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80" yWindow="0" windowWidth="15600" windowHeight="8070" tabRatio="605" firstSheet="20" activeTab="29"/>
  </bookViews>
  <sheets>
    <sheet name="JUNE 1" sheetId="395" r:id="rId1"/>
    <sheet name="JUNE 2" sheetId="396" r:id="rId2"/>
    <sheet name="JUNE 3" sheetId="397" r:id="rId3"/>
    <sheet name="JUNE 4" sheetId="398" r:id="rId4"/>
    <sheet name="JUNE 5" sheetId="399" r:id="rId5"/>
    <sheet name="JUNE 6" sheetId="400" r:id="rId6"/>
    <sheet name="JUNE 7" sheetId="401" r:id="rId7"/>
    <sheet name="JUNE 8" sheetId="402" r:id="rId8"/>
    <sheet name="JUNE 9" sheetId="403" r:id="rId9"/>
    <sheet name="JUNE 10" sheetId="404" r:id="rId10"/>
    <sheet name="JUNE 11" sheetId="405" r:id="rId11"/>
    <sheet name="JUNE 12" sheetId="406" r:id="rId12"/>
    <sheet name="JUNE 13" sheetId="407" r:id="rId13"/>
    <sheet name="JUNE 14" sheetId="408" r:id="rId14"/>
    <sheet name="JUNE 15" sheetId="410" r:id="rId15"/>
    <sheet name="JUNE 16" sheetId="411" r:id="rId16"/>
    <sheet name="JUNE 17" sheetId="412" r:id="rId17"/>
    <sheet name="JUNE 18" sheetId="413" r:id="rId18"/>
    <sheet name="JUNE 19" sheetId="414" r:id="rId19"/>
    <sheet name="JUNE 20" sheetId="415" r:id="rId20"/>
    <sheet name="JUNE 21" sheetId="416" r:id="rId21"/>
    <sheet name="JUNE 22" sheetId="417" r:id="rId22"/>
    <sheet name="JUNE 23" sheetId="418" r:id="rId23"/>
    <sheet name="JUNE 24" sheetId="419" r:id="rId24"/>
    <sheet name="JUNE 25" sheetId="420" r:id="rId25"/>
    <sheet name="JUNE 26" sheetId="422" r:id="rId26"/>
    <sheet name="JUNE 27" sheetId="423" r:id="rId27"/>
    <sheet name="JUNE 28" sheetId="424" r:id="rId28"/>
    <sheet name="JUNE 29" sheetId="425" r:id="rId29"/>
    <sheet name="JUNE 30" sheetId="426" r:id="rId30"/>
  </sheets>
  <externalReferences>
    <externalReference r:id="rId31"/>
    <externalReference r:id="rId32"/>
  </externalReferences>
  <definedNames>
    <definedName name="_2pm___10pm" localSheetId="0">#REF!</definedName>
    <definedName name="_2pm___10pm" localSheetId="9">#REF!</definedName>
    <definedName name="_2pm___10pm" localSheetId="10">#REF!</definedName>
    <definedName name="_2pm___10pm" localSheetId="11">#REF!</definedName>
    <definedName name="_2pm___10pm" localSheetId="12">#REF!</definedName>
    <definedName name="_2pm___10pm" localSheetId="13">#REF!</definedName>
    <definedName name="_2pm___10pm" localSheetId="14">#REF!</definedName>
    <definedName name="_2pm___10pm" localSheetId="15">#REF!</definedName>
    <definedName name="_2pm___10pm" localSheetId="16">#REF!</definedName>
    <definedName name="_2pm___10pm" localSheetId="17">#REF!</definedName>
    <definedName name="_2pm___10pm" localSheetId="18">#REF!</definedName>
    <definedName name="_2pm___10pm" localSheetId="1">#REF!</definedName>
    <definedName name="_2pm___10pm" localSheetId="19">#REF!</definedName>
    <definedName name="_2pm___10pm" localSheetId="20">#REF!</definedName>
    <definedName name="_2pm___10pm" localSheetId="21">#REF!</definedName>
    <definedName name="_2pm___10pm" localSheetId="22">#REF!</definedName>
    <definedName name="_2pm___10pm" localSheetId="23">#REF!</definedName>
    <definedName name="_2pm___10pm" localSheetId="24">#REF!</definedName>
    <definedName name="_2pm___10pm" localSheetId="25">#REF!</definedName>
    <definedName name="_2pm___10pm" localSheetId="26">#REF!</definedName>
    <definedName name="_2pm___10pm" localSheetId="27">#REF!</definedName>
    <definedName name="_2pm___10pm" localSheetId="28">#REF!</definedName>
    <definedName name="_2pm___10pm" localSheetId="2">#REF!</definedName>
    <definedName name="_2pm___10pm" localSheetId="29">#REF!</definedName>
    <definedName name="_2pm___10pm" localSheetId="3">#REF!</definedName>
    <definedName name="_2pm___10pm" localSheetId="4">#REF!</definedName>
    <definedName name="_2pm___10pm" localSheetId="5">#REF!</definedName>
    <definedName name="_2pm___10pm" localSheetId="6">#REF!</definedName>
    <definedName name="_2pm___10pm" localSheetId="7">#REF!</definedName>
    <definedName name="_2pm___10pm" localSheetId="8">#REF!</definedName>
    <definedName name="R._MALLARI___R._REGENCIA" localSheetId="0">#REF!</definedName>
    <definedName name="R._MALLARI___R._REGENCIA" localSheetId="9">#REF!</definedName>
    <definedName name="R._MALLARI___R._REGENCIA" localSheetId="10">#REF!</definedName>
    <definedName name="R._MALLARI___R._REGENCIA" localSheetId="11">#REF!</definedName>
    <definedName name="R._MALLARI___R._REGENCIA" localSheetId="12">#REF!</definedName>
    <definedName name="R._MALLARI___R._REGENCIA" localSheetId="13">#REF!</definedName>
    <definedName name="R._MALLARI___R._REGENCIA" localSheetId="14">#REF!</definedName>
    <definedName name="R._MALLARI___R._REGENCIA" localSheetId="15">#REF!</definedName>
    <definedName name="R._MALLARI___R._REGENCIA" localSheetId="16">#REF!</definedName>
    <definedName name="R._MALLARI___R._REGENCIA" localSheetId="17">#REF!</definedName>
    <definedName name="R._MALLARI___R._REGENCIA" localSheetId="18">#REF!</definedName>
    <definedName name="R._MALLARI___R._REGENCIA" localSheetId="1">#REF!</definedName>
    <definedName name="R._MALLARI___R._REGENCIA" localSheetId="19">#REF!</definedName>
    <definedName name="R._MALLARI___R._REGENCIA" localSheetId="20">#REF!</definedName>
    <definedName name="R._MALLARI___R._REGENCIA" localSheetId="21">#REF!</definedName>
    <definedName name="R._MALLARI___R._REGENCIA" localSheetId="22">#REF!</definedName>
    <definedName name="R._MALLARI___R._REGENCIA" localSheetId="23">#REF!</definedName>
    <definedName name="R._MALLARI___R._REGENCIA" localSheetId="24">#REF!</definedName>
    <definedName name="R._MALLARI___R._REGENCIA" localSheetId="25">#REF!</definedName>
    <definedName name="R._MALLARI___R._REGENCIA" localSheetId="26">#REF!</definedName>
    <definedName name="R._MALLARI___R._REGENCIA" localSheetId="27">#REF!</definedName>
    <definedName name="R._MALLARI___R._REGENCIA" localSheetId="28">#REF!</definedName>
    <definedName name="R._MALLARI___R._REGENCIA" localSheetId="2">#REF!</definedName>
    <definedName name="R._MALLARI___R._REGENCIA" localSheetId="29">#REF!</definedName>
    <definedName name="R._MALLARI___R._REGENCIA" localSheetId="3">#REF!</definedName>
    <definedName name="R._MALLARI___R._REGENCIA" localSheetId="4">#REF!</definedName>
    <definedName name="R._MALLARI___R._REGENCIA" localSheetId="5">#REF!</definedName>
    <definedName name="R._MALLARI___R._REGENCIA" localSheetId="6">#REF!</definedName>
    <definedName name="R._MALLARI___R._REGENCIA" localSheetId="7">#REF!</definedName>
    <definedName name="R._MALLARI___R._REGENCIA" localSheetId="8">#REF!</definedName>
  </definedNames>
  <calcPr calcId="145621"/>
</workbook>
</file>

<file path=xl/calcChain.xml><?xml version="1.0" encoding="utf-8"?>
<calcChain xmlns="http://schemas.openxmlformats.org/spreadsheetml/2006/main">
  <c r="AH30" i="426" l="1"/>
  <c r="AP10" i="426" l="1"/>
  <c r="AG10" i="426"/>
  <c r="AG35" i="426" s="1"/>
  <c r="Q10" i="426"/>
  <c r="R11" i="426" s="1"/>
  <c r="AR35" i="426"/>
  <c r="AQ34" i="426"/>
  <c r="AH34" i="426"/>
  <c r="V34" i="426"/>
  <c r="R34" i="426"/>
  <c r="T34" i="426" s="1"/>
  <c r="J34" i="426"/>
  <c r="I34" i="426" s="1"/>
  <c r="G34" i="426"/>
  <c r="E34" i="426"/>
  <c r="AQ33" i="426"/>
  <c r="AH33" i="426"/>
  <c r="V33" i="426"/>
  <c r="R33" i="426"/>
  <c r="T33" i="426" s="1"/>
  <c r="J33" i="426"/>
  <c r="I33" i="426" s="1"/>
  <c r="G33" i="426"/>
  <c r="E33" i="426"/>
  <c r="AW32" i="426"/>
  <c r="AQ32" i="426"/>
  <c r="AH32" i="426"/>
  <c r="V32" i="426"/>
  <c r="R32" i="426"/>
  <c r="S32" i="426" s="1"/>
  <c r="K32" i="426"/>
  <c r="J32" i="426"/>
  <c r="I32" i="426" s="1"/>
  <c r="G32" i="426"/>
  <c r="E32" i="426"/>
  <c r="AQ31" i="426"/>
  <c r="AH31" i="426"/>
  <c r="V31" i="426"/>
  <c r="R31" i="426"/>
  <c r="S31" i="426" s="1"/>
  <c r="K31" i="426"/>
  <c r="J31" i="426"/>
  <c r="I31" i="426" s="1"/>
  <c r="G31" i="426"/>
  <c r="E31" i="426"/>
  <c r="AQ30" i="426"/>
  <c r="V30" i="426"/>
  <c r="R30" i="426"/>
  <c r="S30" i="426" s="1"/>
  <c r="K30" i="426"/>
  <c r="J30" i="426"/>
  <c r="I30" i="426" s="1"/>
  <c r="G30" i="426"/>
  <c r="E30" i="426"/>
  <c r="AQ29" i="426"/>
  <c r="AH29" i="426"/>
  <c r="V29" i="426"/>
  <c r="R29" i="426"/>
  <c r="S29" i="426" s="1"/>
  <c r="J29" i="426"/>
  <c r="I29" i="426" s="1"/>
  <c r="G29" i="426"/>
  <c r="E29" i="426"/>
  <c r="AQ28" i="426"/>
  <c r="AH28" i="426"/>
  <c r="V28" i="426"/>
  <c r="R28" i="426"/>
  <c r="S28" i="426" s="1"/>
  <c r="J28" i="426"/>
  <c r="I28" i="426" s="1"/>
  <c r="G28" i="426"/>
  <c r="E28" i="426"/>
  <c r="AQ27" i="426"/>
  <c r="AH27" i="426"/>
  <c r="V27" i="426"/>
  <c r="R27" i="426"/>
  <c r="S27" i="426" s="1"/>
  <c r="J27" i="426"/>
  <c r="I27" i="426" s="1"/>
  <c r="G27" i="426"/>
  <c r="E27" i="426"/>
  <c r="AQ26" i="426"/>
  <c r="AH26" i="426"/>
  <c r="V26" i="426"/>
  <c r="R26" i="426"/>
  <c r="S26" i="426" s="1"/>
  <c r="J26" i="426"/>
  <c r="I26" i="426" s="1"/>
  <c r="G26" i="426"/>
  <c r="E26" i="426"/>
  <c r="AQ25" i="426"/>
  <c r="AH25" i="426"/>
  <c r="V25" i="426"/>
  <c r="R25" i="426"/>
  <c r="S25" i="426" s="1"/>
  <c r="J25" i="426"/>
  <c r="I25" i="426" s="1"/>
  <c r="G25" i="426"/>
  <c r="E25" i="426"/>
  <c r="AQ24" i="426"/>
  <c r="AH24" i="426"/>
  <c r="V24" i="426"/>
  <c r="R24" i="426"/>
  <c r="S24" i="426" s="1"/>
  <c r="J24" i="426"/>
  <c r="I24" i="426" s="1"/>
  <c r="G24" i="426"/>
  <c r="E24" i="426"/>
  <c r="AQ23" i="426"/>
  <c r="AH23" i="426"/>
  <c r="V23" i="426"/>
  <c r="R23" i="426"/>
  <c r="S23" i="426" s="1"/>
  <c r="K23" i="426"/>
  <c r="J23" i="426"/>
  <c r="I23" i="426" s="1"/>
  <c r="G23" i="426"/>
  <c r="E23" i="426"/>
  <c r="AQ22" i="426"/>
  <c r="AH22" i="426"/>
  <c r="V22" i="426"/>
  <c r="R22" i="426"/>
  <c r="S22" i="426" s="1"/>
  <c r="J22" i="426"/>
  <c r="I22" i="426" s="1"/>
  <c r="G22" i="426"/>
  <c r="E22" i="426"/>
  <c r="AQ21" i="426"/>
  <c r="AH21" i="426"/>
  <c r="V21" i="426"/>
  <c r="R21" i="426"/>
  <c r="S21" i="426" s="1"/>
  <c r="J21" i="426"/>
  <c r="I21" i="426" s="1"/>
  <c r="G21" i="426"/>
  <c r="E21" i="426"/>
  <c r="AQ20" i="426"/>
  <c r="AH20" i="426"/>
  <c r="V20" i="426"/>
  <c r="R20" i="426"/>
  <c r="S20" i="426" s="1"/>
  <c r="K20" i="426"/>
  <c r="J20" i="426"/>
  <c r="I20" i="426" s="1"/>
  <c r="G20" i="426"/>
  <c r="E20" i="426"/>
  <c r="AQ19" i="426"/>
  <c r="AH19" i="426"/>
  <c r="V19" i="426"/>
  <c r="R19" i="426"/>
  <c r="S19" i="426" s="1"/>
  <c r="J19" i="426"/>
  <c r="I19" i="426" s="1"/>
  <c r="G19" i="426"/>
  <c r="E19" i="426"/>
  <c r="AQ18" i="426"/>
  <c r="AH18" i="426"/>
  <c r="V18" i="426"/>
  <c r="R18" i="426"/>
  <c r="S18" i="426" s="1"/>
  <c r="J18" i="426"/>
  <c r="I18" i="426" s="1"/>
  <c r="G18" i="426"/>
  <c r="E18" i="426"/>
  <c r="AQ17" i="426"/>
  <c r="AH17" i="426"/>
  <c r="V17" i="426"/>
  <c r="R17" i="426"/>
  <c r="S17" i="426" s="1"/>
  <c r="K17" i="426"/>
  <c r="J17" i="426"/>
  <c r="I17" i="426" s="1"/>
  <c r="G17" i="426"/>
  <c r="E17" i="426"/>
  <c r="AQ16" i="426"/>
  <c r="AH16" i="426"/>
  <c r="V16" i="426"/>
  <c r="R16" i="426"/>
  <c r="S16" i="426" s="1"/>
  <c r="K16" i="426"/>
  <c r="J16" i="426"/>
  <c r="I16" i="426" s="1"/>
  <c r="G16" i="426"/>
  <c r="E16" i="426"/>
  <c r="AQ15" i="426"/>
  <c r="AH15" i="426"/>
  <c r="V15" i="426"/>
  <c r="R15" i="426"/>
  <c r="S15" i="426" s="1"/>
  <c r="K15" i="426"/>
  <c r="J15" i="426"/>
  <c r="I15" i="426" s="1"/>
  <c r="G15" i="426"/>
  <c r="E15" i="426"/>
  <c r="AQ14" i="426"/>
  <c r="AH14" i="426"/>
  <c r="V14" i="426"/>
  <c r="R14" i="426"/>
  <c r="S14" i="426" s="1"/>
  <c r="K14" i="426"/>
  <c r="J14" i="426"/>
  <c r="I14" i="426" s="1"/>
  <c r="G14" i="426"/>
  <c r="E14" i="426"/>
  <c r="AQ13" i="426"/>
  <c r="AH13" i="426"/>
  <c r="V13" i="426"/>
  <c r="R13" i="426"/>
  <c r="S13" i="426" s="1"/>
  <c r="K13" i="426"/>
  <c r="J13" i="426"/>
  <c r="I13" i="426" s="1"/>
  <c r="G13" i="426"/>
  <c r="E13" i="426"/>
  <c r="AQ12" i="426"/>
  <c r="AH12" i="426"/>
  <c r="V12" i="426"/>
  <c r="R12" i="426"/>
  <c r="S12" i="426" s="1"/>
  <c r="K12" i="426"/>
  <c r="J12" i="426"/>
  <c r="I12" i="426" s="1"/>
  <c r="G12" i="426"/>
  <c r="E12" i="426"/>
  <c r="AH11" i="426"/>
  <c r="V11" i="426"/>
  <c r="J11" i="426"/>
  <c r="I11" i="426" s="1"/>
  <c r="G11" i="426"/>
  <c r="E11" i="426"/>
  <c r="AP35" i="426"/>
  <c r="AI34" i="426" l="1"/>
  <c r="AI33" i="426"/>
  <c r="T31" i="426"/>
  <c r="AI31" i="426" s="1"/>
  <c r="T27" i="426"/>
  <c r="T23" i="426"/>
  <c r="K18" i="426"/>
  <c r="K19" i="426"/>
  <c r="K22" i="426"/>
  <c r="K21" i="426"/>
  <c r="K11" i="426"/>
  <c r="T19" i="426"/>
  <c r="AI19" i="426" s="1"/>
  <c r="K24" i="426"/>
  <c r="K25" i="426"/>
  <c r="K26" i="426"/>
  <c r="K27" i="426"/>
  <c r="K28" i="426"/>
  <c r="K29" i="426"/>
  <c r="T15" i="426"/>
  <c r="AI15" i="426" s="1"/>
  <c r="AG8" i="426"/>
  <c r="T16" i="426"/>
  <c r="AI16" i="426" s="1"/>
  <c r="T28" i="426"/>
  <c r="AI28" i="426" s="1"/>
  <c r="T13" i="426"/>
  <c r="AI13" i="426" s="1"/>
  <c r="T17" i="426"/>
  <c r="AI17" i="426" s="1"/>
  <c r="AI27" i="426"/>
  <c r="T29" i="426"/>
  <c r="AI29" i="426" s="1"/>
  <c r="S33" i="426"/>
  <c r="T14" i="426"/>
  <c r="AI14" i="426" s="1"/>
  <c r="T18" i="426"/>
  <c r="AI18" i="426" s="1"/>
  <c r="T22" i="426"/>
  <c r="AI22" i="426" s="1"/>
  <c r="T26" i="426"/>
  <c r="AI26" i="426" s="1"/>
  <c r="T30" i="426"/>
  <c r="AI30" i="426" s="1"/>
  <c r="S34" i="426"/>
  <c r="T20" i="426"/>
  <c r="AI20" i="426" s="1"/>
  <c r="T24" i="426"/>
  <c r="AI24" i="426" s="1"/>
  <c r="T32" i="426"/>
  <c r="AI32" i="426" s="1"/>
  <c r="T21" i="426"/>
  <c r="AI21" i="426" s="1"/>
  <c r="AI23" i="426"/>
  <c r="T25" i="426"/>
  <c r="AI25" i="426" s="1"/>
  <c r="T12" i="426"/>
  <c r="AI12" i="426" s="1"/>
  <c r="T11" i="426"/>
  <c r="S11" i="426"/>
  <c r="R35" i="426"/>
  <c r="K33" i="426"/>
  <c r="K34" i="426"/>
  <c r="AH35" i="426"/>
  <c r="AQ11" i="426"/>
  <c r="AQ35" i="426" s="1"/>
  <c r="S35" i="426" l="1"/>
  <c r="T35" i="426"/>
  <c r="AI35" i="426" s="1"/>
  <c r="AI11" i="426"/>
  <c r="AP10" i="425" l="1"/>
  <c r="AG10" i="425"/>
  <c r="Q10" i="425"/>
  <c r="AR35" i="425"/>
  <c r="AQ34" i="425"/>
  <c r="AH34" i="425"/>
  <c r="V34" i="425"/>
  <c r="R34" i="425"/>
  <c r="T34" i="425" s="1"/>
  <c r="J34" i="425"/>
  <c r="K34" i="425" s="1"/>
  <c r="G34" i="425"/>
  <c r="E34" i="425"/>
  <c r="AQ33" i="425"/>
  <c r="AH33" i="425"/>
  <c r="V33" i="425"/>
  <c r="R33" i="425"/>
  <c r="T33" i="425" s="1"/>
  <c r="J33" i="425"/>
  <c r="K33" i="425" s="1"/>
  <c r="G33" i="425"/>
  <c r="E33" i="425"/>
  <c r="AW32" i="425"/>
  <c r="AQ32" i="425"/>
  <c r="AH32" i="425"/>
  <c r="V32" i="425"/>
  <c r="R32" i="425"/>
  <c r="J32" i="425"/>
  <c r="K32" i="425" s="1"/>
  <c r="G32" i="425"/>
  <c r="E32" i="425"/>
  <c r="AQ31" i="425"/>
  <c r="AH31" i="425"/>
  <c r="V31" i="425"/>
  <c r="R31" i="425"/>
  <c r="T31" i="425" s="1"/>
  <c r="J31" i="425"/>
  <c r="K31" i="425" s="1"/>
  <c r="G31" i="425"/>
  <c r="E31" i="425"/>
  <c r="AQ30" i="425"/>
  <c r="AH30" i="425"/>
  <c r="V30" i="425"/>
  <c r="R30" i="425"/>
  <c r="S30" i="425" s="1"/>
  <c r="J30" i="425"/>
  <c r="K30" i="425" s="1"/>
  <c r="G30" i="425"/>
  <c r="E30" i="425"/>
  <c r="AQ29" i="425"/>
  <c r="AH29" i="425"/>
  <c r="V29" i="425"/>
  <c r="R29" i="425"/>
  <c r="S29" i="425" s="1"/>
  <c r="J29" i="425"/>
  <c r="K29" i="425" s="1"/>
  <c r="G29" i="425"/>
  <c r="E29" i="425"/>
  <c r="AQ28" i="425"/>
  <c r="AH28" i="425"/>
  <c r="V28" i="425"/>
  <c r="R28" i="425"/>
  <c r="J28" i="425"/>
  <c r="K28" i="425" s="1"/>
  <c r="G28" i="425"/>
  <c r="E28" i="425"/>
  <c r="AQ27" i="425"/>
  <c r="AH27" i="425"/>
  <c r="V27" i="425"/>
  <c r="R27" i="425"/>
  <c r="J27" i="425"/>
  <c r="K27" i="425" s="1"/>
  <c r="G27" i="425"/>
  <c r="E27" i="425"/>
  <c r="AQ26" i="425"/>
  <c r="AH26" i="425"/>
  <c r="V26" i="425"/>
  <c r="R26" i="425"/>
  <c r="J26" i="425"/>
  <c r="K26" i="425" s="1"/>
  <c r="G26" i="425"/>
  <c r="E26" i="425"/>
  <c r="AQ25" i="425"/>
  <c r="AH25" i="425"/>
  <c r="V25" i="425"/>
  <c r="R25" i="425"/>
  <c r="T25" i="425" s="1"/>
  <c r="J25" i="425"/>
  <c r="K25" i="425" s="1"/>
  <c r="G25" i="425"/>
  <c r="E25" i="425"/>
  <c r="AQ24" i="425"/>
  <c r="AH24" i="425"/>
  <c r="V24" i="425"/>
  <c r="R24" i="425"/>
  <c r="T24" i="425" s="1"/>
  <c r="J24" i="425"/>
  <c r="K24" i="425" s="1"/>
  <c r="G24" i="425"/>
  <c r="E24" i="425"/>
  <c r="AQ23" i="425"/>
  <c r="AH23" i="425"/>
  <c r="V23" i="425"/>
  <c r="R23" i="425"/>
  <c r="T23" i="425" s="1"/>
  <c r="J23" i="425"/>
  <c r="K23" i="425" s="1"/>
  <c r="G23" i="425"/>
  <c r="E23" i="425"/>
  <c r="AQ22" i="425"/>
  <c r="AH22" i="425"/>
  <c r="V22" i="425"/>
  <c r="R22" i="425"/>
  <c r="T22" i="425" s="1"/>
  <c r="J22" i="425"/>
  <c r="K22" i="425" s="1"/>
  <c r="G22" i="425"/>
  <c r="E22" i="425"/>
  <c r="AQ21" i="425"/>
  <c r="AH21" i="425"/>
  <c r="V21" i="425"/>
  <c r="R21" i="425"/>
  <c r="J21" i="425"/>
  <c r="K21" i="425" s="1"/>
  <c r="G21" i="425"/>
  <c r="E21" i="425"/>
  <c r="AQ20" i="425"/>
  <c r="AH20" i="425"/>
  <c r="V20" i="425"/>
  <c r="R20" i="425"/>
  <c r="S20" i="425" s="1"/>
  <c r="J20" i="425"/>
  <c r="K20" i="425" s="1"/>
  <c r="G20" i="425"/>
  <c r="E20" i="425"/>
  <c r="AQ19" i="425"/>
  <c r="AH19" i="425"/>
  <c r="V19" i="425"/>
  <c r="R19" i="425"/>
  <c r="S19" i="425" s="1"/>
  <c r="J19" i="425"/>
  <c r="K19" i="425" s="1"/>
  <c r="G19" i="425"/>
  <c r="E19" i="425"/>
  <c r="AQ18" i="425"/>
  <c r="AH18" i="425"/>
  <c r="V18" i="425"/>
  <c r="R18" i="425"/>
  <c r="S18" i="425" s="1"/>
  <c r="J18" i="425"/>
  <c r="K18" i="425" s="1"/>
  <c r="G18" i="425"/>
  <c r="E18" i="425"/>
  <c r="AQ17" i="425"/>
  <c r="AH17" i="425"/>
  <c r="V17" i="425"/>
  <c r="R17" i="425"/>
  <c r="J17" i="425"/>
  <c r="K17" i="425" s="1"/>
  <c r="G17" i="425"/>
  <c r="E17" i="425"/>
  <c r="AQ16" i="425"/>
  <c r="AH16" i="425"/>
  <c r="V16" i="425"/>
  <c r="R16" i="425"/>
  <c r="T16" i="425" s="1"/>
  <c r="J16" i="425"/>
  <c r="K16" i="425" s="1"/>
  <c r="G16" i="425"/>
  <c r="E16" i="425"/>
  <c r="AQ15" i="425"/>
  <c r="AH15" i="425"/>
  <c r="V15" i="425"/>
  <c r="R15" i="425"/>
  <c r="J15" i="425"/>
  <c r="K15" i="425" s="1"/>
  <c r="G15" i="425"/>
  <c r="E15" i="425"/>
  <c r="AQ14" i="425"/>
  <c r="AH14" i="425"/>
  <c r="V14" i="425"/>
  <c r="R14" i="425"/>
  <c r="S14" i="425" s="1"/>
  <c r="J14" i="425"/>
  <c r="K14" i="425" s="1"/>
  <c r="I14" i="425"/>
  <c r="G14" i="425"/>
  <c r="E14" i="425"/>
  <c r="AQ13" i="425"/>
  <c r="AH13" i="425"/>
  <c r="V13" i="425"/>
  <c r="R13" i="425"/>
  <c r="S13" i="425" s="1"/>
  <c r="J13" i="425"/>
  <c r="I13" i="425" s="1"/>
  <c r="G13" i="425"/>
  <c r="E13" i="425"/>
  <c r="AQ12" i="425"/>
  <c r="AH12" i="425"/>
  <c r="V12" i="425"/>
  <c r="R12" i="425"/>
  <c r="T12" i="425" s="1"/>
  <c r="J12" i="425"/>
  <c r="I12" i="425" s="1"/>
  <c r="G12" i="425"/>
  <c r="E12" i="425"/>
  <c r="V11" i="425"/>
  <c r="J11" i="425"/>
  <c r="K11" i="425" s="1"/>
  <c r="G11" i="425"/>
  <c r="E11" i="425"/>
  <c r="AP35" i="425"/>
  <c r="AH11" i="425"/>
  <c r="R11" i="425"/>
  <c r="S32" i="425" l="1"/>
  <c r="T32" i="425"/>
  <c r="AI32" i="425" s="1"/>
  <c r="AI31" i="425"/>
  <c r="S31" i="425"/>
  <c r="T30" i="425"/>
  <c r="AI30" i="425" s="1"/>
  <c r="T29" i="425"/>
  <c r="AI29" i="425" s="1"/>
  <c r="S28" i="425"/>
  <c r="T28" i="425"/>
  <c r="AI28" i="425" s="1"/>
  <c r="S27" i="425"/>
  <c r="T27" i="425"/>
  <c r="AI27" i="425" s="1"/>
  <c r="S26" i="425"/>
  <c r="T26" i="425"/>
  <c r="AI26" i="425" s="1"/>
  <c r="AI25" i="425"/>
  <c r="S25" i="425"/>
  <c r="AI24" i="425"/>
  <c r="S24" i="425"/>
  <c r="AI23" i="425"/>
  <c r="S23" i="425"/>
  <c r="AI22" i="425"/>
  <c r="S22" i="425"/>
  <c r="S21" i="425"/>
  <c r="T21" i="425"/>
  <c r="AI21" i="425" s="1"/>
  <c r="T20" i="425"/>
  <c r="AI20" i="425" s="1"/>
  <c r="T19" i="425"/>
  <c r="AI19" i="425" s="1"/>
  <c r="T18" i="425"/>
  <c r="AI18" i="425" s="1"/>
  <c r="S17" i="425"/>
  <c r="T17" i="425"/>
  <c r="AI17" i="425" s="1"/>
  <c r="AI16" i="425"/>
  <c r="S16" i="425"/>
  <c r="T15" i="425"/>
  <c r="AI15" i="425" s="1"/>
  <c r="S15" i="425"/>
  <c r="T14" i="425"/>
  <c r="AI14" i="425" s="1"/>
  <c r="T13" i="425"/>
  <c r="AI13" i="425" s="1"/>
  <c r="AI12" i="425"/>
  <c r="I15" i="425"/>
  <c r="I16" i="425"/>
  <c r="I17" i="425"/>
  <c r="I18" i="425"/>
  <c r="I19" i="425"/>
  <c r="I20" i="425"/>
  <c r="I21" i="425"/>
  <c r="I22" i="425"/>
  <c r="I23" i="425"/>
  <c r="I24" i="425"/>
  <c r="I25" i="425"/>
  <c r="I26" i="425"/>
  <c r="I27" i="425"/>
  <c r="I28" i="425"/>
  <c r="I29" i="425"/>
  <c r="I30" i="425"/>
  <c r="I31" i="425"/>
  <c r="I32" i="425"/>
  <c r="S12" i="425"/>
  <c r="I11" i="425"/>
  <c r="K12" i="425"/>
  <c r="K13" i="425"/>
  <c r="AI34" i="425"/>
  <c r="AI33" i="425"/>
  <c r="R35" i="425"/>
  <c r="T11" i="425"/>
  <c r="S11" i="425"/>
  <c r="AH35" i="425"/>
  <c r="AQ11" i="425"/>
  <c r="AQ35" i="425" s="1"/>
  <c r="I33" i="425"/>
  <c r="S33" i="425"/>
  <c r="I34" i="425"/>
  <c r="S34" i="425"/>
  <c r="AG35" i="425"/>
  <c r="AG8" i="425"/>
  <c r="AQ33" i="424"/>
  <c r="T35" i="425" l="1"/>
  <c r="S35" i="425"/>
  <c r="AI11" i="425"/>
  <c r="AI35" i="425"/>
  <c r="AP10" i="424" l="1"/>
  <c r="AG10" i="424"/>
  <c r="Q10" i="424"/>
  <c r="AR35" i="424"/>
  <c r="AQ34" i="424"/>
  <c r="AH34" i="424"/>
  <c r="V34" i="424"/>
  <c r="R34" i="424"/>
  <c r="T34" i="424" s="1"/>
  <c r="J34" i="424"/>
  <c r="K34" i="424" s="1"/>
  <c r="G34" i="424"/>
  <c r="E34" i="424"/>
  <c r="AH33" i="424"/>
  <c r="V33" i="424"/>
  <c r="R33" i="424"/>
  <c r="T33" i="424" s="1"/>
  <c r="J33" i="424"/>
  <c r="K33" i="424" s="1"/>
  <c r="G33" i="424"/>
  <c r="E33" i="424"/>
  <c r="AW32" i="424"/>
  <c r="AQ32" i="424"/>
  <c r="AH32" i="424"/>
  <c r="V32" i="424"/>
  <c r="R32" i="424"/>
  <c r="J32" i="424"/>
  <c r="I32" i="424" s="1"/>
  <c r="G32" i="424"/>
  <c r="E32" i="424"/>
  <c r="AQ31" i="424"/>
  <c r="AH31" i="424"/>
  <c r="V31" i="424"/>
  <c r="R31" i="424"/>
  <c r="J31" i="424"/>
  <c r="I31" i="424" s="1"/>
  <c r="G31" i="424"/>
  <c r="E31" i="424"/>
  <c r="AQ30" i="424"/>
  <c r="AH30" i="424"/>
  <c r="V30" i="424"/>
  <c r="R30" i="424"/>
  <c r="J30" i="424"/>
  <c r="I30" i="424" s="1"/>
  <c r="G30" i="424"/>
  <c r="E30" i="424"/>
  <c r="AQ29" i="424"/>
  <c r="AH29" i="424"/>
  <c r="V29" i="424"/>
  <c r="R29" i="424"/>
  <c r="J29" i="424"/>
  <c r="I29" i="424" s="1"/>
  <c r="G29" i="424"/>
  <c r="E29" i="424"/>
  <c r="AQ28" i="424"/>
  <c r="AH28" i="424"/>
  <c r="V28" i="424"/>
  <c r="R28" i="424"/>
  <c r="J28" i="424"/>
  <c r="I28" i="424" s="1"/>
  <c r="G28" i="424"/>
  <c r="E28" i="424"/>
  <c r="AQ27" i="424"/>
  <c r="AH27" i="424"/>
  <c r="V27" i="424"/>
  <c r="R27" i="424"/>
  <c r="J27" i="424"/>
  <c r="I27" i="424" s="1"/>
  <c r="G27" i="424"/>
  <c r="E27" i="424"/>
  <c r="AQ26" i="424"/>
  <c r="AH26" i="424"/>
  <c r="V26" i="424"/>
  <c r="R26" i="424"/>
  <c r="J26" i="424"/>
  <c r="I26" i="424" s="1"/>
  <c r="G26" i="424"/>
  <c r="E26" i="424"/>
  <c r="AQ25" i="424"/>
  <c r="AH25" i="424"/>
  <c r="V25" i="424"/>
  <c r="R25" i="424"/>
  <c r="J25" i="424"/>
  <c r="I25" i="424" s="1"/>
  <c r="G25" i="424"/>
  <c r="E25" i="424"/>
  <c r="AQ24" i="424"/>
  <c r="AH24" i="424"/>
  <c r="V24" i="424"/>
  <c r="R24" i="424"/>
  <c r="J24" i="424"/>
  <c r="I24" i="424" s="1"/>
  <c r="G24" i="424"/>
  <c r="E24" i="424"/>
  <c r="AQ23" i="424"/>
  <c r="AH23" i="424"/>
  <c r="V23" i="424"/>
  <c r="R23" i="424"/>
  <c r="J23" i="424"/>
  <c r="I23" i="424" s="1"/>
  <c r="G23" i="424"/>
  <c r="E23" i="424"/>
  <c r="AQ22" i="424"/>
  <c r="AH22" i="424"/>
  <c r="V22" i="424"/>
  <c r="R22" i="424"/>
  <c r="J22" i="424"/>
  <c r="I22" i="424" s="1"/>
  <c r="G22" i="424"/>
  <c r="E22" i="424"/>
  <c r="AQ21" i="424"/>
  <c r="AH21" i="424"/>
  <c r="V21" i="424"/>
  <c r="R21" i="424"/>
  <c r="J21" i="424"/>
  <c r="I21" i="424" s="1"/>
  <c r="G21" i="424"/>
  <c r="E21" i="424"/>
  <c r="AQ20" i="424"/>
  <c r="AH20" i="424"/>
  <c r="V20" i="424"/>
  <c r="R20" i="424"/>
  <c r="J20" i="424"/>
  <c r="I20" i="424" s="1"/>
  <c r="G20" i="424"/>
  <c r="E20" i="424"/>
  <c r="AQ19" i="424"/>
  <c r="AH19" i="424"/>
  <c r="V19" i="424"/>
  <c r="R19" i="424"/>
  <c r="J19" i="424"/>
  <c r="I19" i="424" s="1"/>
  <c r="G19" i="424"/>
  <c r="E19" i="424"/>
  <c r="AQ18" i="424"/>
  <c r="AH18" i="424"/>
  <c r="V18" i="424"/>
  <c r="R18" i="424"/>
  <c r="J18" i="424"/>
  <c r="I18" i="424" s="1"/>
  <c r="G18" i="424"/>
  <c r="E18" i="424"/>
  <c r="AQ17" i="424"/>
  <c r="AH17" i="424"/>
  <c r="V17" i="424"/>
  <c r="R17" i="424"/>
  <c r="J17" i="424"/>
  <c r="I17" i="424" s="1"/>
  <c r="G17" i="424"/>
  <c r="E17" i="424"/>
  <c r="AQ16" i="424"/>
  <c r="AH16" i="424"/>
  <c r="V16" i="424"/>
  <c r="R16" i="424"/>
  <c r="J16" i="424"/>
  <c r="I16" i="424" s="1"/>
  <c r="G16" i="424"/>
  <c r="E16" i="424"/>
  <c r="AQ15" i="424"/>
  <c r="AH15" i="424"/>
  <c r="V15" i="424"/>
  <c r="R15" i="424"/>
  <c r="J15" i="424"/>
  <c r="I15" i="424" s="1"/>
  <c r="G15" i="424"/>
  <c r="E15" i="424"/>
  <c r="AQ14" i="424"/>
  <c r="AH14" i="424"/>
  <c r="V14" i="424"/>
  <c r="R14" i="424"/>
  <c r="J14" i="424"/>
  <c r="I14" i="424" s="1"/>
  <c r="G14" i="424"/>
  <c r="E14" i="424"/>
  <c r="AQ13" i="424"/>
  <c r="AH13" i="424"/>
  <c r="V13" i="424"/>
  <c r="R13" i="424"/>
  <c r="J13" i="424"/>
  <c r="I13" i="424" s="1"/>
  <c r="G13" i="424"/>
  <c r="E13" i="424"/>
  <c r="AQ12" i="424"/>
  <c r="AH12" i="424"/>
  <c r="V12" i="424"/>
  <c r="R12" i="424"/>
  <c r="J12" i="424"/>
  <c r="I12" i="424" s="1"/>
  <c r="G12" i="424"/>
  <c r="E12" i="424"/>
  <c r="V11" i="424"/>
  <c r="J11" i="424"/>
  <c r="K11" i="424" s="1"/>
  <c r="G11" i="424"/>
  <c r="E11" i="424"/>
  <c r="AP35" i="424"/>
  <c r="AH11" i="424"/>
  <c r="R11" i="424"/>
  <c r="S32" i="424" l="1"/>
  <c r="T32" i="424"/>
  <c r="AI32" i="424" s="1"/>
  <c r="T31" i="424"/>
  <c r="AI31" i="424" s="1"/>
  <c r="S29" i="424"/>
  <c r="S28" i="424"/>
  <c r="T28" i="424"/>
  <c r="AI28" i="424" s="1"/>
  <c r="S27" i="424"/>
  <c r="T27" i="424"/>
  <c r="AI27" i="424" s="1"/>
  <c r="S25" i="424"/>
  <c r="S24" i="424"/>
  <c r="T24" i="424"/>
  <c r="AI24" i="424" s="1"/>
  <c r="S23" i="424"/>
  <c r="T23" i="424"/>
  <c r="AI23" i="424" s="1"/>
  <c r="S21" i="424"/>
  <c r="S20" i="424"/>
  <c r="T20" i="424"/>
  <c r="AI20" i="424" s="1"/>
  <c r="T19" i="424"/>
  <c r="AI19" i="424" s="1"/>
  <c r="S19" i="424"/>
  <c r="S17" i="424"/>
  <c r="S16" i="424"/>
  <c r="T16" i="424"/>
  <c r="AI16" i="424" s="1"/>
  <c r="S15" i="424"/>
  <c r="T15" i="424"/>
  <c r="AI15" i="424" s="1"/>
  <c r="T14" i="424"/>
  <c r="AI14" i="424" s="1"/>
  <c r="T18" i="424"/>
  <c r="AI18" i="424" s="1"/>
  <c r="T22" i="424"/>
  <c r="AI22" i="424" s="1"/>
  <c r="T26" i="424"/>
  <c r="AI26" i="424" s="1"/>
  <c r="T30" i="424"/>
  <c r="AI30" i="424" s="1"/>
  <c r="S31" i="424"/>
  <c r="S13" i="424"/>
  <c r="T13" i="424"/>
  <c r="AI13" i="424" s="1"/>
  <c r="S14" i="424"/>
  <c r="T17" i="424"/>
  <c r="AI17" i="424" s="1"/>
  <c r="S18" i="424"/>
  <c r="T21" i="424"/>
  <c r="AI21" i="424" s="1"/>
  <c r="S22" i="424"/>
  <c r="T25" i="424"/>
  <c r="AI25" i="424" s="1"/>
  <c r="S26" i="424"/>
  <c r="T29" i="424"/>
  <c r="AI29" i="424" s="1"/>
  <c r="S30" i="424"/>
  <c r="T12" i="424"/>
  <c r="AI12" i="424" s="1"/>
  <c r="I11" i="424"/>
  <c r="K12" i="424"/>
  <c r="K13" i="424"/>
  <c r="K14" i="424"/>
  <c r="K15" i="424"/>
  <c r="K16" i="424"/>
  <c r="K17" i="424"/>
  <c r="K18" i="424"/>
  <c r="K19" i="424"/>
  <c r="K20" i="424"/>
  <c r="K21" i="424"/>
  <c r="K22" i="424"/>
  <c r="K23" i="424"/>
  <c r="K24" i="424"/>
  <c r="K25" i="424"/>
  <c r="K26" i="424"/>
  <c r="K27" i="424"/>
  <c r="K28" i="424"/>
  <c r="K29" i="424"/>
  <c r="K30" i="424"/>
  <c r="K31" i="424"/>
  <c r="K32" i="424"/>
  <c r="AI34" i="424"/>
  <c r="S12" i="424"/>
  <c r="AI33" i="424"/>
  <c r="R35" i="424"/>
  <c r="T11" i="424"/>
  <c r="S11" i="424"/>
  <c r="AH35" i="424"/>
  <c r="AQ11" i="424"/>
  <c r="AQ35" i="424" s="1"/>
  <c r="I33" i="424"/>
  <c r="S33" i="424"/>
  <c r="I34" i="424"/>
  <c r="S34" i="424"/>
  <c r="AG8" i="424"/>
  <c r="AG35" i="424"/>
  <c r="T35" i="424" l="1"/>
  <c r="S35" i="424"/>
  <c r="AI11" i="424"/>
  <c r="AI35" i="424"/>
  <c r="AP10" i="423" l="1"/>
  <c r="AG10" i="423"/>
  <c r="AG8" i="423" s="1"/>
  <c r="Q10" i="423"/>
  <c r="AR35" i="423"/>
  <c r="AQ34" i="423"/>
  <c r="AH34" i="423"/>
  <c r="V34" i="423"/>
  <c r="R34" i="423"/>
  <c r="S34" i="423" s="1"/>
  <c r="J34" i="423"/>
  <c r="K34" i="423" s="1"/>
  <c r="I34" i="423"/>
  <c r="G34" i="423"/>
  <c r="E34" i="423"/>
  <c r="AQ33" i="423"/>
  <c r="AH33" i="423"/>
  <c r="V33" i="423"/>
  <c r="R33" i="423"/>
  <c r="T33" i="423" s="1"/>
  <c r="J33" i="423"/>
  <c r="K33" i="423" s="1"/>
  <c r="I33" i="423"/>
  <c r="G33" i="423"/>
  <c r="E33" i="423"/>
  <c r="AW32" i="423"/>
  <c r="AQ32" i="423"/>
  <c r="AH32" i="423"/>
  <c r="V32" i="423"/>
  <c r="R32" i="423"/>
  <c r="S32" i="423" s="1"/>
  <c r="K32" i="423"/>
  <c r="J32" i="423"/>
  <c r="I32" i="423" s="1"/>
  <c r="G32" i="423"/>
  <c r="E32" i="423"/>
  <c r="AQ31" i="423"/>
  <c r="AH31" i="423"/>
  <c r="V31" i="423"/>
  <c r="R31" i="423"/>
  <c r="S31" i="423" s="1"/>
  <c r="K31" i="423"/>
  <c r="J31" i="423"/>
  <c r="I31" i="423" s="1"/>
  <c r="G31" i="423"/>
  <c r="E31" i="423"/>
  <c r="AQ30" i="423"/>
  <c r="AH30" i="423"/>
  <c r="V30" i="423"/>
  <c r="R30" i="423"/>
  <c r="S30" i="423" s="1"/>
  <c r="K30" i="423"/>
  <c r="J30" i="423"/>
  <c r="I30" i="423" s="1"/>
  <c r="G30" i="423"/>
  <c r="E30" i="423"/>
  <c r="AQ29" i="423"/>
  <c r="AH29" i="423"/>
  <c r="V29" i="423"/>
  <c r="R29" i="423"/>
  <c r="S29" i="423" s="1"/>
  <c r="K29" i="423"/>
  <c r="J29" i="423"/>
  <c r="I29" i="423" s="1"/>
  <c r="G29" i="423"/>
  <c r="E29" i="423"/>
  <c r="AQ28" i="423"/>
  <c r="AH28" i="423"/>
  <c r="V28" i="423"/>
  <c r="R28" i="423"/>
  <c r="S28" i="423" s="1"/>
  <c r="K28" i="423"/>
  <c r="J28" i="423"/>
  <c r="I28" i="423" s="1"/>
  <c r="G28" i="423"/>
  <c r="E28" i="423"/>
  <c r="AQ27" i="423"/>
  <c r="AH27" i="423"/>
  <c r="V27" i="423"/>
  <c r="R27" i="423"/>
  <c r="S27" i="423" s="1"/>
  <c r="K27" i="423"/>
  <c r="J27" i="423"/>
  <c r="I27" i="423" s="1"/>
  <c r="G27" i="423"/>
  <c r="E27" i="423"/>
  <c r="AQ26" i="423"/>
  <c r="AH26" i="423"/>
  <c r="V26" i="423"/>
  <c r="R26" i="423"/>
  <c r="S26" i="423" s="1"/>
  <c r="K26" i="423"/>
  <c r="J26" i="423"/>
  <c r="I26" i="423" s="1"/>
  <c r="G26" i="423"/>
  <c r="E26" i="423"/>
  <c r="AQ25" i="423"/>
  <c r="AH25" i="423"/>
  <c r="V25" i="423"/>
  <c r="R25" i="423"/>
  <c r="S25" i="423" s="1"/>
  <c r="K25" i="423"/>
  <c r="J25" i="423"/>
  <c r="I25" i="423" s="1"/>
  <c r="G25" i="423"/>
  <c r="E25" i="423"/>
  <c r="AQ24" i="423"/>
  <c r="AH24" i="423"/>
  <c r="V24" i="423"/>
  <c r="R24" i="423"/>
  <c r="S24" i="423" s="1"/>
  <c r="K24" i="423"/>
  <c r="J24" i="423"/>
  <c r="I24" i="423" s="1"/>
  <c r="G24" i="423"/>
  <c r="E24" i="423"/>
  <c r="AQ23" i="423"/>
  <c r="AH23" i="423"/>
  <c r="V23" i="423"/>
  <c r="R23" i="423"/>
  <c r="S23" i="423" s="1"/>
  <c r="K23" i="423"/>
  <c r="J23" i="423"/>
  <c r="I23" i="423" s="1"/>
  <c r="G23" i="423"/>
  <c r="E23" i="423"/>
  <c r="AQ22" i="423"/>
  <c r="AH22" i="423"/>
  <c r="V22" i="423"/>
  <c r="R22" i="423"/>
  <c r="S22" i="423" s="1"/>
  <c r="K22" i="423"/>
  <c r="J22" i="423"/>
  <c r="I22" i="423" s="1"/>
  <c r="G22" i="423"/>
  <c r="E22" i="423"/>
  <c r="AQ21" i="423"/>
  <c r="AH21" i="423"/>
  <c r="V21" i="423"/>
  <c r="R21" i="423"/>
  <c r="S21" i="423" s="1"/>
  <c r="K21" i="423"/>
  <c r="J21" i="423"/>
  <c r="I21" i="423" s="1"/>
  <c r="G21" i="423"/>
  <c r="E21" i="423"/>
  <c r="AQ20" i="423"/>
  <c r="AH20" i="423"/>
  <c r="V20" i="423"/>
  <c r="R20" i="423"/>
  <c r="S20" i="423" s="1"/>
  <c r="K20" i="423"/>
  <c r="J20" i="423"/>
  <c r="I20" i="423" s="1"/>
  <c r="G20" i="423"/>
  <c r="E20" i="423"/>
  <c r="AQ19" i="423"/>
  <c r="AH19" i="423"/>
  <c r="V19" i="423"/>
  <c r="R19" i="423"/>
  <c r="S19" i="423" s="1"/>
  <c r="K19" i="423"/>
  <c r="J19" i="423"/>
  <c r="I19" i="423" s="1"/>
  <c r="G19" i="423"/>
  <c r="E19" i="423"/>
  <c r="AQ18" i="423"/>
  <c r="AH18" i="423"/>
  <c r="V18" i="423"/>
  <c r="R18" i="423"/>
  <c r="S18" i="423" s="1"/>
  <c r="K18" i="423"/>
  <c r="J18" i="423"/>
  <c r="I18" i="423" s="1"/>
  <c r="G18" i="423"/>
  <c r="E18" i="423"/>
  <c r="AQ17" i="423"/>
  <c r="AH17" i="423"/>
  <c r="V17" i="423"/>
  <c r="R17" i="423"/>
  <c r="S17" i="423" s="1"/>
  <c r="K17" i="423"/>
  <c r="J17" i="423"/>
  <c r="I17" i="423" s="1"/>
  <c r="G17" i="423"/>
  <c r="E17" i="423"/>
  <c r="AQ16" i="423"/>
  <c r="AH16" i="423"/>
  <c r="V16" i="423"/>
  <c r="R16" i="423"/>
  <c r="S16" i="423" s="1"/>
  <c r="K16" i="423"/>
  <c r="J16" i="423"/>
  <c r="I16" i="423" s="1"/>
  <c r="G16" i="423"/>
  <c r="E16" i="423"/>
  <c r="AQ15" i="423"/>
  <c r="AH15" i="423"/>
  <c r="V15" i="423"/>
  <c r="R15" i="423"/>
  <c r="K15" i="423"/>
  <c r="J15" i="423"/>
  <c r="I15" i="423" s="1"/>
  <c r="G15" i="423"/>
  <c r="E15" i="423"/>
  <c r="AQ14" i="423"/>
  <c r="AH14" i="423"/>
  <c r="V14" i="423"/>
  <c r="R14" i="423"/>
  <c r="K14" i="423"/>
  <c r="J14" i="423"/>
  <c r="I14" i="423" s="1"/>
  <c r="G14" i="423"/>
  <c r="E14" i="423"/>
  <c r="AQ13" i="423"/>
  <c r="AH13" i="423"/>
  <c r="V13" i="423"/>
  <c r="R13" i="423"/>
  <c r="S13" i="423" s="1"/>
  <c r="K13" i="423"/>
  <c r="J13" i="423"/>
  <c r="I13" i="423" s="1"/>
  <c r="G13" i="423"/>
  <c r="E13" i="423"/>
  <c r="AQ12" i="423"/>
  <c r="AH12" i="423"/>
  <c r="V12" i="423"/>
  <c r="R12" i="423"/>
  <c r="S12" i="423" s="1"/>
  <c r="K12" i="423"/>
  <c r="J12" i="423"/>
  <c r="I12" i="423" s="1"/>
  <c r="G12" i="423"/>
  <c r="E12" i="423"/>
  <c r="V11" i="423"/>
  <c r="K11" i="423"/>
  <c r="J11" i="423"/>
  <c r="I11" i="423" s="1"/>
  <c r="G11" i="423"/>
  <c r="E11" i="423"/>
  <c r="AP35" i="423"/>
  <c r="R11" i="423"/>
  <c r="T34" i="423" l="1"/>
  <c r="AI34" i="423" s="1"/>
  <c r="AI33" i="423"/>
  <c r="S33" i="423"/>
  <c r="T30" i="423"/>
  <c r="T26" i="423"/>
  <c r="T22" i="423"/>
  <c r="AI22" i="423" s="1"/>
  <c r="T18" i="423"/>
  <c r="AI18" i="423" s="1"/>
  <c r="S14" i="423"/>
  <c r="S15" i="423"/>
  <c r="T14" i="423"/>
  <c r="AI14" i="423" s="1"/>
  <c r="AG35" i="423"/>
  <c r="AH11" i="423"/>
  <c r="T15" i="423"/>
  <c r="AI15" i="423" s="1"/>
  <c r="AI21" i="423"/>
  <c r="T27" i="423"/>
  <c r="AI27" i="423" s="1"/>
  <c r="T16" i="423"/>
  <c r="AI16" i="423" s="1"/>
  <c r="T20" i="423"/>
  <c r="AI20" i="423" s="1"/>
  <c r="T24" i="423"/>
  <c r="AI24" i="423" s="1"/>
  <c r="AI26" i="423"/>
  <c r="T28" i="423"/>
  <c r="AI28" i="423" s="1"/>
  <c r="T13" i="423"/>
  <c r="AI13" i="423" s="1"/>
  <c r="T17" i="423"/>
  <c r="AI17" i="423" s="1"/>
  <c r="T21" i="423"/>
  <c r="T25" i="423"/>
  <c r="AI25" i="423" s="1"/>
  <c r="T29" i="423"/>
  <c r="AI29" i="423" s="1"/>
  <c r="T19" i="423"/>
  <c r="AI19" i="423" s="1"/>
  <c r="T23" i="423"/>
  <c r="AI23" i="423" s="1"/>
  <c r="T31" i="423"/>
  <c r="AI31" i="423" s="1"/>
  <c r="AI30" i="423"/>
  <c r="T32" i="423"/>
  <c r="AI32" i="423" s="1"/>
  <c r="T12" i="423"/>
  <c r="AI12" i="423" s="1"/>
  <c r="T11" i="423"/>
  <c r="S11" i="423"/>
  <c r="R35" i="423"/>
  <c r="AQ11" i="423"/>
  <c r="AQ35" i="423" s="1"/>
  <c r="S35" i="423" l="1"/>
  <c r="AH35" i="423"/>
  <c r="T35" i="423"/>
  <c r="AI11" i="423"/>
  <c r="AI35" i="423" l="1"/>
  <c r="AP10" i="422"/>
  <c r="AQ11" i="422" s="1"/>
  <c r="AG10" i="422"/>
  <c r="AG35" i="422" s="1"/>
  <c r="Q10" i="422"/>
  <c r="R11" i="422" s="1"/>
  <c r="AR35" i="422"/>
  <c r="AQ34" i="422"/>
  <c r="AH34" i="422"/>
  <c r="V34" i="422"/>
  <c r="R34" i="422"/>
  <c r="J34" i="422"/>
  <c r="K34" i="422" s="1"/>
  <c r="I34" i="422"/>
  <c r="G34" i="422"/>
  <c r="E34" i="422"/>
  <c r="AQ33" i="422"/>
  <c r="AH33" i="422"/>
  <c r="V33" i="422"/>
  <c r="R33" i="422"/>
  <c r="T33" i="422" s="1"/>
  <c r="J33" i="422"/>
  <c r="K33" i="422" s="1"/>
  <c r="I33" i="422"/>
  <c r="G33" i="422"/>
  <c r="E33" i="422"/>
  <c r="AW32" i="422"/>
  <c r="AQ32" i="422"/>
  <c r="AH32" i="422"/>
  <c r="V32" i="422"/>
  <c r="R32" i="422"/>
  <c r="S32" i="422" s="1"/>
  <c r="K32" i="422"/>
  <c r="J32" i="422"/>
  <c r="I32" i="422" s="1"/>
  <c r="G32" i="422"/>
  <c r="E32" i="422"/>
  <c r="AQ31" i="422"/>
  <c r="AH31" i="422"/>
  <c r="V31" i="422"/>
  <c r="R31" i="422"/>
  <c r="S31" i="422" s="1"/>
  <c r="K31" i="422"/>
  <c r="J31" i="422"/>
  <c r="I31" i="422" s="1"/>
  <c r="G31" i="422"/>
  <c r="E31" i="422"/>
  <c r="AQ30" i="422"/>
  <c r="AH30" i="422"/>
  <c r="V30" i="422"/>
  <c r="R30" i="422"/>
  <c r="S30" i="422" s="1"/>
  <c r="K30" i="422"/>
  <c r="J30" i="422"/>
  <c r="I30" i="422" s="1"/>
  <c r="G30" i="422"/>
  <c r="E30" i="422"/>
  <c r="AQ29" i="422"/>
  <c r="AH29" i="422"/>
  <c r="V29" i="422"/>
  <c r="R29" i="422"/>
  <c r="S29" i="422" s="1"/>
  <c r="K29" i="422"/>
  <c r="J29" i="422"/>
  <c r="I29" i="422" s="1"/>
  <c r="G29" i="422"/>
  <c r="E29" i="422"/>
  <c r="AQ28" i="422"/>
  <c r="AH28" i="422"/>
  <c r="V28" i="422"/>
  <c r="R28" i="422"/>
  <c r="S28" i="422" s="1"/>
  <c r="K28" i="422"/>
  <c r="J28" i="422"/>
  <c r="I28" i="422" s="1"/>
  <c r="G28" i="422"/>
  <c r="E28" i="422"/>
  <c r="AQ27" i="422"/>
  <c r="AH27" i="422"/>
  <c r="V27" i="422"/>
  <c r="R27" i="422"/>
  <c r="T27" i="422" s="1"/>
  <c r="K27" i="422"/>
  <c r="J27" i="422"/>
  <c r="I27" i="422" s="1"/>
  <c r="G27" i="422"/>
  <c r="E27" i="422"/>
  <c r="AQ26" i="422"/>
  <c r="AH26" i="422"/>
  <c r="V26" i="422"/>
  <c r="R26" i="422"/>
  <c r="S26" i="422" s="1"/>
  <c r="K26" i="422"/>
  <c r="J26" i="422"/>
  <c r="I26" i="422" s="1"/>
  <c r="G26" i="422"/>
  <c r="E26" i="422"/>
  <c r="AQ25" i="422"/>
  <c r="AH25" i="422"/>
  <c r="V25" i="422"/>
  <c r="R25" i="422"/>
  <c r="S25" i="422" s="1"/>
  <c r="J25" i="422"/>
  <c r="I25" i="422" s="1"/>
  <c r="G25" i="422"/>
  <c r="E25" i="422"/>
  <c r="AQ24" i="422"/>
  <c r="AH24" i="422"/>
  <c r="V24" i="422"/>
  <c r="R24" i="422"/>
  <c r="S24" i="422" s="1"/>
  <c r="J24" i="422"/>
  <c r="K24" i="422" s="1"/>
  <c r="G24" i="422"/>
  <c r="E24" i="422"/>
  <c r="AQ23" i="422"/>
  <c r="AH23" i="422"/>
  <c r="V23" i="422"/>
  <c r="R23" i="422"/>
  <c r="S23" i="422" s="1"/>
  <c r="J23" i="422"/>
  <c r="I23" i="422" s="1"/>
  <c r="G23" i="422"/>
  <c r="E23" i="422"/>
  <c r="AQ22" i="422"/>
  <c r="AH22" i="422"/>
  <c r="V22" i="422"/>
  <c r="R22" i="422"/>
  <c r="S22" i="422" s="1"/>
  <c r="J22" i="422"/>
  <c r="K22" i="422" s="1"/>
  <c r="G22" i="422"/>
  <c r="E22" i="422"/>
  <c r="AQ21" i="422"/>
  <c r="AH21" i="422"/>
  <c r="V21" i="422"/>
  <c r="R21" i="422"/>
  <c r="S21" i="422" s="1"/>
  <c r="J21" i="422"/>
  <c r="K21" i="422" s="1"/>
  <c r="G21" i="422"/>
  <c r="E21" i="422"/>
  <c r="AQ20" i="422"/>
  <c r="AH20" i="422"/>
  <c r="V20" i="422"/>
  <c r="R20" i="422"/>
  <c r="S20" i="422" s="1"/>
  <c r="J20" i="422"/>
  <c r="I20" i="422" s="1"/>
  <c r="G20" i="422"/>
  <c r="E20" i="422"/>
  <c r="AQ19" i="422"/>
  <c r="AH19" i="422"/>
  <c r="V19" i="422"/>
  <c r="R19" i="422"/>
  <c r="S19" i="422" s="1"/>
  <c r="J19" i="422"/>
  <c r="I19" i="422" s="1"/>
  <c r="G19" i="422"/>
  <c r="E19" i="422"/>
  <c r="AQ18" i="422"/>
  <c r="AH18" i="422"/>
  <c r="V18" i="422"/>
  <c r="R18" i="422"/>
  <c r="S18" i="422" s="1"/>
  <c r="J18" i="422"/>
  <c r="K18" i="422" s="1"/>
  <c r="G18" i="422"/>
  <c r="E18" i="422"/>
  <c r="AQ17" i="422"/>
  <c r="AH17" i="422"/>
  <c r="V17" i="422"/>
  <c r="R17" i="422"/>
  <c r="S17" i="422" s="1"/>
  <c r="J17" i="422"/>
  <c r="K17" i="422" s="1"/>
  <c r="G17" i="422"/>
  <c r="E17" i="422"/>
  <c r="AQ16" i="422"/>
  <c r="AH16" i="422"/>
  <c r="V16" i="422"/>
  <c r="R16" i="422"/>
  <c r="S16" i="422" s="1"/>
  <c r="J16" i="422"/>
  <c r="K16" i="422" s="1"/>
  <c r="G16" i="422"/>
  <c r="E16" i="422"/>
  <c r="AQ15" i="422"/>
  <c r="AH15" i="422"/>
  <c r="V15" i="422"/>
  <c r="R15" i="422"/>
  <c r="S15" i="422" s="1"/>
  <c r="J15" i="422"/>
  <c r="K15" i="422" s="1"/>
  <c r="G15" i="422"/>
  <c r="E15" i="422"/>
  <c r="AQ14" i="422"/>
  <c r="AH14" i="422"/>
  <c r="V14" i="422"/>
  <c r="R14" i="422"/>
  <c r="S14" i="422" s="1"/>
  <c r="J14" i="422"/>
  <c r="I14" i="422" s="1"/>
  <c r="G14" i="422"/>
  <c r="E14" i="422"/>
  <c r="AQ13" i="422"/>
  <c r="AH13" i="422"/>
  <c r="V13" i="422"/>
  <c r="R13" i="422"/>
  <c r="S13" i="422" s="1"/>
  <c r="J13" i="422"/>
  <c r="I13" i="422" s="1"/>
  <c r="G13" i="422"/>
  <c r="E13" i="422"/>
  <c r="AQ12" i="422"/>
  <c r="AH12" i="422"/>
  <c r="V12" i="422"/>
  <c r="R12" i="422"/>
  <c r="S12" i="422" s="1"/>
  <c r="J12" i="422"/>
  <c r="K12" i="422" s="1"/>
  <c r="G12" i="422"/>
  <c r="E12" i="422"/>
  <c r="AH11" i="422"/>
  <c r="V11" i="422"/>
  <c r="J11" i="422"/>
  <c r="K11" i="422" s="1"/>
  <c r="G11" i="422"/>
  <c r="E11" i="422"/>
  <c r="S34" i="422" l="1"/>
  <c r="T34" i="422"/>
  <c r="AI34" i="422" s="1"/>
  <c r="T32" i="422"/>
  <c r="AI32" i="422" s="1"/>
  <c r="T30" i="422"/>
  <c r="AI30" i="422" s="1"/>
  <c r="T28" i="422"/>
  <c r="T26" i="422"/>
  <c r="AI26" i="422" s="1"/>
  <c r="AQ35" i="422"/>
  <c r="AH35" i="422"/>
  <c r="AI27" i="422"/>
  <c r="AI33" i="422"/>
  <c r="AI28" i="422"/>
  <c r="AG8" i="422"/>
  <c r="T16" i="422"/>
  <c r="AI16" i="422" s="1"/>
  <c r="T18" i="422"/>
  <c r="AI18" i="422" s="1"/>
  <c r="T20" i="422"/>
  <c r="AI20" i="422" s="1"/>
  <c r="T22" i="422"/>
  <c r="AI22" i="422" s="1"/>
  <c r="T23" i="422"/>
  <c r="S27" i="422"/>
  <c r="T25" i="422"/>
  <c r="AI25" i="422" s="1"/>
  <c r="T29" i="422"/>
  <c r="AI29" i="422" s="1"/>
  <c r="T31" i="422"/>
  <c r="AI31" i="422" s="1"/>
  <c r="S33" i="422"/>
  <c r="AI23" i="422"/>
  <c r="T14" i="422"/>
  <c r="AI14" i="422" s="1"/>
  <c r="T13" i="422"/>
  <c r="AI13" i="422" s="1"/>
  <c r="T15" i="422"/>
  <c r="AI15" i="422" s="1"/>
  <c r="T17" i="422"/>
  <c r="AI17" i="422" s="1"/>
  <c r="T19" i="422"/>
  <c r="AI19" i="422" s="1"/>
  <c r="T21" i="422"/>
  <c r="AI21" i="422" s="1"/>
  <c r="T24" i="422"/>
  <c r="AI24" i="422" s="1"/>
  <c r="T12" i="422"/>
  <c r="AI12" i="422" s="1"/>
  <c r="R35" i="422"/>
  <c r="S11" i="422"/>
  <c r="T11" i="422"/>
  <c r="K13" i="422"/>
  <c r="K14" i="422"/>
  <c r="K19" i="422"/>
  <c r="K20" i="422"/>
  <c r="K23" i="422"/>
  <c r="K25" i="422"/>
  <c r="I11" i="422"/>
  <c r="AI11" i="422"/>
  <c r="I12" i="422"/>
  <c r="I15" i="422"/>
  <c r="I16" i="422"/>
  <c r="I17" i="422"/>
  <c r="I18" i="422"/>
  <c r="I21" i="422"/>
  <c r="I22" i="422"/>
  <c r="I24" i="422"/>
  <c r="AP35" i="422"/>
  <c r="S35" i="422" l="1"/>
  <c r="T35" i="422"/>
  <c r="AI35" i="422" s="1"/>
  <c r="AP10" i="420" l="1"/>
  <c r="AG10" i="420"/>
  <c r="AG35" i="420" s="1"/>
  <c r="Q10" i="420"/>
  <c r="AR35" i="420"/>
  <c r="AQ34" i="420"/>
  <c r="AH34" i="420"/>
  <c r="V34" i="420"/>
  <c r="R34" i="420"/>
  <c r="T34" i="420" s="1"/>
  <c r="J34" i="420"/>
  <c r="K34" i="420" s="1"/>
  <c r="I34" i="420"/>
  <c r="G34" i="420"/>
  <c r="E34" i="420"/>
  <c r="AQ33" i="420"/>
  <c r="AH33" i="420"/>
  <c r="V33" i="420"/>
  <c r="R33" i="420"/>
  <c r="S33" i="420" s="1"/>
  <c r="J33" i="420"/>
  <c r="K33" i="420" s="1"/>
  <c r="I33" i="420"/>
  <c r="G33" i="420"/>
  <c r="E33" i="420"/>
  <c r="AW32" i="420"/>
  <c r="AQ32" i="420"/>
  <c r="AH32" i="420"/>
  <c r="V32" i="420"/>
  <c r="R32" i="420"/>
  <c r="S32" i="420" s="1"/>
  <c r="K32" i="420"/>
  <c r="J32" i="420"/>
  <c r="I32" i="420" s="1"/>
  <c r="G32" i="420"/>
  <c r="E32" i="420"/>
  <c r="AQ31" i="420"/>
  <c r="AH31" i="420"/>
  <c r="V31" i="420"/>
  <c r="R31" i="420"/>
  <c r="S31" i="420" s="1"/>
  <c r="K31" i="420"/>
  <c r="J31" i="420"/>
  <c r="I31" i="420" s="1"/>
  <c r="G31" i="420"/>
  <c r="E31" i="420"/>
  <c r="AQ30" i="420"/>
  <c r="AH30" i="420"/>
  <c r="V30" i="420"/>
  <c r="R30" i="420"/>
  <c r="S30" i="420" s="1"/>
  <c r="J30" i="420"/>
  <c r="I30" i="420" s="1"/>
  <c r="G30" i="420"/>
  <c r="E30" i="420"/>
  <c r="AQ29" i="420"/>
  <c r="AH29" i="420"/>
  <c r="V29" i="420"/>
  <c r="R29" i="420"/>
  <c r="S29" i="420" s="1"/>
  <c r="J29" i="420"/>
  <c r="I29" i="420" s="1"/>
  <c r="G29" i="420"/>
  <c r="E29" i="420"/>
  <c r="AQ28" i="420"/>
  <c r="AH28" i="420"/>
  <c r="V28" i="420"/>
  <c r="R28" i="420"/>
  <c r="S28" i="420" s="1"/>
  <c r="J28" i="420"/>
  <c r="I28" i="420" s="1"/>
  <c r="G28" i="420"/>
  <c r="E28" i="420"/>
  <c r="AQ27" i="420"/>
  <c r="AH27" i="420"/>
  <c r="V27" i="420"/>
  <c r="R27" i="420"/>
  <c r="S27" i="420" s="1"/>
  <c r="J27" i="420"/>
  <c r="I27" i="420" s="1"/>
  <c r="G27" i="420"/>
  <c r="E27" i="420"/>
  <c r="AQ26" i="420"/>
  <c r="AH26" i="420"/>
  <c r="V26" i="420"/>
  <c r="R26" i="420"/>
  <c r="S26" i="420" s="1"/>
  <c r="J26" i="420"/>
  <c r="I26" i="420" s="1"/>
  <c r="G26" i="420"/>
  <c r="E26" i="420"/>
  <c r="AQ25" i="420"/>
  <c r="AH25" i="420"/>
  <c r="V25" i="420"/>
  <c r="R25" i="420"/>
  <c r="S25" i="420" s="1"/>
  <c r="J25" i="420"/>
  <c r="I25" i="420" s="1"/>
  <c r="G25" i="420"/>
  <c r="E25" i="420"/>
  <c r="AQ24" i="420"/>
  <c r="AH24" i="420"/>
  <c r="V24" i="420"/>
  <c r="R24" i="420"/>
  <c r="S24" i="420" s="1"/>
  <c r="J24" i="420"/>
  <c r="I24" i="420" s="1"/>
  <c r="G24" i="420"/>
  <c r="E24" i="420"/>
  <c r="AQ23" i="420"/>
  <c r="AH23" i="420"/>
  <c r="V23" i="420"/>
  <c r="R23" i="420"/>
  <c r="S23" i="420" s="1"/>
  <c r="J23" i="420"/>
  <c r="I23" i="420" s="1"/>
  <c r="G23" i="420"/>
  <c r="E23" i="420"/>
  <c r="AQ22" i="420"/>
  <c r="AH22" i="420"/>
  <c r="V22" i="420"/>
  <c r="R22" i="420"/>
  <c r="S22" i="420" s="1"/>
  <c r="J22" i="420"/>
  <c r="I22" i="420" s="1"/>
  <c r="G22" i="420"/>
  <c r="E22" i="420"/>
  <c r="AQ21" i="420"/>
  <c r="AH21" i="420"/>
  <c r="V21" i="420"/>
  <c r="R21" i="420"/>
  <c r="S21" i="420" s="1"/>
  <c r="J21" i="420"/>
  <c r="I21" i="420" s="1"/>
  <c r="G21" i="420"/>
  <c r="E21" i="420"/>
  <c r="AQ20" i="420"/>
  <c r="AH20" i="420"/>
  <c r="V20" i="420"/>
  <c r="R20" i="420"/>
  <c r="S20" i="420" s="1"/>
  <c r="J20" i="420"/>
  <c r="I20" i="420" s="1"/>
  <c r="G20" i="420"/>
  <c r="E20" i="420"/>
  <c r="AQ19" i="420"/>
  <c r="AH19" i="420"/>
  <c r="V19" i="420"/>
  <c r="R19" i="420"/>
  <c r="S19" i="420" s="1"/>
  <c r="J19" i="420"/>
  <c r="I19" i="420" s="1"/>
  <c r="G19" i="420"/>
  <c r="E19" i="420"/>
  <c r="AQ18" i="420"/>
  <c r="AH18" i="420"/>
  <c r="V18" i="420"/>
  <c r="R18" i="420"/>
  <c r="S18" i="420" s="1"/>
  <c r="K18" i="420"/>
  <c r="J18" i="420"/>
  <c r="I18" i="420" s="1"/>
  <c r="G18" i="420"/>
  <c r="E18" i="420"/>
  <c r="AQ17" i="420"/>
  <c r="AH17" i="420"/>
  <c r="V17" i="420"/>
  <c r="R17" i="420"/>
  <c r="S17" i="420" s="1"/>
  <c r="K17" i="420"/>
  <c r="J17" i="420"/>
  <c r="I17" i="420" s="1"/>
  <c r="G17" i="420"/>
  <c r="E17" i="420"/>
  <c r="AQ16" i="420"/>
  <c r="AH16" i="420"/>
  <c r="V16" i="420"/>
  <c r="R16" i="420"/>
  <c r="S16" i="420" s="1"/>
  <c r="K16" i="420"/>
  <c r="J16" i="420"/>
  <c r="I16" i="420" s="1"/>
  <c r="G16" i="420"/>
  <c r="E16" i="420"/>
  <c r="AQ15" i="420"/>
  <c r="AH15" i="420"/>
  <c r="V15" i="420"/>
  <c r="R15" i="420"/>
  <c r="S15" i="420" s="1"/>
  <c r="K15" i="420"/>
  <c r="J15" i="420"/>
  <c r="I15" i="420" s="1"/>
  <c r="G15" i="420"/>
  <c r="E15" i="420"/>
  <c r="AQ14" i="420"/>
  <c r="AH14" i="420"/>
  <c r="V14" i="420"/>
  <c r="R14" i="420"/>
  <c r="S14" i="420" s="1"/>
  <c r="K14" i="420"/>
  <c r="J14" i="420"/>
  <c r="I14" i="420" s="1"/>
  <c r="G14" i="420"/>
  <c r="E14" i="420"/>
  <c r="AQ13" i="420"/>
  <c r="AH13" i="420"/>
  <c r="V13" i="420"/>
  <c r="R13" i="420"/>
  <c r="S13" i="420" s="1"/>
  <c r="K13" i="420"/>
  <c r="J13" i="420"/>
  <c r="I13" i="420" s="1"/>
  <c r="G13" i="420"/>
  <c r="E13" i="420"/>
  <c r="AQ12" i="420"/>
  <c r="AH12" i="420"/>
  <c r="V12" i="420"/>
  <c r="R12" i="420"/>
  <c r="S12" i="420" s="1"/>
  <c r="K12" i="420"/>
  <c r="J12" i="420"/>
  <c r="I12" i="420" s="1"/>
  <c r="G12" i="420"/>
  <c r="E12" i="420"/>
  <c r="AH11" i="420"/>
  <c r="V11" i="420"/>
  <c r="J11" i="420"/>
  <c r="I11" i="420" s="1"/>
  <c r="G11" i="420"/>
  <c r="E11" i="420"/>
  <c r="AP35" i="420"/>
  <c r="R11" i="420"/>
  <c r="AG8" i="420"/>
  <c r="T33" i="420" l="1"/>
  <c r="AI33" i="420" s="1"/>
  <c r="T26" i="420"/>
  <c r="AI26" i="420" s="1"/>
  <c r="T22" i="420"/>
  <c r="AI22" i="420" s="1"/>
  <c r="K19" i="420"/>
  <c r="K20" i="420"/>
  <c r="K21" i="420"/>
  <c r="T30" i="420"/>
  <c r="AI30" i="420" s="1"/>
  <c r="K22" i="420"/>
  <c r="K11" i="420"/>
  <c r="T18" i="420"/>
  <c r="AI18" i="420" s="1"/>
  <c r="K23" i="420"/>
  <c r="K24" i="420"/>
  <c r="K25" i="420"/>
  <c r="K26" i="420"/>
  <c r="K27" i="420"/>
  <c r="K28" i="420"/>
  <c r="K29" i="420"/>
  <c r="K30" i="420"/>
  <c r="T14" i="420"/>
  <c r="AI14" i="420" s="1"/>
  <c r="AI34" i="420"/>
  <c r="T15" i="420"/>
  <c r="AI15" i="420" s="1"/>
  <c r="T16" i="420"/>
  <c r="AI16" i="420" s="1"/>
  <c r="T20" i="420"/>
  <c r="AI20" i="420" s="1"/>
  <c r="T24" i="420"/>
  <c r="AI24" i="420" s="1"/>
  <c r="T28" i="420"/>
  <c r="AI28" i="420" s="1"/>
  <c r="T13" i="420"/>
  <c r="AI13" i="420" s="1"/>
  <c r="T17" i="420"/>
  <c r="AI17" i="420" s="1"/>
  <c r="T21" i="420"/>
  <c r="AI21" i="420" s="1"/>
  <c r="T25" i="420"/>
  <c r="AI25" i="420" s="1"/>
  <c r="T29" i="420"/>
  <c r="AI29" i="420" s="1"/>
  <c r="S34" i="420"/>
  <c r="T19" i="420"/>
  <c r="AI19" i="420" s="1"/>
  <c r="T23" i="420"/>
  <c r="AI23" i="420" s="1"/>
  <c r="T27" i="420"/>
  <c r="AI27" i="420" s="1"/>
  <c r="T31" i="420"/>
  <c r="AI31" i="420" s="1"/>
  <c r="T32" i="420"/>
  <c r="AI32" i="420" s="1"/>
  <c r="T12" i="420"/>
  <c r="AI12" i="420" s="1"/>
  <c r="R35" i="420"/>
  <c r="T11" i="420"/>
  <c r="S11" i="420"/>
  <c r="S35" i="420" s="1"/>
  <c r="AH35" i="420"/>
  <c r="AQ11" i="420"/>
  <c r="AQ35" i="420" s="1"/>
  <c r="T35" i="420" l="1"/>
  <c r="AI35" i="420" s="1"/>
  <c r="AI11" i="420"/>
  <c r="AP10" i="419" l="1"/>
  <c r="AP35" i="419" s="1"/>
  <c r="AG10" i="419"/>
  <c r="AG35" i="419" s="1"/>
  <c r="Q10" i="419"/>
  <c r="AR35" i="419"/>
  <c r="AQ34" i="419"/>
  <c r="AH34" i="419"/>
  <c r="V34" i="419"/>
  <c r="R34" i="419"/>
  <c r="J34" i="419"/>
  <c r="I34" i="419" s="1"/>
  <c r="G34" i="419"/>
  <c r="E34" i="419"/>
  <c r="AQ33" i="419"/>
  <c r="AH33" i="419"/>
  <c r="V33" i="419"/>
  <c r="R33" i="419"/>
  <c r="J33" i="419"/>
  <c r="I33" i="419" s="1"/>
  <c r="G33" i="419"/>
  <c r="E33" i="419"/>
  <c r="AW32" i="419"/>
  <c r="AQ32" i="419"/>
  <c r="AH32" i="419"/>
  <c r="V32" i="419"/>
  <c r="R32" i="419"/>
  <c r="K32" i="419"/>
  <c r="J32" i="419"/>
  <c r="I32" i="419" s="1"/>
  <c r="G32" i="419"/>
  <c r="E32" i="419"/>
  <c r="AQ31" i="419"/>
  <c r="AH31" i="419"/>
  <c r="V31" i="419"/>
  <c r="R31" i="419"/>
  <c r="K31" i="419"/>
  <c r="J31" i="419"/>
  <c r="I31" i="419" s="1"/>
  <c r="G31" i="419"/>
  <c r="E31" i="419"/>
  <c r="AQ30" i="419"/>
  <c r="AH30" i="419"/>
  <c r="V30" i="419"/>
  <c r="R30" i="419"/>
  <c r="K30" i="419"/>
  <c r="J30" i="419"/>
  <c r="I30" i="419" s="1"/>
  <c r="G30" i="419"/>
  <c r="E30" i="419"/>
  <c r="AQ29" i="419"/>
  <c r="AH29" i="419"/>
  <c r="V29" i="419"/>
  <c r="R29" i="419"/>
  <c r="K29" i="419"/>
  <c r="J29" i="419"/>
  <c r="I29" i="419" s="1"/>
  <c r="G29" i="419"/>
  <c r="E29" i="419"/>
  <c r="AQ28" i="419"/>
  <c r="AH28" i="419"/>
  <c r="V28" i="419"/>
  <c r="R28" i="419"/>
  <c r="K28" i="419"/>
  <c r="J28" i="419"/>
  <c r="I28" i="419" s="1"/>
  <c r="G28" i="419"/>
  <c r="E28" i="419"/>
  <c r="AQ27" i="419"/>
  <c r="AH27" i="419"/>
  <c r="V27" i="419"/>
  <c r="R27" i="419"/>
  <c r="T27" i="419" s="1"/>
  <c r="K27" i="419"/>
  <c r="J27" i="419"/>
  <c r="I27" i="419" s="1"/>
  <c r="G27" i="419"/>
  <c r="E27" i="419"/>
  <c r="AQ26" i="419"/>
  <c r="AH26" i="419"/>
  <c r="V26" i="419"/>
  <c r="R26" i="419"/>
  <c r="K26" i="419"/>
  <c r="J26" i="419"/>
  <c r="I26" i="419" s="1"/>
  <c r="G26" i="419"/>
  <c r="E26" i="419"/>
  <c r="AQ25" i="419"/>
  <c r="AH25" i="419"/>
  <c r="V25" i="419"/>
  <c r="R25" i="419"/>
  <c r="K25" i="419"/>
  <c r="J25" i="419"/>
  <c r="I25" i="419" s="1"/>
  <c r="G25" i="419"/>
  <c r="E25" i="419"/>
  <c r="AQ24" i="419"/>
  <c r="AH24" i="419"/>
  <c r="V24" i="419"/>
  <c r="R24" i="419"/>
  <c r="K24" i="419"/>
  <c r="J24" i="419"/>
  <c r="I24" i="419" s="1"/>
  <c r="G24" i="419"/>
  <c r="E24" i="419"/>
  <c r="AQ23" i="419"/>
  <c r="AH23" i="419"/>
  <c r="V23" i="419"/>
  <c r="R23" i="419"/>
  <c r="K23" i="419"/>
  <c r="J23" i="419"/>
  <c r="I23" i="419" s="1"/>
  <c r="G23" i="419"/>
  <c r="E23" i="419"/>
  <c r="AQ22" i="419"/>
  <c r="AH22" i="419"/>
  <c r="V22" i="419"/>
  <c r="R22" i="419"/>
  <c r="K22" i="419"/>
  <c r="J22" i="419"/>
  <c r="I22" i="419" s="1"/>
  <c r="G22" i="419"/>
  <c r="E22" i="419"/>
  <c r="AQ21" i="419"/>
  <c r="AH21" i="419"/>
  <c r="V21" i="419"/>
  <c r="R21" i="419"/>
  <c r="J21" i="419"/>
  <c r="I21" i="419" s="1"/>
  <c r="G21" i="419"/>
  <c r="E21" i="419"/>
  <c r="AQ20" i="419"/>
  <c r="AH20" i="419"/>
  <c r="V20" i="419"/>
  <c r="R20" i="419"/>
  <c r="J20" i="419"/>
  <c r="K20" i="419" s="1"/>
  <c r="G20" i="419"/>
  <c r="E20" i="419"/>
  <c r="AQ19" i="419"/>
  <c r="AH19" i="419"/>
  <c r="V19" i="419"/>
  <c r="R19" i="419"/>
  <c r="J19" i="419"/>
  <c r="I19" i="419" s="1"/>
  <c r="G19" i="419"/>
  <c r="E19" i="419"/>
  <c r="AQ18" i="419"/>
  <c r="AH18" i="419"/>
  <c r="V18" i="419"/>
  <c r="R18" i="419"/>
  <c r="J18" i="419"/>
  <c r="K18" i="419" s="1"/>
  <c r="G18" i="419"/>
  <c r="E18" i="419"/>
  <c r="AQ17" i="419"/>
  <c r="AH17" i="419"/>
  <c r="V17" i="419"/>
  <c r="R17" i="419"/>
  <c r="J17" i="419"/>
  <c r="I17" i="419" s="1"/>
  <c r="G17" i="419"/>
  <c r="E17" i="419"/>
  <c r="AQ16" i="419"/>
  <c r="AH16" i="419"/>
  <c r="V16" i="419"/>
  <c r="R16" i="419"/>
  <c r="J16" i="419"/>
  <c r="K16" i="419" s="1"/>
  <c r="G16" i="419"/>
  <c r="E16" i="419"/>
  <c r="AQ15" i="419"/>
  <c r="AH15" i="419"/>
  <c r="V15" i="419"/>
  <c r="R15" i="419"/>
  <c r="J15" i="419"/>
  <c r="I15" i="419" s="1"/>
  <c r="G15" i="419"/>
  <c r="E15" i="419"/>
  <c r="AQ14" i="419"/>
  <c r="AH14" i="419"/>
  <c r="V14" i="419"/>
  <c r="R14" i="419"/>
  <c r="J14" i="419"/>
  <c r="K14" i="419" s="1"/>
  <c r="G14" i="419"/>
  <c r="E14" i="419"/>
  <c r="AQ13" i="419"/>
  <c r="AH13" i="419"/>
  <c r="V13" i="419"/>
  <c r="R13" i="419"/>
  <c r="J13" i="419"/>
  <c r="K13" i="419" s="1"/>
  <c r="G13" i="419"/>
  <c r="E13" i="419"/>
  <c r="AQ12" i="419"/>
  <c r="AH12" i="419"/>
  <c r="V12" i="419"/>
  <c r="R12" i="419"/>
  <c r="J12" i="419"/>
  <c r="I12" i="419" s="1"/>
  <c r="G12" i="419"/>
  <c r="E12" i="419"/>
  <c r="AH11" i="419"/>
  <c r="V11" i="419"/>
  <c r="J11" i="419"/>
  <c r="K11" i="419" s="1"/>
  <c r="G11" i="419"/>
  <c r="E11" i="419"/>
  <c r="R11" i="419"/>
  <c r="T34" i="419" l="1"/>
  <c r="AI34" i="419" s="1"/>
  <c r="T33" i="419"/>
  <c r="AI33" i="419" s="1"/>
  <c r="S32" i="419"/>
  <c r="S31" i="419"/>
  <c r="T31" i="419"/>
  <c r="AI31" i="419" s="1"/>
  <c r="S30" i="419"/>
  <c r="S29" i="419"/>
  <c r="S28" i="419"/>
  <c r="S27" i="419"/>
  <c r="S26" i="419"/>
  <c r="S25" i="419"/>
  <c r="S24" i="419"/>
  <c r="S23" i="419"/>
  <c r="T23" i="419"/>
  <c r="AI23" i="419" s="1"/>
  <c r="S22" i="419"/>
  <c r="S21" i="419"/>
  <c r="S20" i="419"/>
  <c r="S19" i="419"/>
  <c r="S18" i="419"/>
  <c r="S17" i="419"/>
  <c r="S16" i="419"/>
  <c r="S15" i="419"/>
  <c r="S14" i="419"/>
  <c r="S13" i="419"/>
  <c r="S12" i="419"/>
  <c r="AG8" i="419"/>
  <c r="T28" i="419"/>
  <c r="AI28" i="419" s="1"/>
  <c r="T13" i="419"/>
  <c r="AI13" i="419" s="1"/>
  <c r="T14" i="419"/>
  <c r="AI14" i="419" s="1"/>
  <c r="T15" i="419"/>
  <c r="AI15" i="419" s="1"/>
  <c r="T16" i="419"/>
  <c r="AI16" i="419" s="1"/>
  <c r="T17" i="419"/>
  <c r="AI17" i="419" s="1"/>
  <c r="T18" i="419"/>
  <c r="AI18" i="419" s="1"/>
  <c r="T19" i="419"/>
  <c r="T20" i="419"/>
  <c r="AI20" i="419" s="1"/>
  <c r="T21" i="419"/>
  <c r="AI21" i="419" s="1"/>
  <c r="AI27" i="419"/>
  <c r="S33" i="419"/>
  <c r="T22" i="419"/>
  <c r="AI22" i="419" s="1"/>
  <c r="T26" i="419"/>
  <c r="AI26" i="419" s="1"/>
  <c r="T30" i="419"/>
  <c r="AI30" i="419" s="1"/>
  <c r="S34" i="419"/>
  <c r="AI19" i="419"/>
  <c r="T24" i="419"/>
  <c r="AI24" i="419" s="1"/>
  <c r="T32" i="419"/>
  <c r="AI32" i="419" s="1"/>
  <c r="T25" i="419"/>
  <c r="AI25" i="419" s="1"/>
  <c r="T29" i="419"/>
  <c r="AI29" i="419" s="1"/>
  <c r="T12" i="419"/>
  <c r="AI12" i="419" s="1"/>
  <c r="T11" i="419"/>
  <c r="S11" i="419"/>
  <c r="R35" i="419"/>
  <c r="AQ11" i="419"/>
  <c r="AQ35" i="419" s="1"/>
  <c r="K12" i="419"/>
  <c r="K15" i="419"/>
  <c r="K17" i="419"/>
  <c r="K19" i="419"/>
  <c r="K21" i="419"/>
  <c r="K33" i="419"/>
  <c r="K34" i="419"/>
  <c r="AH35" i="419"/>
  <c r="I11" i="419"/>
  <c r="I13" i="419"/>
  <c r="I14" i="419"/>
  <c r="I16" i="419"/>
  <c r="I18" i="419"/>
  <c r="I20" i="419"/>
  <c r="S35" i="419" l="1"/>
  <c r="T35" i="419"/>
  <c r="AI35" i="419" s="1"/>
  <c r="AI11" i="419"/>
  <c r="AP10" i="418"/>
  <c r="AG10" i="418"/>
  <c r="Q10" i="418"/>
  <c r="AR35" i="418"/>
  <c r="AQ34" i="418"/>
  <c r="AH34" i="418"/>
  <c r="V34" i="418"/>
  <c r="R34" i="418"/>
  <c r="T34" i="418" s="1"/>
  <c r="J34" i="418"/>
  <c r="K34" i="418" s="1"/>
  <c r="G34" i="418"/>
  <c r="E34" i="418"/>
  <c r="AQ33" i="418"/>
  <c r="AH33" i="418"/>
  <c r="V33" i="418"/>
  <c r="R33" i="418"/>
  <c r="T33" i="418" s="1"/>
  <c r="J33" i="418"/>
  <c r="K33" i="418" s="1"/>
  <c r="G33" i="418"/>
  <c r="E33" i="418"/>
  <c r="AW32" i="418"/>
  <c r="AQ32" i="418"/>
  <c r="AH32" i="418"/>
  <c r="V32" i="418"/>
  <c r="R32" i="418"/>
  <c r="K32" i="418"/>
  <c r="J32" i="418"/>
  <c r="I32" i="418"/>
  <c r="G32" i="418"/>
  <c r="E32" i="418"/>
  <c r="AQ31" i="418"/>
  <c r="AH31" i="418"/>
  <c r="V31" i="418"/>
  <c r="S31" i="418"/>
  <c r="R31" i="418"/>
  <c r="T31" i="418" s="1"/>
  <c r="K31" i="418"/>
  <c r="J31" i="418"/>
  <c r="I31" i="418"/>
  <c r="G31" i="418"/>
  <c r="E31" i="418"/>
  <c r="AQ30" i="418"/>
  <c r="AH30" i="418"/>
  <c r="V30" i="418"/>
  <c r="R30" i="418"/>
  <c r="T30" i="418" s="1"/>
  <c r="K30" i="418"/>
  <c r="J30" i="418"/>
  <c r="I30" i="418"/>
  <c r="G30" i="418"/>
  <c r="E30" i="418"/>
  <c r="AQ29" i="418"/>
  <c r="AH29" i="418"/>
  <c r="V29" i="418"/>
  <c r="R29" i="418"/>
  <c r="T29" i="418" s="1"/>
  <c r="K29" i="418"/>
  <c r="J29" i="418"/>
  <c r="I29" i="418"/>
  <c r="G29" i="418"/>
  <c r="E29" i="418"/>
  <c r="AQ28" i="418"/>
  <c r="AH28" i="418"/>
  <c r="V28" i="418"/>
  <c r="R28" i="418"/>
  <c r="K28" i="418"/>
  <c r="J28" i="418"/>
  <c r="I28" i="418"/>
  <c r="G28" i="418"/>
  <c r="E28" i="418"/>
  <c r="AQ27" i="418"/>
  <c r="AH27" i="418"/>
  <c r="V27" i="418"/>
  <c r="R27" i="418"/>
  <c r="K27" i="418"/>
  <c r="J27" i="418"/>
  <c r="I27" i="418"/>
  <c r="G27" i="418"/>
  <c r="E27" i="418"/>
  <c r="AQ26" i="418"/>
  <c r="AH26" i="418"/>
  <c r="V26" i="418"/>
  <c r="R26" i="418"/>
  <c r="K26" i="418"/>
  <c r="J26" i="418"/>
  <c r="I26" i="418"/>
  <c r="G26" i="418"/>
  <c r="E26" i="418"/>
  <c r="AQ25" i="418"/>
  <c r="AH25" i="418"/>
  <c r="V25" i="418"/>
  <c r="R25" i="418"/>
  <c r="K25" i="418"/>
  <c r="J25" i="418"/>
  <c r="I25" i="418"/>
  <c r="G25" i="418"/>
  <c r="E25" i="418"/>
  <c r="AQ24" i="418"/>
  <c r="AH24" i="418"/>
  <c r="V24" i="418"/>
  <c r="R24" i="418"/>
  <c r="K24" i="418"/>
  <c r="J24" i="418"/>
  <c r="I24" i="418"/>
  <c r="G24" i="418"/>
  <c r="E24" i="418"/>
  <c r="AQ23" i="418"/>
  <c r="AH23" i="418"/>
  <c r="V23" i="418"/>
  <c r="R23" i="418"/>
  <c r="S23" i="418" s="1"/>
  <c r="K23" i="418"/>
  <c r="J23" i="418"/>
  <c r="I23" i="418"/>
  <c r="G23" i="418"/>
  <c r="E23" i="418"/>
  <c r="AQ22" i="418"/>
  <c r="AH22" i="418"/>
  <c r="V22" i="418"/>
  <c r="R22" i="418"/>
  <c r="K22" i="418"/>
  <c r="J22" i="418"/>
  <c r="I22" i="418"/>
  <c r="G22" i="418"/>
  <c r="E22" i="418"/>
  <c r="AQ21" i="418"/>
  <c r="AH21" i="418"/>
  <c r="V21" i="418"/>
  <c r="R21" i="418"/>
  <c r="T21" i="418" s="1"/>
  <c r="K21" i="418"/>
  <c r="J21" i="418"/>
  <c r="I21" i="418"/>
  <c r="G21" i="418"/>
  <c r="E21" i="418"/>
  <c r="AQ20" i="418"/>
  <c r="AH20" i="418"/>
  <c r="V20" i="418"/>
  <c r="R20" i="418"/>
  <c r="T20" i="418" s="1"/>
  <c r="K20" i="418"/>
  <c r="J20" i="418"/>
  <c r="I20" i="418"/>
  <c r="G20" i="418"/>
  <c r="E20" i="418"/>
  <c r="AQ19" i="418"/>
  <c r="AH19" i="418"/>
  <c r="V19" i="418"/>
  <c r="R19" i="418"/>
  <c r="T19" i="418" s="1"/>
  <c r="K19" i="418"/>
  <c r="J19" i="418"/>
  <c r="I19" i="418"/>
  <c r="G19" i="418"/>
  <c r="E19" i="418"/>
  <c r="AQ18" i="418"/>
  <c r="AH18" i="418"/>
  <c r="V18" i="418"/>
  <c r="R18" i="418"/>
  <c r="S18" i="418" s="1"/>
  <c r="K18" i="418"/>
  <c r="J18" i="418"/>
  <c r="I18" i="418"/>
  <c r="G18" i="418"/>
  <c r="E18" i="418"/>
  <c r="AQ17" i="418"/>
  <c r="AH17" i="418"/>
  <c r="V17" i="418"/>
  <c r="R17" i="418"/>
  <c r="K17" i="418"/>
  <c r="J17" i="418"/>
  <c r="I17" i="418"/>
  <c r="G17" i="418"/>
  <c r="E17" i="418"/>
  <c r="AQ16" i="418"/>
  <c r="AH16" i="418"/>
  <c r="V16" i="418"/>
  <c r="R16" i="418"/>
  <c r="K16" i="418"/>
  <c r="J16" i="418"/>
  <c r="I16" i="418"/>
  <c r="G16" i="418"/>
  <c r="E16" i="418"/>
  <c r="AQ15" i="418"/>
  <c r="AH15" i="418"/>
  <c r="V15" i="418"/>
  <c r="R15" i="418"/>
  <c r="T15" i="418" s="1"/>
  <c r="K15" i="418"/>
  <c r="J15" i="418"/>
  <c r="I15" i="418"/>
  <c r="G15" i="418"/>
  <c r="E15" i="418"/>
  <c r="AQ14" i="418"/>
  <c r="AH14" i="418"/>
  <c r="V14" i="418"/>
  <c r="R14" i="418"/>
  <c r="K14" i="418"/>
  <c r="J14" i="418"/>
  <c r="I14" i="418"/>
  <c r="G14" i="418"/>
  <c r="E14" i="418"/>
  <c r="AQ13" i="418"/>
  <c r="AH13" i="418"/>
  <c r="V13" i="418"/>
  <c r="R13" i="418"/>
  <c r="K13" i="418"/>
  <c r="J13" i="418"/>
  <c r="I13" i="418"/>
  <c r="G13" i="418"/>
  <c r="E13" i="418"/>
  <c r="AQ12" i="418"/>
  <c r="AH12" i="418"/>
  <c r="V12" i="418"/>
  <c r="R12" i="418"/>
  <c r="T12" i="418" s="1"/>
  <c r="K12" i="418"/>
  <c r="J12" i="418"/>
  <c r="I12" i="418"/>
  <c r="G12" i="418"/>
  <c r="E12" i="418"/>
  <c r="V11" i="418"/>
  <c r="K11" i="418"/>
  <c r="J11" i="418"/>
  <c r="I11" i="418"/>
  <c r="G11" i="418"/>
  <c r="E11" i="418"/>
  <c r="AP35" i="418"/>
  <c r="AH11" i="418"/>
  <c r="R11" i="418"/>
  <c r="AG8" i="418"/>
  <c r="T32" i="418" l="1"/>
  <c r="AI32" i="418" s="1"/>
  <c r="S32" i="418"/>
  <c r="AI29" i="418"/>
  <c r="S29" i="418"/>
  <c r="S30" i="418"/>
  <c r="S28" i="418"/>
  <c r="T28" i="418"/>
  <c r="AI28" i="418" s="1"/>
  <c r="S27" i="418"/>
  <c r="T27" i="418"/>
  <c r="AI27" i="418" s="1"/>
  <c r="S26" i="418"/>
  <c r="T26" i="418"/>
  <c r="AI26" i="418" s="1"/>
  <c r="T25" i="418"/>
  <c r="AI25" i="418" s="1"/>
  <c r="S25" i="418"/>
  <c r="S24" i="418"/>
  <c r="T24" i="418"/>
  <c r="AI24" i="418" s="1"/>
  <c r="T23" i="418"/>
  <c r="AI23" i="418" s="1"/>
  <c r="S22" i="418"/>
  <c r="T22" i="418"/>
  <c r="AI22" i="418" s="1"/>
  <c r="AI21" i="418"/>
  <c r="S21" i="418"/>
  <c r="AI20" i="418"/>
  <c r="S20" i="418"/>
  <c r="AI19" i="418"/>
  <c r="S19" i="418"/>
  <c r="T18" i="418"/>
  <c r="AI18" i="418" s="1"/>
  <c r="S17" i="418"/>
  <c r="T17" i="418"/>
  <c r="AI17" i="418" s="1"/>
  <c r="T16" i="418"/>
  <c r="AI16" i="418"/>
  <c r="S16" i="418"/>
  <c r="AI15" i="418"/>
  <c r="S15" i="418"/>
  <c r="S14" i="418"/>
  <c r="T14" i="418"/>
  <c r="AI14" i="418" s="1"/>
  <c r="S13" i="418"/>
  <c r="T13" i="418"/>
  <c r="AI13" i="418" s="1"/>
  <c r="AI31" i="418"/>
  <c r="AI30" i="418"/>
  <c r="AI12" i="418"/>
  <c r="AI34" i="418"/>
  <c r="AI33" i="418"/>
  <c r="S12" i="418"/>
  <c r="R35" i="418"/>
  <c r="T11" i="418"/>
  <c r="S11" i="418"/>
  <c r="AH35" i="418"/>
  <c r="AQ11" i="418"/>
  <c r="AQ35" i="418" s="1"/>
  <c r="I33" i="418"/>
  <c r="S33" i="418"/>
  <c r="I34" i="418"/>
  <c r="S34" i="418"/>
  <c r="AG35" i="418"/>
  <c r="T35" i="418" l="1"/>
  <c r="S35" i="418"/>
  <c r="AI11" i="418"/>
  <c r="AI35" i="418"/>
  <c r="AP10" i="417" l="1"/>
  <c r="AG10" i="417"/>
  <c r="Q10" i="417"/>
  <c r="AR35" i="417"/>
  <c r="AQ34" i="417"/>
  <c r="AH34" i="417"/>
  <c r="V34" i="417"/>
  <c r="R34" i="417"/>
  <c r="J34" i="417"/>
  <c r="K34" i="417" s="1"/>
  <c r="I34" i="417"/>
  <c r="G34" i="417"/>
  <c r="E34" i="417"/>
  <c r="AQ33" i="417"/>
  <c r="AH33" i="417"/>
  <c r="V33" i="417"/>
  <c r="R33" i="417"/>
  <c r="J33" i="417"/>
  <c r="K33" i="417" s="1"/>
  <c r="I33" i="417"/>
  <c r="G33" i="417"/>
  <c r="E33" i="417"/>
  <c r="AW32" i="417"/>
  <c r="AQ32" i="417"/>
  <c r="AH32" i="417"/>
  <c r="V32" i="417"/>
  <c r="R32" i="417"/>
  <c r="K32" i="417"/>
  <c r="J32" i="417"/>
  <c r="I32" i="417"/>
  <c r="G32" i="417"/>
  <c r="E32" i="417"/>
  <c r="AQ31" i="417"/>
  <c r="AH31" i="417"/>
  <c r="V31" i="417"/>
  <c r="R31" i="417"/>
  <c r="K31" i="417"/>
  <c r="J31" i="417"/>
  <c r="I31" i="417"/>
  <c r="G31" i="417"/>
  <c r="E31" i="417"/>
  <c r="AQ30" i="417"/>
  <c r="AH30" i="417"/>
  <c r="V30" i="417"/>
  <c r="R30" i="417"/>
  <c r="K30" i="417"/>
  <c r="J30" i="417"/>
  <c r="I30" i="417"/>
  <c r="G30" i="417"/>
  <c r="E30" i="417"/>
  <c r="AQ29" i="417"/>
  <c r="AH29" i="417"/>
  <c r="V29" i="417"/>
  <c r="R29" i="417"/>
  <c r="K29" i="417"/>
  <c r="J29" i="417"/>
  <c r="I29" i="417"/>
  <c r="G29" i="417"/>
  <c r="E29" i="417"/>
  <c r="AQ28" i="417"/>
  <c r="AH28" i="417"/>
  <c r="V28" i="417"/>
  <c r="R28" i="417"/>
  <c r="K28" i="417"/>
  <c r="J28" i="417"/>
  <c r="I28" i="417"/>
  <c r="G28" i="417"/>
  <c r="E28" i="417"/>
  <c r="AQ27" i="417"/>
  <c r="AH27" i="417"/>
  <c r="V27" i="417"/>
  <c r="R27" i="417"/>
  <c r="K27" i="417"/>
  <c r="J27" i="417"/>
  <c r="I27" i="417"/>
  <c r="G27" i="417"/>
  <c r="E27" i="417"/>
  <c r="AQ26" i="417"/>
  <c r="AH26" i="417"/>
  <c r="V26" i="417"/>
  <c r="R26" i="417"/>
  <c r="K26" i="417"/>
  <c r="J26" i="417"/>
  <c r="I26" i="417"/>
  <c r="G26" i="417"/>
  <c r="E26" i="417"/>
  <c r="AQ25" i="417"/>
  <c r="AH25" i="417"/>
  <c r="V25" i="417"/>
  <c r="R25" i="417"/>
  <c r="K25" i="417"/>
  <c r="J25" i="417"/>
  <c r="I25" i="417"/>
  <c r="G25" i="417"/>
  <c r="E25" i="417"/>
  <c r="AQ24" i="417"/>
  <c r="AH24" i="417"/>
  <c r="V24" i="417"/>
  <c r="R24" i="417"/>
  <c r="K24" i="417"/>
  <c r="J24" i="417"/>
  <c r="I24" i="417"/>
  <c r="G24" i="417"/>
  <c r="E24" i="417"/>
  <c r="AQ23" i="417"/>
  <c r="AH23" i="417"/>
  <c r="V23" i="417"/>
  <c r="R23" i="417"/>
  <c r="K23" i="417"/>
  <c r="J23" i="417"/>
  <c r="I23" i="417"/>
  <c r="G23" i="417"/>
  <c r="E23" i="417"/>
  <c r="AQ22" i="417"/>
  <c r="AH22" i="417"/>
  <c r="V22" i="417"/>
  <c r="R22" i="417"/>
  <c r="K22" i="417"/>
  <c r="J22" i="417"/>
  <c r="I22" i="417"/>
  <c r="G22" i="417"/>
  <c r="E22" i="417"/>
  <c r="AQ21" i="417"/>
  <c r="AH21" i="417"/>
  <c r="V21" i="417"/>
  <c r="R21" i="417"/>
  <c r="K21" i="417"/>
  <c r="J21" i="417"/>
  <c r="I21" i="417"/>
  <c r="G21" i="417"/>
  <c r="E21" i="417"/>
  <c r="AQ20" i="417"/>
  <c r="AH20" i="417"/>
  <c r="V20" i="417"/>
  <c r="R20" i="417"/>
  <c r="K20" i="417"/>
  <c r="J20" i="417"/>
  <c r="I20" i="417"/>
  <c r="G20" i="417"/>
  <c r="E20" i="417"/>
  <c r="AQ19" i="417"/>
  <c r="AH19" i="417"/>
  <c r="V19" i="417"/>
  <c r="R19" i="417"/>
  <c r="K19" i="417"/>
  <c r="J19" i="417"/>
  <c r="I19" i="417"/>
  <c r="G19" i="417"/>
  <c r="E19" i="417"/>
  <c r="AQ18" i="417"/>
  <c r="AH18" i="417"/>
  <c r="V18" i="417"/>
  <c r="R18" i="417"/>
  <c r="K18" i="417"/>
  <c r="J18" i="417"/>
  <c r="I18" i="417"/>
  <c r="G18" i="417"/>
  <c r="E18" i="417"/>
  <c r="AQ17" i="417"/>
  <c r="AH17" i="417"/>
  <c r="V17" i="417"/>
  <c r="R17" i="417"/>
  <c r="K17" i="417"/>
  <c r="J17" i="417"/>
  <c r="I17" i="417"/>
  <c r="G17" i="417"/>
  <c r="E17" i="417"/>
  <c r="AQ16" i="417"/>
  <c r="AH16" i="417"/>
  <c r="V16" i="417"/>
  <c r="R16" i="417"/>
  <c r="T16" i="417" s="1"/>
  <c r="K16" i="417"/>
  <c r="J16" i="417"/>
  <c r="I16" i="417"/>
  <c r="G16" i="417"/>
  <c r="E16" i="417"/>
  <c r="AQ15" i="417"/>
  <c r="AH15" i="417"/>
  <c r="V15" i="417"/>
  <c r="R15" i="417"/>
  <c r="T15" i="417" s="1"/>
  <c r="K15" i="417"/>
  <c r="J15" i="417"/>
  <c r="I15" i="417"/>
  <c r="G15" i="417"/>
  <c r="E15" i="417"/>
  <c r="AQ14" i="417"/>
  <c r="AH14" i="417"/>
  <c r="V14" i="417"/>
  <c r="R14" i="417"/>
  <c r="T14" i="417" s="1"/>
  <c r="K14" i="417"/>
  <c r="J14" i="417"/>
  <c r="I14" i="417"/>
  <c r="G14" i="417"/>
  <c r="E14" i="417"/>
  <c r="AQ13" i="417"/>
  <c r="AH13" i="417"/>
  <c r="V13" i="417"/>
  <c r="R13" i="417"/>
  <c r="T13" i="417" s="1"/>
  <c r="K13" i="417"/>
  <c r="J13" i="417"/>
  <c r="I13" i="417"/>
  <c r="G13" i="417"/>
  <c r="E13" i="417"/>
  <c r="AQ12" i="417"/>
  <c r="AH12" i="417"/>
  <c r="V12" i="417"/>
  <c r="R12" i="417"/>
  <c r="T12" i="417" s="1"/>
  <c r="K12" i="417"/>
  <c r="J12" i="417"/>
  <c r="I12" i="417"/>
  <c r="G12" i="417"/>
  <c r="E12" i="417"/>
  <c r="V11" i="417"/>
  <c r="K11" i="417"/>
  <c r="J11" i="417"/>
  <c r="I11" i="417"/>
  <c r="G11" i="417"/>
  <c r="E11" i="417"/>
  <c r="AP35" i="417"/>
  <c r="AH11" i="417"/>
  <c r="R11" i="417"/>
  <c r="AG8" i="417"/>
  <c r="T34" i="417" l="1"/>
  <c r="AI34" i="417" s="1"/>
  <c r="T33" i="417"/>
  <c r="AI33" i="417" s="1"/>
  <c r="T32" i="417"/>
  <c r="AI32" i="417" s="1"/>
  <c r="T31" i="417"/>
  <c r="AI31" i="417" s="1"/>
  <c r="T30" i="417"/>
  <c r="AI30" i="417" s="1"/>
  <c r="T29" i="417"/>
  <c r="AI29" i="417" s="1"/>
  <c r="T28" i="417"/>
  <c r="AI28" i="417" s="1"/>
  <c r="T27" i="417"/>
  <c r="AI27" i="417" s="1"/>
  <c r="T26" i="417"/>
  <c r="AI26" i="417" s="1"/>
  <c r="T25" i="417"/>
  <c r="AI25" i="417" s="1"/>
  <c r="T24" i="417"/>
  <c r="AI24" i="417" s="1"/>
  <c r="T23" i="417"/>
  <c r="AI23" i="417" s="1"/>
  <c r="T22" i="417"/>
  <c r="AI22" i="417" s="1"/>
  <c r="T21" i="417"/>
  <c r="AI21" i="417" s="1"/>
  <c r="T20" i="417"/>
  <c r="AI20" i="417" s="1"/>
  <c r="T19" i="417"/>
  <c r="AI19" i="417" s="1"/>
  <c r="T17" i="417"/>
  <c r="T18" i="417"/>
  <c r="AI18" i="417" s="1"/>
  <c r="AI17" i="417"/>
  <c r="AI14" i="417"/>
  <c r="AI13" i="417"/>
  <c r="AI15" i="417"/>
  <c r="AI16" i="417"/>
  <c r="AI12" i="417"/>
  <c r="S13" i="417"/>
  <c r="S14" i="417"/>
  <c r="S15" i="417"/>
  <c r="S16" i="417"/>
  <c r="S17" i="417"/>
  <c r="S18" i="417"/>
  <c r="S19" i="417"/>
  <c r="S20" i="417"/>
  <c r="S21" i="417"/>
  <c r="S22" i="417"/>
  <c r="S23" i="417"/>
  <c r="S24" i="417"/>
  <c r="S25" i="417"/>
  <c r="S26" i="417"/>
  <c r="S27" i="417"/>
  <c r="S28" i="417"/>
  <c r="S29" i="417"/>
  <c r="S30" i="417"/>
  <c r="S31" i="417"/>
  <c r="S32" i="417"/>
  <c r="S12" i="417"/>
  <c r="R35" i="417"/>
  <c r="T11" i="417"/>
  <c r="S11" i="417"/>
  <c r="AH35" i="417"/>
  <c r="AQ11" i="417"/>
  <c r="AQ35" i="417" s="1"/>
  <c r="S33" i="417"/>
  <c r="S34" i="417"/>
  <c r="AG35" i="417"/>
  <c r="T35" i="417" l="1"/>
  <c r="AI35" i="417" s="1"/>
  <c r="S35" i="417"/>
  <c r="AI11" i="417"/>
  <c r="E16" i="416" l="1"/>
  <c r="AP10" i="416" l="1"/>
  <c r="AG10" i="416"/>
  <c r="Q10" i="416"/>
  <c r="AR35" i="416"/>
  <c r="AQ34" i="416"/>
  <c r="AH34" i="416"/>
  <c r="V34" i="416"/>
  <c r="R34" i="416"/>
  <c r="J34" i="416"/>
  <c r="K34" i="416" s="1"/>
  <c r="G34" i="416"/>
  <c r="E34" i="416"/>
  <c r="AQ33" i="416"/>
  <c r="AH33" i="416"/>
  <c r="V33" i="416"/>
  <c r="R33" i="416"/>
  <c r="S33" i="416" s="1"/>
  <c r="J33" i="416"/>
  <c r="K33" i="416" s="1"/>
  <c r="G33" i="416"/>
  <c r="E33" i="416"/>
  <c r="AW32" i="416"/>
  <c r="AQ32" i="416"/>
  <c r="AH32" i="416"/>
  <c r="V32" i="416"/>
  <c r="R32" i="416"/>
  <c r="S32" i="416" s="1"/>
  <c r="K32" i="416"/>
  <c r="J32" i="416"/>
  <c r="I32" i="416" s="1"/>
  <c r="G32" i="416"/>
  <c r="E32" i="416"/>
  <c r="AQ31" i="416"/>
  <c r="AH31" i="416"/>
  <c r="V31" i="416"/>
  <c r="R31" i="416"/>
  <c r="S31" i="416" s="1"/>
  <c r="K31" i="416"/>
  <c r="J31" i="416"/>
  <c r="I31" i="416" s="1"/>
  <c r="G31" i="416"/>
  <c r="E31" i="416"/>
  <c r="AQ30" i="416"/>
  <c r="AH30" i="416"/>
  <c r="V30" i="416"/>
  <c r="R30" i="416"/>
  <c r="S30" i="416" s="1"/>
  <c r="K30" i="416"/>
  <c r="J30" i="416"/>
  <c r="I30" i="416" s="1"/>
  <c r="G30" i="416"/>
  <c r="E30" i="416"/>
  <c r="AQ29" i="416"/>
  <c r="AH29" i="416"/>
  <c r="V29" i="416"/>
  <c r="R29" i="416"/>
  <c r="S29" i="416" s="1"/>
  <c r="K29" i="416"/>
  <c r="J29" i="416"/>
  <c r="I29" i="416" s="1"/>
  <c r="G29" i="416"/>
  <c r="E29" i="416"/>
  <c r="AQ28" i="416"/>
  <c r="AH28" i="416"/>
  <c r="V28" i="416"/>
  <c r="R28" i="416"/>
  <c r="S28" i="416" s="1"/>
  <c r="K28" i="416"/>
  <c r="J28" i="416"/>
  <c r="I28" i="416" s="1"/>
  <c r="G28" i="416"/>
  <c r="E28" i="416"/>
  <c r="AQ27" i="416"/>
  <c r="AH27" i="416"/>
  <c r="V27" i="416"/>
  <c r="R27" i="416"/>
  <c r="S27" i="416" s="1"/>
  <c r="K27" i="416"/>
  <c r="J27" i="416"/>
  <c r="I27" i="416" s="1"/>
  <c r="G27" i="416"/>
  <c r="E27" i="416"/>
  <c r="AQ26" i="416"/>
  <c r="AH26" i="416"/>
  <c r="V26" i="416"/>
  <c r="R26" i="416"/>
  <c r="S26" i="416" s="1"/>
  <c r="K26" i="416"/>
  <c r="J26" i="416"/>
  <c r="I26" i="416" s="1"/>
  <c r="G26" i="416"/>
  <c r="E26" i="416"/>
  <c r="AQ25" i="416"/>
  <c r="AH25" i="416"/>
  <c r="V25" i="416"/>
  <c r="R25" i="416"/>
  <c r="S25" i="416" s="1"/>
  <c r="K25" i="416"/>
  <c r="J25" i="416"/>
  <c r="I25" i="416" s="1"/>
  <c r="G25" i="416"/>
  <c r="E25" i="416"/>
  <c r="AQ24" i="416"/>
  <c r="AH24" i="416"/>
  <c r="V24" i="416"/>
  <c r="R24" i="416"/>
  <c r="S24" i="416" s="1"/>
  <c r="K24" i="416"/>
  <c r="J24" i="416"/>
  <c r="I24" i="416" s="1"/>
  <c r="G24" i="416"/>
  <c r="E24" i="416"/>
  <c r="AQ23" i="416"/>
  <c r="AH23" i="416"/>
  <c r="V23" i="416"/>
  <c r="R23" i="416"/>
  <c r="S23" i="416" s="1"/>
  <c r="K23" i="416"/>
  <c r="J23" i="416"/>
  <c r="I23" i="416" s="1"/>
  <c r="G23" i="416"/>
  <c r="E23" i="416"/>
  <c r="AQ22" i="416"/>
  <c r="AH22" i="416"/>
  <c r="V22" i="416"/>
  <c r="R22" i="416"/>
  <c r="S22" i="416" s="1"/>
  <c r="K22" i="416"/>
  <c r="J22" i="416"/>
  <c r="I22" i="416" s="1"/>
  <c r="G22" i="416"/>
  <c r="E22" i="416"/>
  <c r="AQ21" i="416"/>
  <c r="AH21" i="416"/>
  <c r="V21" i="416"/>
  <c r="R21" i="416"/>
  <c r="S21" i="416" s="1"/>
  <c r="K21" i="416"/>
  <c r="J21" i="416"/>
  <c r="I21" i="416" s="1"/>
  <c r="G21" i="416"/>
  <c r="E21" i="416"/>
  <c r="AQ20" i="416"/>
  <c r="AH20" i="416"/>
  <c r="V20" i="416"/>
  <c r="R20" i="416"/>
  <c r="S20" i="416" s="1"/>
  <c r="K20" i="416"/>
  <c r="J20" i="416"/>
  <c r="I20" i="416" s="1"/>
  <c r="G20" i="416"/>
  <c r="E20" i="416"/>
  <c r="AQ19" i="416"/>
  <c r="AH19" i="416"/>
  <c r="V19" i="416"/>
  <c r="R19" i="416"/>
  <c r="S19" i="416" s="1"/>
  <c r="K19" i="416"/>
  <c r="J19" i="416"/>
  <c r="I19" i="416" s="1"/>
  <c r="G19" i="416"/>
  <c r="E19" i="416"/>
  <c r="AQ18" i="416"/>
  <c r="AH18" i="416"/>
  <c r="V18" i="416"/>
  <c r="R18" i="416"/>
  <c r="S18" i="416" s="1"/>
  <c r="K18" i="416"/>
  <c r="J18" i="416"/>
  <c r="I18" i="416" s="1"/>
  <c r="G18" i="416"/>
  <c r="E18" i="416"/>
  <c r="AQ17" i="416"/>
  <c r="AH17" i="416"/>
  <c r="V17" i="416"/>
  <c r="R17" i="416"/>
  <c r="S17" i="416" s="1"/>
  <c r="K17" i="416"/>
  <c r="J17" i="416"/>
  <c r="I17" i="416" s="1"/>
  <c r="G17" i="416"/>
  <c r="E17" i="416"/>
  <c r="AQ16" i="416"/>
  <c r="AH16" i="416"/>
  <c r="V16" i="416"/>
  <c r="R16" i="416"/>
  <c r="S16" i="416" s="1"/>
  <c r="K16" i="416"/>
  <c r="J16" i="416"/>
  <c r="I16" i="416" s="1"/>
  <c r="G16" i="416"/>
  <c r="AQ15" i="416"/>
  <c r="AH15" i="416"/>
  <c r="V15" i="416"/>
  <c r="R15" i="416"/>
  <c r="S15" i="416" s="1"/>
  <c r="K15" i="416"/>
  <c r="J15" i="416"/>
  <c r="I15" i="416" s="1"/>
  <c r="G15" i="416"/>
  <c r="E15" i="416"/>
  <c r="AQ14" i="416"/>
  <c r="AH14" i="416"/>
  <c r="V14" i="416"/>
  <c r="R14" i="416"/>
  <c r="S14" i="416" s="1"/>
  <c r="K14" i="416"/>
  <c r="J14" i="416"/>
  <c r="I14" i="416" s="1"/>
  <c r="G14" i="416"/>
  <c r="E14" i="416"/>
  <c r="AQ13" i="416"/>
  <c r="AH13" i="416"/>
  <c r="V13" i="416"/>
  <c r="R13" i="416"/>
  <c r="S13" i="416" s="1"/>
  <c r="K13" i="416"/>
  <c r="J13" i="416"/>
  <c r="I13" i="416" s="1"/>
  <c r="G13" i="416"/>
  <c r="E13" i="416"/>
  <c r="AQ12" i="416"/>
  <c r="AH12" i="416"/>
  <c r="V12" i="416"/>
  <c r="R12" i="416"/>
  <c r="S12" i="416" s="1"/>
  <c r="K12" i="416"/>
  <c r="J12" i="416"/>
  <c r="I12" i="416" s="1"/>
  <c r="G12" i="416"/>
  <c r="E12" i="416"/>
  <c r="AH11" i="416"/>
  <c r="V11" i="416"/>
  <c r="K11" i="416"/>
  <c r="J11" i="416"/>
  <c r="I11" i="416" s="1"/>
  <c r="G11" i="416"/>
  <c r="E11" i="416"/>
  <c r="AP35" i="416"/>
  <c r="AG35" i="416"/>
  <c r="R11" i="416"/>
  <c r="AG8" i="416"/>
  <c r="S34" i="416" l="1"/>
  <c r="T34" i="416"/>
  <c r="AI34" i="416" s="1"/>
  <c r="T33" i="416"/>
  <c r="AI33" i="416" s="1"/>
  <c r="T31" i="416"/>
  <c r="T30" i="416"/>
  <c r="T26" i="416"/>
  <c r="AI26" i="416" s="1"/>
  <c r="T22" i="416"/>
  <c r="T18" i="416"/>
  <c r="AI18" i="416" s="1"/>
  <c r="T14" i="416"/>
  <c r="AH35" i="416"/>
  <c r="T15" i="416"/>
  <c r="AI15" i="416" s="1"/>
  <c r="T12" i="416"/>
  <c r="AI12" i="416" s="1"/>
  <c r="AI22" i="416"/>
  <c r="T24" i="416"/>
  <c r="AI24" i="416" s="1"/>
  <c r="T13" i="416"/>
  <c r="AI13" i="416" s="1"/>
  <c r="T17" i="416"/>
  <c r="AI17" i="416" s="1"/>
  <c r="T21" i="416"/>
  <c r="AI21" i="416" s="1"/>
  <c r="T25" i="416"/>
  <c r="AI25" i="416" s="1"/>
  <c r="T29" i="416"/>
  <c r="AI29" i="416" s="1"/>
  <c r="AI31" i="416"/>
  <c r="T23" i="416"/>
  <c r="AI23" i="416" s="1"/>
  <c r="T27" i="416"/>
  <c r="AI27" i="416" s="1"/>
  <c r="T19" i="416"/>
  <c r="AI19" i="416" s="1"/>
  <c r="AI14" i="416"/>
  <c r="T16" i="416"/>
  <c r="AI16" i="416" s="1"/>
  <c r="T20" i="416"/>
  <c r="AI20" i="416" s="1"/>
  <c r="T28" i="416"/>
  <c r="AI28" i="416" s="1"/>
  <c r="AI30" i="416"/>
  <c r="T32" i="416"/>
  <c r="AI32" i="416" s="1"/>
  <c r="R35" i="416"/>
  <c r="T11" i="416"/>
  <c r="S11" i="416"/>
  <c r="S35" i="416" s="1"/>
  <c r="AQ11" i="416"/>
  <c r="AQ35" i="416" s="1"/>
  <c r="I33" i="416"/>
  <c r="I34" i="416"/>
  <c r="T35" i="416" l="1"/>
  <c r="AI35" i="416" s="1"/>
  <c r="AI11" i="416"/>
  <c r="AP10" i="415" l="1"/>
  <c r="AG10" i="415"/>
  <c r="AG35" i="415" s="1"/>
  <c r="Q10" i="415"/>
  <c r="AR35" i="415"/>
  <c r="AQ34" i="415"/>
  <c r="AH34" i="415"/>
  <c r="V34" i="415"/>
  <c r="R34" i="415"/>
  <c r="T34" i="415" s="1"/>
  <c r="J34" i="415"/>
  <c r="I34" i="415" s="1"/>
  <c r="G34" i="415"/>
  <c r="E34" i="415"/>
  <c r="AQ33" i="415"/>
  <c r="AH33" i="415"/>
  <c r="V33" i="415"/>
  <c r="R33" i="415"/>
  <c r="T33" i="415" s="1"/>
  <c r="J33" i="415"/>
  <c r="I33" i="415" s="1"/>
  <c r="G33" i="415"/>
  <c r="E33" i="415"/>
  <c r="AW32" i="415"/>
  <c r="AQ32" i="415"/>
  <c r="AH32" i="415"/>
  <c r="V32" i="415"/>
  <c r="R32" i="415"/>
  <c r="S32" i="415" s="1"/>
  <c r="J32" i="415"/>
  <c r="I32" i="415" s="1"/>
  <c r="G32" i="415"/>
  <c r="E32" i="415"/>
  <c r="AQ31" i="415"/>
  <c r="AH31" i="415"/>
  <c r="V31" i="415"/>
  <c r="R31" i="415"/>
  <c r="S31" i="415" s="1"/>
  <c r="J31" i="415"/>
  <c r="I31" i="415" s="1"/>
  <c r="G31" i="415"/>
  <c r="E31" i="415"/>
  <c r="AQ30" i="415"/>
  <c r="AH30" i="415"/>
  <c r="V30" i="415"/>
  <c r="R30" i="415"/>
  <c r="S30" i="415" s="1"/>
  <c r="J30" i="415"/>
  <c r="I30" i="415" s="1"/>
  <c r="G30" i="415"/>
  <c r="E30" i="415"/>
  <c r="AQ29" i="415"/>
  <c r="AH29" i="415"/>
  <c r="V29" i="415"/>
  <c r="R29" i="415"/>
  <c r="S29" i="415" s="1"/>
  <c r="J29" i="415"/>
  <c r="I29" i="415" s="1"/>
  <c r="G29" i="415"/>
  <c r="E29" i="415"/>
  <c r="AQ28" i="415"/>
  <c r="AH28" i="415"/>
  <c r="V28" i="415"/>
  <c r="R28" i="415"/>
  <c r="S28" i="415" s="1"/>
  <c r="K28" i="415"/>
  <c r="J28" i="415"/>
  <c r="I28" i="415" s="1"/>
  <c r="G28" i="415"/>
  <c r="E28" i="415"/>
  <c r="AQ27" i="415"/>
  <c r="AH27" i="415"/>
  <c r="V27" i="415"/>
  <c r="R27" i="415"/>
  <c r="S27" i="415" s="1"/>
  <c r="K27" i="415"/>
  <c r="J27" i="415"/>
  <c r="I27" i="415" s="1"/>
  <c r="G27" i="415"/>
  <c r="E27" i="415"/>
  <c r="AQ26" i="415"/>
  <c r="AH26" i="415"/>
  <c r="V26" i="415"/>
  <c r="R26" i="415"/>
  <c r="S26" i="415" s="1"/>
  <c r="K26" i="415"/>
  <c r="J26" i="415"/>
  <c r="I26" i="415" s="1"/>
  <c r="G26" i="415"/>
  <c r="E26" i="415"/>
  <c r="AQ25" i="415"/>
  <c r="AH25" i="415"/>
  <c r="V25" i="415"/>
  <c r="R25" i="415"/>
  <c r="S25" i="415" s="1"/>
  <c r="K25" i="415"/>
  <c r="J25" i="415"/>
  <c r="I25" i="415" s="1"/>
  <c r="G25" i="415"/>
  <c r="E25" i="415"/>
  <c r="AQ24" i="415"/>
  <c r="AH24" i="415"/>
  <c r="V24" i="415"/>
  <c r="R24" i="415"/>
  <c r="S24" i="415" s="1"/>
  <c r="J24" i="415"/>
  <c r="I24" i="415" s="1"/>
  <c r="G24" i="415"/>
  <c r="E24" i="415"/>
  <c r="AQ23" i="415"/>
  <c r="AH23" i="415"/>
  <c r="V23" i="415"/>
  <c r="R23" i="415"/>
  <c r="S23" i="415" s="1"/>
  <c r="J23" i="415"/>
  <c r="I23" i="415" s="1"/>
  <c r="G23" i="415"/>
  <c r="E23" i="415"/>
  <c r="AQ22" i="415"/>
  <c r="AH22" i="415"/>
  <c r="V22" i="415"/>
  <c r="R22" i="415"/>
  <c r="S22" i="415" s="1"/>
  <c r="J22" i="415"/>
  <c r="I22" i="415" s="1"/>
  <c r="G22" i="415"/>
  <c r="E22" i="415"/>
  <c r="AQ21" i="415"/>
  <c r="AH21" i="415"/>
  <c r="V21" i="415"/>
  <c r="R21" i="415"/>
  <c r="S21" i="415" s="1"/>
  <c r="J21" i="415"/>
  <c r="I21" i="415" s="1"/>
  <c r="G21" i="415"/>
  <c r="E21" i="415"/>
  <c r="AQ20" i="415"/>
  <c r="AH20" i="415"/>
  <c r="V20" i="415"/>
  <c r="R20" i="415"/>
  <c r="S20" i="415" s="1"/>
  <c r="K20" i="415"/>
  <c r="J20" i="415"/>
  <c r="I20" i="415" s="1"/>
  <c r="G20" i="415"/>
  <c r="E20" i="415"/>
  <c r="AQ19" i="415"/>
  <c r="AH19" i="415"/>
  <c r="V19" i="415"/>
  <c r="R19" i="415"/>
  <c r="S19" i="415" s="1"/>
  <c r="K19" i="415"/>
  <c r="J19" i="415"/>
  <c r="I19" i="415" s="1"/>
  <c r="G19" i="415"/>
  <c r="E19" i="415"/>
  <c r="AQ18" i="415"/>
  <c r="AH18" i="415"/>
  <c r="V18" i="415"/>
  <c r="R18" i="415"/>
  <c r="S18" i="415" s="1"/>
  <c r="K18" i="415"/>
  <c r="J18" i="415"/>
  <c r="I18" i="415" s="1"/>
  <c r="G18" i="415"/>
  <c r="E18" i="415"/>
  <c r="AQ17" i="415"/>
  <c r="AH17" i="415"/>
  <c r="V17" i="415"/>
  <c r="R17" i="415"/>
  <c r="S17" i="415" s="1"/>
  <c r="K17" i="415"/>
  <c r="J17" i="415"/>
  <c r="I17" i="415" s="1"/>
  <c r="G17" i="415"/>
  <c r="E17" i="415"/>
  <c r="AQ16" i="415"/>
  <c r="AH16" i="415"/>
  <c r="V16" i="415"/>
  <c r="R16" i="415"/>
  <c r="S16" i="415" s="1"/>
  <c r="J16" i="415"/>
  <c r="I16" i="415" s="1"/>
  <c r="G16" i="415"/>
  <c r="E16" i="415"/>
  <c r="AQ15" i="415"/>
  <c r="AH15" i="415"/>
  <c r="V15" i="415"/>
  <c r="R15" i="415"/>
  <c r="S15" i="415" s="1"/>
  <c r="J15" i="415"/>
  <c r="I15" i="415" s="1"/>
  <c r="G15" i="415"/>
  <c r="E15" i="415"/>
  <c r="AQ14" i="415"/>
  <c r="AH14" i="415"/>
  <c r="V14" i="415"/>
  <c r="R14" i="415"/>
  <c r="S14" i="415" s="1"/>
  <c r="J14" i="415"/>
  <c r="I14" i="415" s="1"/>
  <c r="G14" i="415"/>
  <c r="E14" i="415"/>
  <c r="AQ13" i="415"/>
  <c r="AH13" i="415"/>
  <c r="V13" i="415"/>
  <c r="R13" i="415"/>
  <c r="S13" i="415" s="1"/>
  <c r="J13" i="415"/>
  <c r="I13" i="415" s="1"/>
  <c r="G13" i="415"/>
  <c r="E13" i="415"/>
  <c r="AQ12" i="415"/>
  <c r="AH12" i="415"/>
  <c r="V12" i="415"/>
  <c r="R12" i="415"/>
  <c r="S12" i="415" s="1"/>
  <c r="J12" i="415"/>
  <c r="I12" i="415" s="1"/>
  <c r="G12" i="415"/>
  <c r="E12" i="415"/>
  <c r="AH11" i="415"/>
  <c r="V11" i="415"/>
  <c r="K11" i="415"/>
  <c r="J11" i="415"/>
  <c r="I11" i="415" s="1"/>
  <c r="G11" i="415"/>
  <c r="E11" i="415"/>
  <c r="AP35" i="415"/>
  <c r="R11" i="415"/>
  <c r="AG8" i="415"/>
  <c r="AI33" i="415" l="1"/>
  <c r="S33" i="415"/>
  <c r="T32" i="415"/>
  <c r="AI32" i="415" s="1"/>
  <c r="T29" i="415"/>
  <c r="AI29" i="415" s="1"/>
  <c r="T24" i="415"/>
  <c r="T21" i="415"/>
  <c r="AI21" i="415" s="1"/>
  <c r="T16" i="415"/>
  <c r="T13" i="415"/>
  <c r="K12" i="415"/>
  <c r="K21" i="415"/>
  <c r="T25" i="415"/>
  <c r="AI25" i="415" s="1"/>
  <c r="K29" i="415"/>
  <c r="K14" i="415"/>
  <c r="K15" i="415"/>
  <c r="K16" i="415"/>
  <c r="T20" i="415"/>
  <c r="AI20" i="415" s="1"/>
  <c r="K22" i="415"/>
  <c r="K23" i="415"/>
  <c r="K24" i="415"/>
  <c r="T28" i="415"/>
  <c r="AI28" i="415" s="1"/>
  <c r="K30" i="415"/>
  <c r="K31" i="415"/>
  <c r="K32" i="415"/>
  <c r="S34" i="415"/>
  <c r="K13" i="415"/>
  <c r="T17" i="415"/>
  <c r="AI17" i="415" s="1"/>
  <c r="AI34" i="415"/>
  <c r="T14" i="415"/>
  <c r="AI14" i="415" s="1"/>
  <c r="AI16" i="415"/>
  <c r="T18" i="415"/>
  <c r="AI18" i="415" s="1"/>
  <c r="T22" i="415"/>
  <c r="AI22" i="415" s="1"/>
  <c r="AI24" i="415"/>
  <c r="T26" i="415"/>
  <c r="AI26" i="415" s="1"/>
  <c r="T30" i="415"/>
  <c r="AI13" i="415"/>
  <c r="T15" i="415"/>
  <c r="AI15" i="415" s="1"/>
  <c r="T19" i="415"/>
  <c r="AI19" i="415" s="1"/>
  <c r="T23" i="415"/>
  <c r="AI23" i="415" s="1"/>
  <c r="T27" i="415"/>
  <c r="AI27" i="415" s="1"/>
  <c r="T31" i="415"/>
  <c r="AI31" i="415" s="1"/>
  <c r="AI30" i="415"/>
  <c r="T12" i="415"/>
  <c r="AI12" i="415" s="1"/>
  <c r="T11" i="415"/>
  <c r="S11" i="415"/>
  <c r="S35" i="415" s="1"/>
  <c r="R35" i="415"/>
  <c r="K33" i="415"/>
  <c r="K34" i="415"/>
  <c r="AH35" i="415"/>
  <c r="AQ11" i="415"/>
  <c r="AQ35" i="415" s="1"/>
  <c r="AP10" i="414"/>
  <c r="AG10" i="414"/>
  <c r="Q10" i="414"/>
  <c r="AR35" i="414"/>
  <c r="AQ34" i="414"/>
  <c r="AH34" i="414"/>
  <c r="V34" i="414"/>
  <c r="R34" i="414"/>
  <c r="T34" i="414" s="1"/>
  <c r="K34" i="414"/>
  <c r="J34" i="414"/>
  <c r="I34" i="414" s="1"/>
  <c r="G34" i="414"/>
  <c r="E34" i="414"/>
  <c r="AQ33" i="414"/>
  <c r="AH33" i="414"/>
  <c r="V33" i="414"/>
  <c r="R33" i="414"/>
  <c r="T33" i="414" s="1"/>
  <c r="K33" i="414"/>
  <c r="J33" i="414"/>
  <c r="I33" i="414" s="1"/>
  <c r="G33" i="414"/>
  <c r="E33" i="414"/>
  <c r="AW32" i="414"/>
  <c r="AQ32" i="414"/>
  <c r="AH32" i="414"/>
  <c r="V32" i="414"/>
  <c r="R32" i="414"/>
  <c r="T32" i="414" s="1"/>
  <c r="K32" i="414"/>
  <c r="J32" i="414"/>
  <c r="I32" i="414"/>
  <c r="G32" i="414"/>
  <c r="E32" i="414"/>
  <c r="AQ31" i="414"/>
  <c r="AH31" i="414"/>
  <c r="V31" i="414"/>
  <c r="R31" i="414"/>
  <c r="T31" i="414" s="1"/>
  <c r="K31" i="414"/>
  <c r="J31" i="414"/>
  <c r="I31" i="414"/>
  <c r="G31" i="414"/>
  <c r="E31" i="414"/>
  <c r="AQ30" i="414"/>
  <c r="AH30" i="414"/>
  <c r="V30" i="414"/>
  <c r="R30" i="414"/>
  <c r="T30" i="414" s="1"/>
  <c r="K30" i="414"/>
  <c r="J30" i="414"/>
  <c r="I30" i="414"/>
  <c r="G30" i="414"/>
  <c r="E30" i="414"/>
  <c r="AQ29" i="414"/>
  <c r="AH29" i="414"/>
  <c r="V29" i="414"/>
  <c r="R29" i="414"/>
  <c r="T29" i="414" s="1"/>
  <c r="K29" i="414"/>
  <c r="J29" i="414"/>
  <c r="I29" i="414"/>
  <c r="G29" i="414"/>
  <c r="E29" i="414"/>
  <c r="AQ28" i="414"/>
  <c r="AH28" i="414"/>
  <c r="V28" i="414"/>
  <c r="R28" i="414"/>
  <c r="T28" i="414" s="1"/>
  <c r="K28" i="414"/>
  <c r="J28" i="414"/>
  <c r="I28" i="414"/>
  <c r="G28" i="414"/>
  <c r="E28" i="414"/>
  <c r="AQ27" i="414"/>
  <c r="AH27" i="414"/>
  <c r="V27" i="414"/>
  <c r="R27" i="414"/>
  <c r="T27" i="414" s="1"/>
  <c r="K27" i="414"/>
  <c r="J27" i="414"/>
  <c r="I27" i="414"/>
  <c r="G27" i="414"/>
  <c r="E27" i="414"/>
  <c r="AQ26" i="414"/>
  <c r="AH26" i="414"/>
  <c r="V26" i="414"/>
  <c r="R26" i="414"/>
  <c r="T26" i="414" s="1"/>
  <c r="K26" i="414"/>
  <c r="J26" i="414"/>
  <c r="I26" i="414"/>
  <c r="G26" i="414"/>
  <c r="E26" i="414"/>
  <c r="AQ25" i="414"/>
  <c r="AH25" i="414"/>
  <c r="V25" i="414"/>
  <c r="R25" i="414"/>
  <c r="T25" i="414" s="1"/>
  <c r="K25" i="414"/>
  <c r="J25" i="414"/>
  <c r="I25" i="414"/>
  <c r="G25" i="414"/>
  <c r="E25" i="414"/>
  <c r="AQ24" i="414"/>
  <c r="AH24" i="414"/>
  <c r="V24" i="414"/>
  <c r="R24" i="414"/>
  <c r="T24" i="414" s="1"/>
  <c r="K24" i="414"/>
  <c r="J24" i="414"/>
  <c r="I24" i="414"/>
  <c r="G24" i="414"/>
  <c r="E24" i="414"/>
  <c r="AQ23" i="414"/>
  <c r="AH23" i="414"/>
  <c r="V23" i="414"/>
  <c r="R23" i="414"/>
  <c r="T23" i="414" s="1"/>
  <c r="K23" i="414"/>
  <c r="J23" i="414"/>
  <c r="I23" i="414"/>
  <c r="G23" i="414"/>
  <c r="E23" i="414"/>
  <c r="AQ22" i="414"/>
  <c r="AH22" i="414"/>
  <c r="V22" i="414"/>
  <c r="R22" i="414"/>
  <c r="T22" i="414" s="1"/>
  <c r="K22" i="414"/>
  <c r="J22" i="414"/>
  <c r="I22" i="414"/>
  <c r="G22" i="414"/>
  <c r="E22" i="414"/>
  <c r="AQ21" i="414"/>
  <c r="AH21" i="414"/>
  <c r="V21" i="414"/>
  <c r="R21" i="414"/>
  <c r="S21" i="414" s="1"/>
  <c r="K21" i="414"/>
  <c r="J21" i="414"/>
  <c r="I21" i="414"/>
  <c r="G21" i="414"/>
  <c r="E21" i="414"/>
  <c r="AQ20" i="414"/>
  <c r="AH20" i="414"/>
  <c r="V20" i="414"/>
  <c r="R20" i="414"/>
  <c r="S20" i="414" s="1"/>
  <c r="K20" i="414"/>
  <c r="J20" i="414"/>
  <c r="I20" i="414"/>
  <c r="G20" i="414"/>
  <c r="E20" i="414"/>
  <c r="AQ19" i="414"/>
  <c r="AH19" i="414"/>
  <c r="V19" i="414"/>
  <c r="R19" i="414"/>
  <c r="T19" i="414" s="1"/>
  <c r="K19" i="414"/>
  <c r="J19" i="414"/>
  <c r="I19" i="414"/>
  <c r="G19" i="414"/>
  <c r="E19" i="414"/>
  <c r="AQ18" i="414"/>
  <c r="AH18" i="414"/>
  <c r="V18" i="414"/>
  <c r="R18" i="414"/>
  <c r="T18" i="414" s="1"/>
  <c r="K18" i="414"/>
  <c r="J18" i="414"/>
  <c r="I18" i="414"/>
  <c r="G18" i="414"/>
  <c r="E18" i="414"/>
  <c r="AQ17" i="414"/>
  <c r="AH17" i="414"/>
  <c r="V17" i="414"/>
  <c r="R17" i="414"/>
  <c r="T17" i="414" s="1"/>
  <c r="K17" i="414"/>
  <c r="J17" i="414"/>
  <c r="I17" i="414"/>
  <c r="G17" i="414"/>
  <c r="E17" i="414"/>
  <c r="AQ16" i="414"/>
  <c r="AH16" i="414"/>
  <c r="V16" i="414"/>
  <c r="R16" i="414"/>
  <c r="S16" i="414" s="1"/>
  <c r="K16" i="414"/>
  <c r="J16" i="414"/>
  <c r="I16" i="414"/>
  <c r="G16" i="414"/>
  <c r="E16" i="414"/>
  <c r="AQ15" i="414"/>
  <c r="AH15" i="414"/>
  <c r="V15" i="414"/>
  <c r="R15" i="414"/>
  <c r="S15" i="414" s="1"/>
  <c r="K15" i="414"/>
  <c r="J15" i="414"/>
  <c r="I15" i="414"/>
  <c r="G15" i="414"/>
  <c r="E15" i="414"/>
  <c r="AQ14" i="414"/>
  <c r="AH14" i="414"/>
  <c r="V14" i="414"/>
  <c r="R14" i="414"/>
  <c r="T14" i="414" s="1"/>
  <c r="K14" i="414"/>
  <c r="J14" i="414"/>
  <c r="I14" i="414"/>
  <c r="G14" i="414"/>
  <c r="E14" i="414"/>
  <c r="AQ13" i="414"/>
  <c r="AH13" i="414"/>
  <c r="V13" i="414"/>
  <c r="R13" i="414"/>
  <c r="S13" i="414" s="1"/>
  <c r="K13" i="414"/>
  <c r="J13" i="414"/>
  <c r="I13" i="414"/>
  <c r="G13" i="414"/>
  <c r="E13" i="414"/>
  <c r="AQ12" i="414"/>
  <c r="AH12" i="414"/>
  <c r="V12" i="414"/>
  <c r="R12" i="414"/>
  <c r="S12" i="414" s="1"/>
  <c r="K12" i="414"/>
  <c r="J12" i="414"/>
  <c r="I12" i="414"/>
  <c r="G12" i="414"/>
  <c r="E12" i="414"/>
  <c r="AH11" i="414"/>
  <c r="V11" i="414"/>
  <c r="K11" i="414"/>
  <c r="J11" i="414"/>
  <c r="I11" i="414"/>
  <c r="G11" i="414"/>
  <c r="E11" i="414"/>
  <c r="AP35" i="414"/>
  <c r="AG35" i="414"/>
  <c r="R11" i="414"/>
  <c r="T35" i="415" l="1"/>
  <c r="AI35" i="415" s="1"/>
  <c r="AI11" i="415"/>
  <c r="AI32" i="414"/>
  <c r="AI28" i="414"/>
  <c r="AI24" i="414"/>
  <c r="AI23" i="414"/>
  <c r="AI19" i="414"/>
  <c r="AH35" i="414"/>
  <c r="AI27" i="414"/>
  <c r="AI31" i="414"/>
  <c r="AI25" i="414"/>
  <c r="AI29" i="414"/>
  <c r="AI33" i="414"/>
  <c r="AI34" i="414"/>
  <c r="R35" i="414"/>
  <c r="T11" i="414"/>
  <c r="S11" i="414"/>
  <c r="AI17" i="414"/>
  <c r="AI14" i="414"/>
  <c r="AI18" i="414"/>
  <c r="AI22" i="414"/>
  <c r="AI26" i="414"/>
  <c r="AI30" i="414"/>
  <c r="S14" i="414"/>
  <c r="S17" i="414"/>
  <c r="S18" i="414"/>
  <c r="S19" i="414"/>
  <c r="S22" i="414"/>
  <c r="S23" i="414"/>
  <c r="S24" i="414"/>
  <c r="S25" i="414"/>
  <c r="S26" i="414"/>
  <c r="S27" i="414"/>
  <c r="S28" i="414"/>
  <c r="S29" i="414"/>
  <c r="S30" i="414"/>
  <c r="S31" i="414"/>
  <c r="S32" i="414"/>
  <c r="AQ11" i="414"/>
  <c r="AQ35" i="414" s="1"/>
  <c r="T12" i="414"/>
  <c r="AI12" i="414" s="1"/>
  <c r="T13" i="414"/>
  <c r="AI13" i="414" s="1"/>
  <c r="T15" i="414"/>
  <c r="AI15" i="414" s="1"/>
  <c r="T16" i="414"/>
  <c r="AI16" i="414" s="1"/>
  <c r="T20" i="414"/>
  <c r="AI20" i="414" s="1"/>
  <c r="T21" i="414"/>
  <c r="AI21" i="414" s="1"/>
  <c r="S33" i="414"/>
  <c r="S34" i="414"/>
  <c r="AI11" i="414"/>
  <c r="AG8" i="414"/>
  <c r="T35" i="414" l="1"/>
  <c r="AI35" i="414" s="1"/>
  <c r="S35" i="414"/>
  <c r="AP10" i="413" l="1"/>
  <c r="AG10" i="413"/>
  <c r="Q10" i="413"/>
  <c r="AR35" i="413"/>
  <c r="AQ34" i="413"/>
  <c r="AH34" i="413"/>
  <c r="V34" i="413"/>
  <c r="R34" i="413"/>
  <c r="T34" i="413" s="1"/>
  <c r="J34" i="413"/>
  <c r="K34" i="413" s="1"/>
  <c r="I34" i="413"/>
  <c r="G34" i="413"/>
  <c r="E34" i="413"/>
  <c r="AQ33" i="413"/>
  <c r="AH33" i="413"/>
  <c r="V33" i="413"/>
  <c r="R33" i="413"/>
  <c r="T33" i="413" s="1"/>
  <c r="J33" i="413"/>
  <c r="K33" i="413" s="1"/>
  <c r="I33" i="413"/>
  <c r="G33" i="413"/>
  <c r="E33" i="413"/>
  <c r="AW32" i="413"/>
  <c r="AQ32" i="413"/>
  <c r="AH32" i="413"/>
  <c r="V32" i="413"/>
  <c r="R32" i="413"/>
  <c r="S32" i="413" s="1"/>
  <c r="K32" i="413"/>
  <c r="J32" i="413"/>
  <c r="I32" i="413"/>
  <c r="G32" i="413"/>
  <c r="E32" i="413"/>
  <c r="AQ31" i="413"/>
  <c r="AH31" i="413"/>
  <c r="V31" i="413"/>
  <c r="R31" i="413"/>
  <c r="S31" i="413" s="1"/>
  <c r="J31" i="413"/>
  <c r="K31" i="413" s="1"/>
  <c r="G31" i="413"/>
  <c r="E31" i="413"/>
  <c r="AQ30" i="413"/>
  <c r="AH30" i="413"/>
  <c r="V30" i="413"/>
  <c r="R30" i="413"/>
  <c r="T30" i="413" s="1"/>
  <c r="J30" i="413"/>
  <c r="K30" i="413" s="1"/>
  <c r="G30" i="413"/>
  <c r="E30" i="413"/>
  <c r="AQ29" i="413"/>
  <c r="AH29" i="413"/>
  <c r="V29" i="413"/>
  <c r="R29" i="413"/>
  <c r="T29" i="413" s="1"/>
  <c r="K29" i="413"/>
  <c r="J29" i="413"/>
  <c r="I29" i="413" s="1"/>
  <c r="G29" i="413"/>
  <c r="E29" i="413"/>
  <c r="AQ28" i="413"/>
  <c r="AH28" i="413"/>
  <c r="V28" i="413"/>
  <c r="R28" i="413"/>
  <c r="S28" i="413" s="1"/>
  <c r="K28" i="413"/>
  <c r="J28" i="413"/>
  <c r="I28" i="413"/>
  <c r="G28" i="413"/>
  <c r="E28" i="413"/>
  <c r="AQ27" i="413"/>
  <c r="AH27" i="413"/>
  <c r="V27" i="413"/>
  <c r="R27" i="413"/>
  <c r="S27" i="413" s="1"/>
  <c r="J27" i="413"/>
  <c r="K27" i="413" s="1"/>
  <c r="G27" i="413"/>
  <c r="E27" i="413"/>
  <c r="AQ26" i="413"/>
  <c r="AH26" i="413"/>
  <c r="V26" i="413"/>
  <c r="R26" i="413"/>
  <c r="S26" i="413" s="1"/>
  <c r="K26" i="413"/>
  <c r="J26" i="413"/>
  <c r="I26" i="413" s="1"/>
  <c r="G26" i="413"/>
  <c r="E26" i="413"/>
  <c r="AQ25" i="413"/>
  <c r="AH25" i="413"/>
  <c r="V25" i="413"/>
  <c r="R25" i="413"/>
  <c r="T25" i="413" s="1"/>
  <c r="K25" i="413"/>
  <c r="J25" i="413"/>
  <c r="I25" i="413" s="1"/>
  <c r="G25" i="413"/>
  <c r="E25" i="413"/>
  <c r="AQ24" i="413"/>
  <c r="AH24" i="413"/>
  <c r="V24" i="413"/>
  <c r="R24" i="413"/>
  <c r="S24" i="413" s="1"/>
  <c r="K24" i="413"/>
  <c r="J24" i="413"/>
  <c r="I24" i="413"/>
  <c r="G24" i="413"/>
  <c r="E24" i="413"/>
  <c r="AQ23" i="413"/>
  <c r="AH23" i="413"/>
  <c r="V23" i="413"/>
  <c r="R23" i="413"/>
  <c r="S23" i="413" s="1"/>
  <c r="J23" i="413"/>
  <c r="K23" i="413" s="1"/>
  <c r="G23" i="413"/>
  <c r="E23" i="413"/>
  <c r="AQ22" i="413"/>
  <c r="AH22" i="413"/>
  <c r="V22" i="413"/>
  <c r="R22" i="413"/>
  <c r="S22" i="413" s="1"/>
  <c r="K22" i="413"/>
  <c r="J22" i="413"/>
  <c r="I22" i="413" s="1"/>
  <c r="G22" i="413"/>
  <c r="E22" i="413"/>
  <c r="AQ21" i="413"/>
  <c r="AH21" i="413"/>
  <c r="V21" i="413"/>
  <c r="R21" i="413"/>
  <c r="S21" i="413" s="1"/>
  <c r="K21" i="413"/>
  <c r="J21" i="413"/>
  <c r="I21" i="413" s="1"/>
  <c r="G21" i="413"/>
  <c r="E21" i="413"/>
  <c r="AQ20" i="413"/>
  <c r="AH20" i="413"/>
  <c r="V20" i="413"/>
  <c r="R20" i="413"/>
  <c r="S20" i="413" s="1"/>
  <c r="K20" i="413"/>
  <c r="J20" i="413"/>
  <c r="I20" i="413"/>
  <c r="G20" i="413"/>
  <c r="E20" i="413"/>
  <c r="AQ19" i="413"/>
  <c r="AH19" i="413"/>
  <c r="V19" i="413"/>
  <c r="R19" i="413"/>
  <c r="T19" i="413" s="1"/>
  <c r="J19" i="413"/>
  <c r="K19" i="413" s="1"/>
  <c r="G19" i="413"/>
  <c r="E19" i="413"/>
  <c r="AQ18" i="413"/>
  <c r="AH18" i="413"/>
  <c r="V18" i="413"/>
  <c r="R18" i="413"/>
  <c r="T18" i="413" s="1"/>
  <c r="K18" i="413"/>
  <c r="J18" i="413"/>
  <c r="I18" i="413" s="1"/>
  <c r="G18" i="413"/>
  <c r="E18" i="413"/>
  <c r="AQ17" i="413"/>
  <c r="AH17" i="413"/>
  <c r="V17" i="413"/>
  <c r="R17" i="413"/>
  <c r="T17" i="413" s="1"/>
  <c r="K17" i="413"/>
  <c r="J17" i="413"/>
  <c r="I17" i="413" s="1"/>
  <c r="G17" i="413"/>
  <c r="E17" i="413"/>
  <c r="AQ16" i="413"/>
  <c r="AH16" i="413"/>
  <c r="V16" i="413"/>
  <c r="R16" i="413"/>
  <c r="S16" i="413" s="1"/>
  <c r="J16" i="413"/>
  <c r="K16" i="413" s="1"/>
  <c r="I16" i="413"/>
  <c r="G16" i="413"/>
  <c r="E16" i="413"/>
  <c r="AQ15" i="413"/>
  <c r="AH15" i="413"/>
  <c r="V15" i="413"/>
  <c r="R15" i="413"/>
  <c r="S15" i="413" s="1"/>
  <c r="J15" i="413"/>
  <c r="K15" i="413" s="1"/>
  <c r="I15" i="413"/>
  <c r="G15" i="413"/>
  <c r="E15" i="413"/>
  <c r="AQ14" i="413"/>
  <c r="AH14" i="413"/>
  <c r="V14" i="413"/>
  <c r="R14" i="413"/>
  <c r="T14" i="413" s="1"/>
  <c r="J14" i="413"/>
  <c r="I14" i="413" s="1"/>
  <c r="G14" i="413"/>
  <c r="E14" i="413"/>
  <c r="AQ13" i="413"/>
  <c r="AH13" i="413"/>
  <c r="V13" i="413"/>
  <c r="R13" i="413"/>
  <c r="T13" i="413" s="1"/>
  <c r="K13" i="413"/>
  <c r="J13" i="413"/>
  <c r="I13" i="413" s="1"/>
  <c r="G13" i="413"/>
  <c r="E13" i="413"/>
  <c r="AQ12" i="413"/>
  <c r="AH12" i="413"/>
  <c r="V12" i="413"/>
  <c r="R12" i="413"/>
  <c r="T12" i="413" s="1"/>
  <c r="K12" i="413"/>
  <c r="J12" i="413"/>
  <c r="I12" i="413"/>
  <c r="G12" i="413"/>
  <c r="E12" i="413"/>
  <c r="V11" i="413"/>
  <c r="J11" i="413"/>
  <c r="K11" i="413" s="1"/>
  <c r="G11" i="413"/>
  <c r="E11" i="413"/>
  <c r="AP35" i="413"/>
  <c r="AH11" i="413"/>
  <c r="R11" i="413"/>
  <c r="AI29" i="413" l="1"/>
  <c r="AI25" i="413"/>
  <c r="AI17" i="413"/>
  <c r="K14" i="413"/>
  <c r="I11" i="413"/>
  <c r="I30" i="413"/>
  <c r="I19" i="413"/>
  <c r="I23" i="413"/>
  <c r="I27" i="413"/>
  <c r="I31" i="413"/>
  <c r="AI18" i="413"/>
  <c r="AI30" i="413"/>
  <c r="AI14" i="413"/>
  <c r="AI13" i="413"/>
  <c r="AI19" i="413"/>
  <c r="AI12" i="413"/>
  <c r="S13" i="413"/>
  <c r="S14" i="413"/>
  <c r="S17" i="413"/>
  <c r="S18" i="413"/>
  <c r="S19" i="413"/>
  <c r="S25" i="413"/>
  <c r="S29" i="413"/>
  <c r="S30" i="413"/>
  <c r="T15" i="413"/>
  <c r="AI15" i="413" s="1"/>
  <c r="T16" i="413"/>
  <c r="AI16" i="413" s="1"/>
  <c r="T20" i="413"/>
  <c r="AI20" i="413" s="1"/>
  <c r="T21" i="413"/>
  <c r="AI21" i="413" s="1"/>
  <c r="T22" i="413"/>
  <c r="AI22" i="413" s="1"/>
  <c r="T23" i="413"/>
  <c r="AI23" i="413" s="1"/>
  <c r="T24" i="413"/>
  <c r="AI24" i="413" s="1"/>
  <c r="T26" i="413"/>
  <c r="AI26" i="413" s="1"/>
  <c r="T27" i="413"/>
  <c r="AI27" i="413" s="1"/>
  <c r="T28" i="413"/>
  <c r="AI28" i="413" s="1"/>
  <c r="T31" i="413"/>
  <c r="AI31" i="413" s="1"/>
  <c r="T32" i="413"/>
  <c r="AI32" i="413" s="1"/>
  <c r="AI33" i="413"/>
  <c r="AI34" i="413"/>
  <c r="S12" i="413"/>
  <c r="R35" i="413"/>
  <c r="T11" i="413"/>
  <c r="S11" i="413"/>
  <c r="AH35" i="413"/>
  <c r="AG8" i="413"/>
  <c r="AQ11" i="413"/>
  <c r="AQ35" i="413" s="1"/>
  <c r="S33" i="413"/>
  <c r="S34" i="413"/>
  <c r="AG35" i="413"/>
  <c r="T35" i="413" l="1"/>
  <c r="AI35" i="413" s="1"/>
  <c r="S35" i="413"/>
  <c r="AI11" i="413"/>
  <c r="AP10" i="412" l="1"/>
  <c r="AG10" i="412"/>
  <c r="Q10" i="412"/>
  <c r="AR35" i="412"/>
  <c r="AQ34" i="412"/>
  <c r="AH34" i="412"/>
  <c r="V34" i="412"/>
  <c r="R34" i="412"/>
  <c r="T34" i="412" s="1"/>
  <c r="J34" i="412"/>
  <c r="K34" i="412" s="1"/>
  <c r="G34" i="412"/>
  <c r="E34" i="412"/>
  <c r="AQ33" i="412"/>
  <c r="AH33" i="412"/>
  <c r="V33" i="412"/>
  <c r="R33" i="412"/>
  <c r="T33" i="412" s="1"/>
  <c r="J33" i="412"/>
  <c r="K33" i="412" s="1"/>
  <c r="G33" i="412"/>
  <c r="E33" i="412"/>
  <c r="AW32" i="412"/>
  <c r="AQ32" i="412"/>
  <c r="AH32" i="412"/>
  <c r="V32" i="412"/>
  <c r="R32" i="412"/>
  <c r="S32" i="412" s="1"/>
  <c r="K32" i="412"/>
  <c r="J32" i="412"/>
  <c r="I32" i="412"/>
  <c r="G32" i="412"/>
  <c r="E32" i="412"/>
  <c r="AQ31" i="412"/>
  <c r="AH31" i="412"/>
  <c r="V31" i="412"/>
  <c r="R31" i="412"/>
  <c r="S31" i="412" s="1"/>
  <c r="K31" i="412"/>
  <c r="J31" i="412"/>
  <c r="I31" i="412"/>
  <c r="G31" i="412"/>
  <c r="E31" i="412"/>
  <c r="AQ30" i="412"/>
  <c r="AH30" i="412"/>
  <c r="V30" i="412"/>
  <c r="R30" i="412"/>
  <c r="S30" i="412" s="1"/>
  <c r="K30" i="412"/>
  <c r="J30" i="412"/>
  <c r="I30" i="412"/>
  <c r="G30" i="412"/>
  <c r="E30" i="412"/>
  <c r="AQ29" i="412"/>
  <c r="AH29" i="412"/>
  <c r="V29" i="412"/>
  <c r="R29" i="412"/>
  <c r="S29" i="412" s="1"/>
  <c r="K29" i="412"/>
  <c r="J29" i="412"/>
  <c r="I29" i="412"/>
  <c r="G29" i="412"/>
  <c r="E29" i="412"/>
  <c r="AQ28" i="412"/>
  <c r="AH28" i="412"/>
  <c r="V28" i="412"/>
  <c r="R28" i="412"/>
  <c r="S28" i="412" s="1"/>
  <c r="K28" i="412"/>
  <c r="J28" i="412"/>
  <c r="I28" i="412"/>
  <c r="G28" i="412"/>
  <c r="E28" i="412"/>
  <c r="AQ27" i="412"/>
  <c r="AH27" i="412"/>
  <c r="V27" i="412"/>
  <c r="R27" i="412"/>
  <c r="S27" i="412" s="1"/>
  <c r="K27" i="412"/>
  <c r="J27" i="412"/>
  <c r="I27" i="412"/>
  <c r="G27" i="412"/>
  <c r="E27" i="412"/>
  <c r="AQ26" i="412"/>
  <c r="AH26" i="412"/>
  <c r="V26" i="412"/>
  <c r="R26" i="412"/>
  <c r="S26" i="412" s="1"/>
  <c r="K26" i="412"/>
  <c r="J26" i="412"/>
  <c r="I26" i="412"/>
  <c r="G26" i="412"/>
  <c r="E26" i="412"/>
  <c r="AQ25" i="412"/>
  <c r="AH25" i="412"/>
  <c r="V25" i="412"/>
  <c r="R25" i="412"/>
  <c r="S25" i="412" s="1"/>
  <c r="K25" i="412"/>
  <c r="J25" i="412"/>
  <c r="I25" i="412"/>
  <c r="G25" i="412"/>
  <c r="E25" i="412"/>
  <c r="AQ24" i="412"/>
  <c r="AH24" i="412"/>
  <c r="V24" i="412"/>
  <c r="R24" i="412"/>
  <c r="S24" i="412" s="1"/>
  <c r="K24" i="412"/>
  <c r="J24" i="412"/>
  <c r="I24" i="412"/>
  <c r="G24" i="412"/>
  <c r="E24" i="412"/>
  <c r="AQ23" i="412"/>
  <c r="AH23" i="412"/>
  <c r="V23" i="412"/>
  <c r="R23" i="412"/>
  <c r="S23" i="412" s="1"/>
  <c r="J23" i="412"/>
  <c r="K23" i="412" s="1"/>
  <c r="G23" i="412"/>
  <c r="E23" i="412"/>
  <c r="AQ22" i="412"/>
  <c r="AH22" i="412"/>
  <c r="V22" i="412"/>
  <c r="R22" i="412"/>
  <c r="S22" i="412" s="1"/>
  <c r="K22" i="412"/>
  <c r="J22" i="412"/>
  <c r="I22" i="412"/>
  <c r="G22" i="412"/>
  <c r="E22" i="412"/>
  <c r="AQ21" i="412"/>
  <c r="AH21" i="412"/>
  <c r="V21" i="412"/>
  <c r="R21" i="412"/>
  <c r="S21" i="412" s="1"/>
  <c r="K21" i="412"/>
  <c r="J21" i="412"/>
  <c r="I21" i="412"/>
  <c r="G21" i="412"/>
  <c r="E21" i="412"/>
  <c r="AQ20" i="412"/>
  <c r="AH20" i="412"/>
  <c r="V20" i="412"/>
  <c r="R20" i="412"/>
  <c r="S20" i="412" s="1"/>
  <c r="K20" i="412"/>
  <c r="J20" i="412"/>
  <c r="I20" i="412"/>
  <c r="G20" i="412"/>
  <c r="E20" i="412"/>
  <c r="AQ19" i="412"/>
  <c r="AH19" i="412"/>
  <c r="V19" i="412"/>
  <c r="R19" i="412"/>
  <c r="S19" i="412" s="1"/>
  <c r="K19" i="412"/>
  <c r="J19" i="412"/>
  <c r="I19" i="412"/>
  <c r="G19" i="412"/>
  <c r="E19" i="412"/>
  <c r="AQ18" i="412"/>
  <c r="AH18" i="412"/>
  <c r="V18" i="412"/>
  <c r="R18" i="412"/>
  <c r="S18" i="412" s="1"/>
  <c r="K18" i="412"/>
  <c r="J18" i="412"/>
  <c r="I18" i="412"/>
  <c r="G18" i="412"/>
  <c r="E18" i="412"/>
  <c r="AQ17" i="412"/>
  <c r="AH17" i="412"/>
  <c r="V17" i="412"/>
  <c r="R17" i="412"/>
  <c r="S17" i="412" s="1"/>
  <c r="K17" i="412"/>
  <c r="J17" i="412"/>
  <c r="I17" i="412"/>
  <c r="G17" i="412"/>
  <c r="E17" i="412"/>
  <c r="AQ16" i="412"/>
  <c r="AH16" i="412"/>
  <c r="V16" i="412"/>
  <c r="R16" i="412"/>
  <c r="S16" i="412" s="1"/>
  <c r="K16" i="412"/>
  <c r="J16" i="412"/>
  <c r="I16" i="412"/>
  <c r="G16" i="412"/>
  <c r="E16" i="412"/>
  <c r="AQ15" i="412"/>
  <c r="AH15" i="412"/>
  <c r="V15" i="412"/>
  <c r="R15" i="412"/>
  <c r="S15" i="412" s="1"/>
  <c r="K15" i="412"/>
  <c r="J15" i="412"/>
  <c r="I15" i="412"/>
  <c r="G15" i="412"/>
  <c r="E15" i="412"/>
  <c r="AQ14" i="412"/>
  <c r="AH14" i="412"/>
  <c r="V14" i="412"/>
  <c r="R14" i="412"/>
  <c r="S14" i="412" s="1"/>
  <c r="K14" i="412"/>
  <c r="J14" i="412"/>
  <c r="I14" i="412"/>
  <c r="G14" i="412"/>
  <c r="E14" i="412"/>
  <c r="AQ13" i="412"/>
  <c r="AH13" i="412"/>
  <c r="V13" i="412"/>
  <c r="R13" i="412"/>
  <c r="S13" i="412" s="1"/>
  <c r="K13" i="412"/>
  <c r="J13" i="412"/>
  <c r="I13" i="412"/>
  <c r="G13" i="412"/>
  <c r="E13" i="412"/>
  <c r="AQ12" i="412"/>
  <c r="AH12" i="412"/>
  <c r="V12" i="412"/>
  <c r="R12" i="412"/>
  <c r="T12" i="412" s="1"/>
  <c r="K12" i="412"/>
  <c r="J12" i="412"/>
  <c r="I12" i="412"/>
  <c r="G12" i="412"/>
  <c r="E12" i="412"/>
  <c r="V11" i="412"/>
  <c r="K11" i="412"/>
  <c r="J11" i="412"/>
  <c r="I11" i="412"/>
  <c r="G11" i="412"/>
  <c r="E11" i="412"/>
  <c r="AP35" i="412"/>
  <c r="AH11" i="412"/>
  <c r="R11" i="412"/>
  <c r="AG8" i="412"/>
  <c r="T32" i="412" l="1"/>
  <c r="AI32" i="412" s="1"/>
  <c r="T31" i="412"/>
  <c r="AI31" i="412" s="1"/>
  <c r="T30" i="412"/>
  <c r="AI30" i="412" s="1"/>
  <c r="T28" i="412"/>
  <c r="T29" i="412"/>
  <c r="AI28" i="412"/>
  <c r="T27" i="412"/>
  <c r="AI27" i="412" s="1"/>
  <c r="T26" i="412"/>
  <c r="AI26" i="412"/>
  <c r="T25" i="412"/>
  <c r="T24" i="412"/>
  <c r="AI24" i="412" s="1"/>
  <c r="I23" i="412"/>
  <c r="T23" i="412"/>
  <c r="AI23" i="412" s="1"/>
  <c r="T22" i="412"/>
  <c r="AI22" i="412" s="1"/>
  <c r="T21" i="412"/>
  <c r="AI21" i="412" s="1"/>
  <c r="T20" i="412"/>
  <c r="AI20" i="412" s="1"/>
  <c r="T19" i="412"/>
  <c r="T18" i="412"/>
  <c r="AI18" i="412" s="1"/>
  <c r="T17" i="412"/>
  <c r="T16" i="412"/>
  <c r="AI16" i="412" s="1"/>
  <c r="T15" i="412"/>
  <c r="T14" i="412"/>
  <c r="AI14" i="412" s="1"/>
  <c r="T13" i="412"/>
  <c r="AI13" i="412" s="1"/>
  <c r="AI12" i="412"/>
  <c r="AI15" i="412"/>
  <c r="AI17" i="412"/>
  <c r="AI19" i="412"/>
  <c r="AI25" i="412"/>
  <c r="AI29" i="412"/>
  <c r="AI34" i="412"/>
  <c r="AI33" i="412"/>
  <c r="S12" i="412"/>
  <c r="R35" i="412"/>
  <c r="T11" i="412"/>
  <c r="S11" i="412"/>
  <c r="AH35" i="412"/>
  <c r="AQ11" i="412"/>
  <c r="AQ35" i="412" s="1"/>
  <c r="I33" i="412"/>
  <c r="S33" i="412"/>
  <c r="I34" i="412"/>
  <c r="S34" i="412"/>
  <c r="AG35" i="412"/>
  <c r="T35" i="412" l="1"/>
  <c r="S35" i="412"/>
  <c r="AI11" i="412"/>
  <c r="AI35" i="412"/>
  <c r="AP10" i="411" l="1"/>
  <c r="AG10" i="411"/>
  <c r="AG8" i="411" s="1"/>
  <c r="Q10" i="411"/>
  <c r="AR35" i="411"/>
  <c r="AQ34" i="411"/>
  <c r="AH34" i="411"/>
  <c r="V34" i="411"/>
  <c r="R34" i="411"/>
  <c r="T34" i="411" s="1"/>
  <c r="J34" i="411"/>
  <c r="K34" i="411" s="1"/>
  <c r="G34" i="411"/>
  <c r="E34" i="411"/>
  <c r="AQ33" i="411"/>
  <c r="AH33" i="411"/>
  <c r="V33" i="411"/>
  <c r="R33" i="411"/>
  <c r="T33" i="411" s="1"/>
  <c r="J33" i="411"/>
  <c r="K33" i="411" s="1"/>
  <c r="G33" i="411"/>
  <c r="E33" i="411"/>
  <c r="AW32" i="411"/>
  <c r="AQ32" i="411"/>
  <c r="AH32" i="411"/>
  <c r="V32" i="411"/>
  <c r="R32" i="411"/>
  <c r="T32" i="411" s="1"/>
  <c r="K32" i="411"/>
  <c r="J32" i="411"/>
  <c r="I32" i="411"/>
  <c r="G32" i="411"/>
  <c r="E32" i="411"/>
  <c r="AQ31" i="411"/>
  <c r="AH31" i="411"/>
  <c r="V31" i="411"/>
  <c r="R31" i="411"/>
  <c r="K31" i="411"/>
  <c r="J31" i="411"/>
  <c r="I31" i="411"/>
  <c r="G31" i="411"/>
  <c r="E31" i="411"/>
  <c r="AQ30" i="411"/>
  <c r="AH30" i="411"/>
  <c r="V30" i="411"/>
  <c r="R30" i="411"/>
  <c r="S30" i="411" s="1"/>
  <c r="K30" i="411"/>
  <c r="J30" i="411"/>
  <c r="I30" i="411"/>
  <c r="G30" i="411"/>
  <c r="E30" i="411"/>
  <c r="AQ29" i="411"/>
  <c r="AH29" i="411"/>
  <c r="V29" i="411"/>
  <c r="R29" i="411"/>
  <c r="S29" i="411" s="1"/>
  <c r="K29" i="411"/>
  <c r="J29" i="411"/>
  <c r="I29" i="411"/>
  <c r="G29" i="411"/>
  <c r="E29" i="411"/>
  <c r="AQ28" i="411"/>
  <c r="AH28" i="411"/>
  <c r="V28" i="411"/>
  <c r="R28" i="411"/>
  <c r="T28" i="411" s="1"/>
  <c r="K28" i="411"/>
  <c r="J28" i="411"/>
  <c r="I28" i="411"/>
  <c r="G28" i="411"/>
  <c r="E28" i="411"/>
  <c r="AQ27" i="411"/>
  <c r="AH27" i="411"/>
  <c r="V27" i="411"/>
  <c r="R27" i="411"/>
  <c r="T27" i="411" s="1"/>
  <c r="K27" i="411"/>
  <c r="J27" i="411"/>
  <c r="I27" i="411"/>
  <c r="G27" i="411"/>
  <c r="E27" i="411"/>
  <c r="AQ26" i="411"/>
  <c r="AH26" i="411"/>
  <c r="V26" i="411"/>
  <c r="R26" i="411"/>
  <c r="K26" i="411"/>
  <c r="J26" i="411"/>
  <c r="I26" i="411"/>
  <c r="G26" i="411"/>
  <c r="E26" i="411"/>
  <c r="AQ25" i="411"/>
  <c r="AH25" i="411"/>
  <c r="V25" i="411"/>
  <c r="R25" i="411"/>
  <c r="T25" i="411" s="1"/>
  <c r="K25" i="411"/>
  <c r="J25" i="411"/>
  <c r="I25" i="411"/>
  <c r="G25" i="411"/>
  <c r="E25" i="411"/>
  <c r="AQ24" i="411"/>
  <c r="AH24" i="411"/>
  <c r="V24" i="411"/>
  <c r="R24" i="411"/>
  <c r="K24" i="411"/>
  <c r="J24" i="411"/>
  <c r="I24" i="411"/>
  <c r="G24" i="411"/>
  <c r="E24" i="411"/>
  <c r="AQ23" i="411"/>
  <c r="AH23" i="411"/>
  <c r="V23" i="411"/>
  <c r="R23" i="411"/>
  <c r="T23" i="411" s="1"/>
  <c r="K23" i="411"/>
  <c r="J23" i="411"/>
  <c r="I23" i="411"/>
  <c r="G23" i="411"/>
  <c r="E23" i="411"/>
  <c r="AQ22" i="411"/>
  <c r="AH22" i="411"/>
  <c r="V22" i="411"/>
  <c r="R22" i="411"/>
  <c r="K22" i="411"/>
  <c r="J22" i="411"/>
  <c r="I22" i="411"/>
  <c r="G22" i="411"/>
  <c r="E22" i="411"/>
  <c r="AQ21" i="411"/>
  <c r="AH21" i="411"/>
  <c r="V21" i="411"/>
  <c r="R21" i="411"/>
  <c r="T21" i="411" s="1"/>
  <c r="K21" i="411"/>
  <c r="J21" i="411"/>
  <c r="I21" i="411"/>
  <c r="G21" i="411"/>
  <c r="E21" i="411"/>
  <c r="AQ20" i="411"/>
  <c r="AH20" i="411"/>
  <c r="V20" i="411"/>
  <c r="R20" i="411"/>
  <c r="K20" i="411"/>
  <c r="J20" i="411"/>
  <c r="I20" i="411"/>
  <c r="G20" i="411"/>
  <c r="E20" i="411"/>
  <c r="AQ19" i="411"/>
  <c r="AH19" i="411"/>
  <c r="V19" i="411"/>
  <c r="R19" i="411"/>
  <c r="T19" i="411" s="1"/>
  <c r="K19" i="411"/>
  <c r="J19" i="411"/>
  <c r="I19" i="411"/>
  <c r="G19" i="411"/>
  <c r="E19" i="411"/>
  <c r="AQ18" i="411"/>
  <c r="AH18" i="411"/>
  <c r="V18" i="411"/>
  <c r="R18" i="411"/>
  <c r="K18" i="411"/>
  <c r="J18" i="411"/>
  <c r="I18" i="411"/>
  <c r="G18" i="411"/>
  <c r="E18" i="411"/>
  <c r="AQ17" i="411"/>
  <c r="AH17" i="411"/>
  <c r="V17" i="411"/>
  <c r="R17" i="411"/>
  <c r="T17" i="411" s="1"/>
  <c r="K17" i="411"/>
  <c r="J17" i="411"/>
  <c r="I17" i="411"/>
  <c r="G17" i="411"/>
  <c r="E17" i="411"/>
  <c r="AQ16" i="411"/>
  <c r="AH16" i="411"/>
  <c r="V16" i="411"/>
  <c r="R16" i="411"/>
  <c r="K16" i="411"/>
  <c r="J16" i="411"/>
  <c r="I16" i="411"/>
  <c r="G16" i="411"/>
  <c r="E16" i="411"/>
  <c r="AQ15" i="411"/>
  <c r="AH15" i="411"/>
  <c r="V15" i="411"/>
  <c r="R15" i="411"/>
  <c r="T15" i="411" s="1"/>
  <c r="K15" i="411"/>
  <c r="J15" i="411"/>
  <c r="I15" i="411"/>
  <c r="G15" i="411"/>
  <c r="E15" i="411"/>
  <c r="AQ14" i="411"/>
  <c r="AH14" i="411"/>
  <c r="V14" i="411"/>
  <c r="R14" i="411"/>
  <c r="K14" i="411"/>
  <c r="J14" i="411"/>
  <c r="I14" i="411"/>
  <c r="G14" i="411"/>
  <c r="E14" i="411"/>
  <c r="AQ13" i="411"/>
  <c r="AH13" i="411"/>
  <c r="V13" i="411"/>
  <c r="R13" i="411"/>
  <c r="K13" i="411"/>
  <c r="J13" i="411"/>
  <c r="I13" i="411"/>
  <c r="G13" i="411"/>
  <c r="E13" i="411"/>
  <c r="AQ12" i="411"/>
  <c r="AH12" i="411"/>
  <c r="V12" i="411"/>
  <c r="R12" i="411"/>
  <c r="T12" i="411" s="1"/>
  <c r="K12" i="411"/>
  <c r="J12" i="411"/>
  <c r="I12" i="411"/>
  <c r="G12" i="411"/>
  <c r="E12" i="411"/>
  <c r="V11" i="411"/>
  <c r="K11" i="411"/>
  <c r="J11" i="411"/>
  <c r="I11" i="411"/>
  <c r="G11" i="411"/>
  <c r="E11" i="411"/>
  <c r="AP35" i="411"/>
  <c r="AH11" i="411"/>
  <c r="R11" i="411"/>
  <c r="AI32" i="411" l="1"/>
  <c r="S32" i="411"/>
  <c r="S31" i="411"/>
  <c r="T31" i="411"/>
  <c r="AI31" i="411" s="1"/>
  <c r="T30" i="411"/>
  <c r="AI30" i="411" s="1"/>
  <c r="T29" i="411"/>
  <c r="AI29" i="411" s="1"/>
  <c r="AI28" i="411"/>
  <c r="S28" i="411"/>
  <c r="AI27" i="411"/>
  <c r="S27" i="411"/>
  <c r="S26" i="411"/>
  <c r="T26" i="411"/>
  <c r="AI26" i="411" s="1"/>
  <c r="AI25" i="411"/>
  <c r="S25" i="411"/>
  <c r="S24" i="411"/>
  <c r="T24" i="411"/>
  <c r="AI24" i="411" s="1"/>
  <c r="AI23" i="411"/>
  <c r="S23" i="411"/>
  <c r="S22" i="411"/>
  <c r="T22" i="411"/>
  <c r="AI22" i="411" s="1"/>
  <c r="AI21" i="411"/>
  <c r="S21" i="411"/>
  <c r="S20" i="411"/>
  <c r="T20" i="411"/>
  <c r="AI20" i="411" s="1"/>
  <c r="AI19" i="411"/>
  <c r="S19" i="411"/>
  <c r="S18" i="411"/>
  <c r="T18" i="411"/>
  <c r="AI18" i="411" s="1"/>
  <c r="AI17" i="411"/>
  <c r="S17" i="411"/>
  <c r="S16" i="411"/>
  <c r="T16" i="411"/>
  <c r="AI16" i="411" s="1"/>
  <c r="AI15" i="411"/>
  <c r="S15" i="411"/>
  <c r="S14" i="411"/>
  <c r="T14" i="411"/>
  <c r="AI14" i="411" s="1"/>
  <c r="S13" i="411"/>
  <c r="T13" i="411"/>
  <c r="AI13" i="411" s="1"/>
  <c r="AI12" i="411"/>
  <c r="AI34" i="411"/>
  <c r="AI33" i="411"/>
  <c r="S12" i="411"/>
  <c r="R35" i="411"/>
  <c r="T11" i="411"/>
  <c r="S11" i="411"/>
  <c r="AH35" i="411"/>
  <c r="AQ11" i="411"/>
  <c r="AQ35" i="411" s="1"/>
  <c r="I33" i="411"/>
  <c r="S33" i="411"/>
  <c r="I34" i="411"/>
  <c r="S34" i="411"/>
  <c r="AG35" i="411"/>
  <c r="T35" i="411" l="1"/>
  <c r="AI35" i="411" s="1"/>
  <c r="S35" i="411"/>
  <c r="AI11" i="411"/>
  <c r="AP10" i="410" l="1"/>
  <c r="AG10" i="410"/>
  <c r="Q10" i="410"/>
  <c r="R11" i="410" s="1"/>
  <c r="AR35" i="410"/>
  <c r="AQ34" i="410"/>
  <c r="AH34" i="410"/>
  <c r="V34" i="410"/>
  <c r="R34" i="410"/>
  <c r="S34" i="410" s="1"/>
  <c r="J34" i="410"/>
  <c r="I34" i="410" s="1"/>
  <c r="G34" i="410"/>
  <c r="E34" i="410"/>
  <c r="AQ33" i="410"/>
  <c r="AH33" i="410"/>
  <c r="V33" i="410"/>
  <c r="R33" i="410"/>
  <c r="T33" i="410" s="1"/>
  <c r="J33" i="410"/>
  <c r="I33" i="410" s="1"/>
  <c r="G33" i="410"/>
  <c r="E33" i="410"/>
  <c r="AW32" i="410"/>
  <c r="AQ32" i="410"/>
  <c r="AH32" i="410"/>
  <c r="V32" i="410"/>
  <c r="R32" i="410"/>
  <c r="T32" i="410" s="1"/>
  <c r="K32" i="410"/>
  <c r="J32" i="410"/>
  <c r="I32" i="410" s="1"/>
  <c r="G32" i="410"/>
  <c r="E32" i="410"/>
  <c r="AQ31" i="410"/>
  <c r="AH31" i="410"/>
  <c r="V31" i="410"/>
  <c r="R31" i="410"/>
  <c r="T31" i="410" s="1"/>
  <c r="K31" i="410"/>
  <c r="J31" i="410"/>
  <c r="I31" i="410" s="1"/>
  <c r="G31" i="410"/>
  <c r="E31" i="410"/>
  <c r="AQ30" i="410"/>
  <c r="AH30" i="410"/>
  <c r="V30" i="410"/>
  <c r="R30" i="410"/>
  <c r="T30" i="410" s="1"/>
  <c r="K30" i="410"/>
  <c r="J30" i="410"/>
  <c r="I30" i="410" s="1"/>
  <c r="G30" i="410"/>
  <c r="E30" i="410"/>
  <c r="AQ29" i="410"/>
  <c r="AH29" i="410"/>
  <c r="V29" i="410"/>
  <c r="R29" i="410"/>
  <c r="T29" i="410" s="1"/>
  <c r="K29" i="410"/>
  <c r="J29" i="410"/>
  <c r="I29" i="410" s="1"/>
  <c r="G29" i="410"/>
  <c r="E29" i="410"/>
  <c r="AQ28" i="410"/>
  <c r="AH28" i="410"/>
  <c r="V28" i="410"/>
  <c r="R28" i="410"/>
  <c r="T28" i="410" s="1"/>
  <c r="K28" i="410"/>
  <c r="J28" i="410"/>
  <c r="I28" i="410" s="1"/>
  <c r="G28" i="410"/>
  <c r="E28" i="410"/>
  <c r="AQ27" i="410"/>
  <c r="AH27" i="410"/>
  <c r="V27" i="410"/>
  <c r="R27" i="410"/>
  <c r="T27" i="410" s="1"/>
  <c r="K27" i="410"/>
  <c r="J27" i="410"/>
  <c r="I27" i="410" s="1"/>
  <c r="G27" i="410"/>
  <c r="E27" i="410"/>
  <c r="AQ26" i="410"/>
  <c r="AH26" i="410"/>
  <c r="V26" i="410"/>
  <c r="R26" i="410"/>
  <c r="T26" i="410" s="1"/>
  <c r="K26" i="410"/>
  <c r="J26" i="410"/>
  <c r="I26" i="410" s="1"/>
  <c r="G26" i="410"/>
  <c r="E26" i="410"/>
  <c r="AQ25" i="410"/>
  <c r="AH25" i="410"/>
  <c r="V25" i="410"/>
  <c r="R25" i="410"/>
  <c r="T25" i="410" s="1"/>
  <c r="K25" i="410"/>
  <c r="J25" i="410"/>
  <c r="I25" i="410" s="1"/>
  <c r="G25" i="410"/>
  <c r="E25" i="410"/>
  <c r="AQ24" i="410"/>
  <c r="AH24" i="410"/>
  <c r="V24" i="410"/>
  <c r="R24" i="410"/>
  <c r="T24" i="410" s="1"/>
  <c r="K24" i="410"/>
  <c r="J24" i="410"/>
  <c r="I24" i="410" s="1"/>
  <c r="G24" i="410"/>
  <c r="E24" i="410"/>
  <c r="AQ23" i="410"/>
  <c r="AH23" i="410"/>
  <c r="V23" i="410"/>
  <c r="R23" i="410"/>
  <c r="T23" i="410" s="1"/>
  <c r="K23" i="410"/>
  <c r="J23" i="410"/>
  <c r="I23" i="410" s="1"/>
  <c r="G23" i="410"/>
  <c r="E23" i="410"/>
  <c r="AQ22" i="410"/>
  <c r="AH22" i="410"/>
  <c r="V22" i="410"/>
  <c r="R22" i="410"/>
  <c r="T22" i="410" s="1"/>
  <c r="K22" i="410"/>
  <c r="J22" i="410"/>
  <c r="I22" i="410" s="1"/>
  <c r="G22" i="410"/>
  <c r="E22" i="410"/>
  <c r="AQ21" i="410"/>
  <c r="AH21" i="410"/>
  <c r="V21" i="410"/>
  <c r="R21" i="410"/>
  <c r="T21" i="410" s="1"/>
  <c r="K21" i="410"/>
  <c r="J21" i="410"/>
  <c r="I21" i="410" s="1"/>
  <c r="G21" i="410"/>
  <c r="E21" i="410"/>
  <c r="AQ20" i="410"/>
  <c r="AH20" i="410"/>
  <c r="V20" i="410"/>
  <c r="R20" i="410"/>
  <c r="T20" i="410" s="1"/>
  <c r="K20" i="410"/>
  <c r="J20" i="410"/>
  <c r="I20" i="410" s="1"/>
  <c r="G20" i="410"/>
  <c r="E20" i="410"/>
  <c r="AQ19" i="410"/>
  <c r="AH19" i="410"/>
  <c r="V19" i="410"/>
  <c r="R19" i="410"/>
  <c r="T19" i="410" s="1"/>
  <c r="K19" i="410"/>
  <c r="J19" i="410"/>
  <c r="I19" i="410" s="1"/>
  <c r="G19" i="410"/>
  <c r="E19" i="410"/>
  <c r="AQ18" i="410"/>
  <c r="AH18" i="410"/>
  <c r="V18" i="410"/>
  <c r="R18" i="410"/>
  <c r="S18" i="410" s="1"/>
  <c r="K18" i="410"/>
  <c r="J18" i="410"/>
  <c r="I18" i="410" s="1"/>
  <c r="G18" i="410"/>
  <c r="E18" i="410"/>
  <c r="AQ17" i="410"/>
  <c r="AH17" i="410"/>
  <c r="V17" i="410"/>
  <c r="R17" i="410"/>
  <c r="S17" i="410" s="1"/>
  <c r="K17" i="410"/>
  <c r="J17" i="410"/>
  <c r="I17" i="410" s="1"/>
  <c r="G17" i="410"/>
  <c r="E17" i="410"/>
  <c r="AQ16" i="410"/>
  <c r="AH16" i="410"/>
  <c r="V16" i="410"/>
  <c r="R16" i="410"/>
  <c r="S16" i="410" s="1"/>
  <c r="K16" i="410"/>
  <c r="J16" i="410"/>
  <c r="I16" i="410" s="1"/>
  <c r="G16" i="410"/>
  <c r="E16" i="410"/>
  <c r="AQ15" i="410"/>
  <c r="AH15" i="410"/>
  <c r="V15" i="410"/>
  <c r="R15" i="410"/>
  <c r="S15" i="410" s="1"/>
  <c r="K15" i="410"/>
  <c r="J15" i="410"/>
  <c r="I15" i="410" s="1"/>
  <c r="G15" i="410"/>
  <c r="E15" i="410"/>
  <c r="AQ14" i="410"/>
  <c r="AH14" i="410"/>
  <c r="V14" i="410"/>
  <c r="R14" i="410"/>
  <c r="S14" i="410" s="1"/>
  <c r="K14" i="410"/>
  <c r="J14" i="410"/>
  <c r="I14" i="410" s="1"/>
  <c r="G14" i="410"/>
  <c r="E14" i="410"/>
  <c r="AQ13" i="410"/>
  <c r="AH13" i="410"/>
  <c r="V13" i="410"/>
  <c r="R13" i="410"/>
  <c r="S13" i="410" s="1"/>
  <c r="K13" i="410"/>
  <c r="J13" i="410"/>
  <c r="I13" i="410" s="1"/>
  <c r="G13" i="410"/>
  <c r="E13" i="410"/>
  <c r="AQ12" i="410"/>
  <c r="AH12" i="410"/>
  <c r="V12" i="410"/>
  <c r="R12" i="410"/>
  <c r="S12" i="410" s="1"/>
  <c r="K12" i="410"/>
  <c r="J12" i="410"/>
  <c r="I12" i="410" s="1"/>
  <c r="G12" i="410"/>
  <c r="E12" i="410"/>
  <c r="AH11" i="410"/>
  <c r="V11" i="410"/>
  <c r="J11" i="410"/>
  <c r="I11" i="410" s="1"/>
  <c r="G11" i="410"/>
  <c r="E11" i="410"/>
  <c r="AP35" i="410"/>
  <c r="AG35" i="410"/>
  <c r="AG8" i="410"/>
  <c r="T34" i="410" l="1"/>
  <c r="AI34" i="410" s="1"/>
  <c r="K33" i="410"/>
  <c r="K34" i="410"/>
  <c r="K11" i="410"/>
  <c r="AI33" i="410"/>
  <c r="T18" i="410"/>
  <c r="T14" i="410"/>
  <c r="AI14" i="410" s="1"/>
  <c r="AH35" i="410"/>
  <c r="T15" i="410"/>
  <c r="AI15" i="410" s="1"/>
  <c r="AI18" i="410"/>
  <c r="S33" i="410"/>
  <c r="T13" i="410"/>
  <c r="AI13" i="410" s="1"/>
  <c r="T17" i="410"/>
  <c r="AI17" i="410" s="1"/>
  <c r="T16" i="410"/>
  <c r="AI16" i="410" s="1"/>
  <c r="T12" i="410"/>
  <c r="AI12" i="410" s="1"/>
  <c r="R35" i="410"/>
  <c r="T11" i="410"/>
  <c r="S11" i="410"/>
  <c r="AI19" i="410"/>
  <c r="AI20" i="410"/>
  <c r="AI21" i="410"/>
  <c r="AI22" i="410"/>
  <c r="AI23" i="410"/>
  <c r="AI24" i="410"/>
  <c r="AI25" i="410"/>
  <c r="AI26" i="410"/>
  <c r="AI27" i="410"/>
  <c r="AI28" i="410"/>
  <c r="AI29" i="410"/>
  <c r="AI30" i="410"/>
  <c r="AI31" i="410"/>
  <c r="AI32" i="410"/>
  <c r="AI11" i="410"/>
  <c r="S19" i="410"/>
  <c r="S20" i="410"/>
  <c r="S21" i="410"/>
  <c r="S22" i="410"/>
  <c r="S23" i="410"/>
  <c r="S24" i="410"/>
  <c r="S25" i="410"/>
  <c r="S26" i="410"/>
  <c r="S27" i="410"/>
  <c r="S28" i="410"/>
  <c r="S29" i="410"/>
  <c r="S30" i="410"/>
  <c r="S31" i="410"/>
  <c r="S32" i="410"/>
  <c r="AQ11" i="410"/>
  <c r="AQ35" i="410" s="1"/>
  <c r="T35" i="410" l="1"/>
  <c r="AI35" i="410" s="1"/>
  <c r="S35" i="410"/>
  <c r="AP10" i="408" l="1"/>
  <c r="AG10" i="408"/>
  <c r="Q10" i="408"/>
  <c r="AR35" i="408"/>
  <c r="AQ34" i="408"/>
  <c r="AH34" i="408"/>
  <c r="V34" i="408"/>
  <c r="R34" i="408"/>
  <c r="J34" i="408"/>
  <c r="K34" i="408" s="1"/>
  <c r="G34" i="408"/>
  <c r="E34" i="408"/>
  <c r="AQ33" i="408"/>
  <c r="AH33" i="408"/>
  <c r="V33" i="408"/>
  <c r="R33" i="408"/>
  <c r="S33" i="408" s="1"/>
  <c r="J33" i="408"/>
  <c r="K33" i="408" s="1"/>
  <c r="G33" i="408"/>
  <c r="E33" i="408"/>
  <c r="AW32" i="408"/>
  <c r="AQ32" i="408"/>
  <c r="AH32" i="408"/>
  <c r="V32" i="408"/>
  <c r="R32" i="408"/>
  <c r="S32" i="408" s="1"/>
  <c r="J32" i="408"/>
  <c r="I32" i="408" s="1"/>
  <c r="G32" i="408"/>
  <c r="E32" i="408"/>
  <c r="AQ31" i="408"/>
  <c r="AH31" i="408"/>
  <c r="V31" i="408"/>
  <c r="R31" i="408"/>
  <c r="S31" i="408" s="1"/>
  <c r="J31" i="408"/>
  <c r="I31" i="408" s="1"/>
  <c r="G31" i="408"/>
  <c r="E31" i="408"/>
  <c r="AQ30" i="408"/>
  <c r="AH30" i="408"/>
  <c r="V30" i="408"/>
  <c r="R30" i="408"/>
  <c r="S30" i="408" s="1"/>
  <c r="J30" i="408"/>
  <c r="I30" i="408" s="1"/>
  <c r="G30" i="408"/>
  <c r="E30" i="408"/>
  <c r="AQ29" i="408"/>
  <c r="AH29" i="408"/>
  <c r="V29" i="408"/>
  <c r="R29" i="408"/>
  <c r="S29" i="408" s="1"/>
  <c r="J29" i="408"/>
  <c r="I29" i="408" s="1"/>
  <c r="G29" i="408"/>
  <c r="E29" i="408"/>
  <c r="AQ28" i="408"/>
  <c r="AH28" i="408"/>
  <c r="V28" i="408"/>
  <c r="R28" i="408"/>
  <c r="S28" i="408" s="1"/>
  <c r="J28" i="408"/>
  <c r="I28" i="408" s="1"/>
  <c r="G28" i="408"/>
  <c r="E28" i="408"/>
  <c r="AQ27" i="408"/>
  <c r="AH27" i="408"/>
  <c r="V27" i="408"/>
  <c r="R27" i="408"/>
  <c r="S27" i="408" s="1"/>
  <c r="J27" i="408"/>
  <c r="I27" i="408" s="1"/>
  <c r="G27" i="408"/>
  <c r="E27" i="408"/>
  <c r="AQ26" i="408"/>
  <c r="AH26" i="408"/>
  <c r="V26" i="408"/>
  <c r="R26" i="408"/>
  <c r="S26" i="408" s="1"/>
  <c r="J26" i="408"/>
  <c r="I26" i="408" s="1"/>
  <c r="G26" i="408"/>
  <c r="E26" i="408"/>
  <c r="AQ25" i="408"/>
  <c r="AH25" i="408"/>
  <c r="V25" i="408"/>
  <c r="R25" i="408"/>
  <c r="S25" i="408" s="1"/>
  <c r="J25" i="408"/>
  <c r="I25" i="408" s="1"/>
  <c r="G25" i="408"/>
  <c r="E25" i="408"/>
  <c r="AQ24" i="408"/>
  <c r="AH24" i="408"/>
  <c r="V24" i="408"/>
  <c r="R24" i="408"/>
  <c r="S24" i="408" s="1"/>
  <c r="J24" i="408"/>
  <c r="I24" i="408" s="1"/>
  <c r="G24" i="408"/>
  <c r="E24" i="408"/>
  <c r="AQ23" i="408"/>
  <c r="AH23" i="408"/>
  <c r="V23" i="408"/>
  <c r="R23" i="408"/>
  <c r="S23" i="408" s="1"/>
  <c r="J23" i="408"/>
  <c r="I23" i="408" s="1"/>
  <c r="G23" i="408"/>
  <c r="E23" i="408"/>
  <c r="AQ22" i="408"/>
  <c r="AH22" i="408"/>
  <c r="V22" i="408"/>
  <c r="R22" i="408"/>
  <c r="S22" i="408" s="1"/>
  <c r="J22" i="408"/>
  <c r="I22" i="408" s="1"/>
  <c r="G22" i="408"/>
  <c r="E22" i="408"/>
  <c r="AQ21" i="408"/>
  <c r="AH21" i="408"/>
  <c r="V21" i="408"/>
  <c r="R21" i="408"/>
  <c r="S21" i="408" s="1"/>
  <c r="J21" i="408"/>
  <c r="I21" i="408" s="1"/>
  <c r="G21" i="408"/>
  <c r="E21" i="408"/>
  <c r="AQ20" i="408"/>
  <c r="AH20" i="408"/>
  <c r="V20" i="408"/>
  <c r="R20" i="408"/>
  <c r="S20" i="408" s="1"/>
  <c r="J20" i="408"/>
  <c r="I20" i="408" s="1"/>
  <c r="G20" i="408"/>
  <c r="E20" i="408"/>
  <c r="AQ19" i="408"/>
  <c r="AH19" i="408"/>
  <c r="V19" i="408"/>
  <c r="R19" i="408"/>
  <c r="S19" i="408" s="1"/>
  <c r="J19" i="408"/>
  <c r="I19" i="408" s="1"/>
  <c r="G19" i="408"/>
  <c r="E19" i="408"/>
  <c r="AQ18" i="408"/>
  <c r="AH18" i="408"/>
  <c r="V18" i="408"/>
  <c r="R18" i="408"/>
  <c r="S18" i="408" s="1"/>
  <c r="J18" i="408"/>
  <c r="I18" i="408" s="1"/>
  <c r="G18" i="408"/>
  <c r="E18" i="408"/>
  <c r="AQ17" i="408"/>
  <c r="AH17" i="408"/>
  <c r="V17" i="408"/>
  <c r="R17" i="408"/>
  <c r="S17" i="408" s="1"/>
  <c r="J17" i="408"/>
  <c r="I17" i="408" s="1"/>
  <c r="G17" i="408"/>
  <c r="E17" i="408"/>
  <c r="AQ16" i="408"/>
  <c r="AH16" i="408"/>
  <c r="V16" i="408"/>
  <c r="R16" i="408"/>
  <c r="S16" i="408" s="1"/>
  <c r="J16" i="408"/>
  <c r="I16" i="408" s="1"/>
  <c r="G16" i="408"/>
  <c r="E16" i="408"/>
  <c r="AQ15" i="408"/>
  <c r="AH15" i="408"/>
  <c r="V15" i="408"/>
  <c r="R15" i="408"/>
  <c r="S15" i="408" s="1"/>
  <c r="K15" i="408"/>
  <c r="J15" i="408"/>
  <c r="I15" i="408" s="1"/>
  <c r="G15" i="408"/>
  <c r="E15" i="408"/>
  <c r="AQ14" i="408"/>
  <c r="AH14" i="408"/>
  <c r="V14" i="408"/>
  <c r="R14" i="408"/>
  <c r="S14" i="408" s="1"/>
  <c r="K14" i="408"/>
  <c r="J14" i="408"/>
  <c r="I14" i="408" s="1"/>
  <c r="G14" i="408"/>
  <c r="E14" i="408"/>
  <c r="AQ13" i="408"/>
  <c r="AH13" i="408"/>
  <c r="V13" i="408"/>
  <c r="R13" i="408"/>
  <c r="S13" i="408" s="1"/>
  <c r="K13" i="408"/>
  <c r="J13" i="408"/>
  <c r="I13" i="408" s="1"/>
  <c r="G13" i="408"/>
  <c r="E13" i="408"/>
  <c r="AQ12" i="408"/>
  <c r="AH12" i="408"/>
  <c r="V12" i="408"/>
  <c r="R12" i="408"/>
  <c r="S12" i="408" s="1"/>
  <c r="K12" i="408"/>
  <c r="J12" i="408"/>
  <c r="I12" i="408" s="1"/>
  <c r="G12" i="408"/>
  <c r="E12" i="408"/>
  <c r="AH11" i="408"/>
  <c r="V11" i="408"/>
  <c r="K11" i="408"/>
  <c r="J11" i="408"/>
  <c r="I11" i="408" s="1"/>
  <c r="G11" i="408"/>
  <c r="E11" i="408"/>
  <c r="AP35" i="408"/>
  <c r="AG35" i="408"/>
  <c r="R11" i="408"/>
  <c r="AG8" i="408"/>
  <c r="K17" i="408" l="1"/>
  <c r="K18" i="408"/>
  <c r="K19" i="408"/>
  <c r="K20" i="408"/>
  <c r="K21" i="408"/>
  <c r="K22" i="408"/>
  <c r="K23" i="408"/>
  <c r="K24" i="408"/>
  <c r="K25" i="408"/>
  <c r="K26" i="408"/>
  <c r="K27" i="408"/>
  <c r="K28" i="408"/>
  <c r="K29" i="408"/>
  <c r="K30" i="408"/>
  <c r="K31" i="408"/>
  <c r="K32" i="408"/>
  <c r="I33" i="408"/>
  <c r="T34" i="408"/>
  <c r="AI34" i="408" s="1"/>
  <c r="S34" i="408"/>
  <c r="T33" i="408"/>
  <c r="T31" i="408"/>
  <c r="T27" i="408"/>
  <c r="T23" i="408"/>
  <c r="T19" i="408"/>
  <c r="AI19" i="408" s="1"/>
  <c r="K16" i="408"/>
  <c r="T15" i="408"/>
  <c r="AH35" i="408"/>
  <c r="AI33" i="408"/>
  <c r="T12" i="408"/>
  <c r="AI12" i="408" s="1"/>
  <c r="T16" i="408"/>
  <c r="AI16" i="408" s="1"/>
  <c r="T24" i="408"/>
  <c r="AI24" i="408" s="1"/>
  <c r="T28" i="408"/>
  <c r="AI28" i="408" s="1"/>
  <c r="T32" i="408"/>
  <c r="AI32" i="408" s="1"/>
  <c r="T13" i="408"/>
  <c r="AI13" i="408" s="1"/>
  <c r="AI15" i="408"/>
  <c r="T17" i="408"/>
  <c r="AI17" i="408" s="1"/>
  <c r="T21" i="408"/>
  <c r="AI21" i="408" s="1"/>
  <c r="AI23" i="408"/>
  <c r="T25" i="408"/>
  <c r="AI25" i="408" s="1"/>
  <c r="AI27" i="408"/>
  <c r="T29" i="408"/>
  <c r="AI29" i="408" s="1"/>
  <c r="AI31" i="408"/>
  <c r="T14" i="408"/>
  <c r="AI14" i="408" s="1"/>
  <c r="T18" i="408"/>
  <c r="AI18" i="408" s="1"/>
  <c r="T22" i="408"/>
  <c r="AI22" i="408" s="1"/>
  <c r="T26" i="408"/>
  <c r="AI26" i="408" s="1"/>
  <c r="T30" i="408"/>
  <c r="AI30" i="408" s="1"/>
  <c r="T20" i="408"/>
  <c r="AI20" i="408" s="1"/>
  <c r="R35" i="408"/>
  <c r="T11" i="408"/>
  <c r="S11" i="408"/>
  <c r="S35" i="408" s="1"/>
  <c r="AQ11" i="408"/>
  <c r="AQ35" i="408" s="1"/>
  <c r="I34" i="408"/>
  <c r="T35" i="408" l="1"/>
  <c r="AI35" i="408" s="1"/>
  <c r="AI11" i="408"/>
  <c r="AP10" i="407" l="1"/>
  <c r="AG10" i="407"/>
  <c r="AG8" i="407" s="1"/>
  <c r="Q10" i="407"/>
  <c r="AR35" i="407"/>
  <c r="AQ34" i="407"/>
  <c r="AH34" i="407"/>
  <c r="V34" i="407"/>
  <c r="R34" i="407"/>
  <c r="K34" i="407"/>
  <c r="J34" i="407"/>
  <c r="I34" i="407" s="1"/>
  <c r="G34" i="407"/>
  <c r="E34" i="407"/>
  <c r="AQ33" i="407"/>
  <c r="AH33" i="407"/>
  <c r="V33" i="407"/>
  <c r="R33" i="407"/>
  <c r="K33" i="407"/>
  <c r="J33" i="407"/>
  <c r="I33" i="407" s="1"/>
  <c r="G33" i="407"/>
  <c r="E33" i="407"/>
  <c r="AW32" i="407"/>
  <c r="AQ32" i="407"/>
  <c r="AH32" i="407"/>
  <c r="V32" i="407"/>
  <c r="R32" i="407"/>
  <c r="K32" i="407"/>
  <c r="J32" i="407"/>
  <c r="I32" i="407" s="1"/>
  <c r="G32" i="407"/>
  <c r="E32" i="407"/>
  <c r="AQ31" i="407"/>
  <c r="AH31" i="407"/>
  <c r="V31" i="407"/>
  <c r="R31" i="407"/>
  <c r="K31" i="407"/>
  <c r="J31" i="407"/>
  <c r="I31" i="407" s="1"/>
  <c r="G31" i="407"/>
  <c r="E31" i="407"/>
  <c r="AQ30" i="407"/>
  <c r="AH30" i="407"/>
  <c r="V30" i="407"/>
  <c r="R30" i="407"/>
  <c r="K30" i="407"/>
  <c r="J30" i="407"/>
  <c r="I30" i="407" s="1"/>
  <c r="G30" i="407"/>
  <c r="E30" i="407"/>
  <c r="AQ29" i="407"/>
  <c r="AH29" i="407"/>
  <c r="V29" i="407"/>
  <c r="R29" i="407"/>
  <c r="K29" i="407"/>
  <c r="J29" i="407"/>
  <c r="I29" i="407" s="1"/>
  <c r="G29" i="407"/>
  <c r="E29" i="407"/>
  <c r="AQ28" i="407"/>
  <c r="AH28" i="407"/>
  <c r="V28" i="407"/>
  <c r="R28" i="407"/>
  <c r="K28" i="407"/>
  <c r="J28" i="407"/>
  <c r="I28" i="407" s="1"/>
  <c r="G28" i="407"/>
  <c r="E28" i="407"/>
  <c r="AQ27" i="407"/>
  <c r="AH27" i="407"/>
  <c r="V27" i="407"/>
  <c r="R27" i="407"/>
  <c r="K27" i="407"/>
  <c r="J27" i="407"/>
  <c r="I27" i="407" s="1"/>
  <c r="G27" i="407"/>
  <c r="E27" i="407"/>
  <c r="AQ26" i="407"/>
  <c r="AH26" i="407"/>
  <c r="V26" i="407"/>
  <c r="R26" i="407"/>
  <c r="K26" i="407"/>
  <c r="J26" i="407"/>
  <c r="I26" i="407" s="1"/>
  <c r="G26" i="407"/>
  <c r="E26" i="407"/>
  <c r="AQ25" i="407"/>
  <c r="AH25" i="407"/>
  <c r="V25" i="407"/>
  <c r="R25" i="407"/>
  <c r="K25" i="407"/>
  <c r="J25" i="407"/>
  <c r="I25" i="407" s="1"/>
  <c r="G25" i="407"/>
  <c r="E25" i="407"/>
  <c r="AQ24" i="407"/>
  <c r="AH24" i="407"/>
  <c r="V24" i="407"/>
  <c r="R24" i="407"/>
  <c r="K24" i="407"/>
  <c r="J24" i="407"/>
  <c r="I24" i="407" s="1"/>
  <c r="G24" i="407"/>
  <c r="E24" i="407"/>
  <c r="AQ23" i="407"/>
  <c r="AH23" i="407"/>
  <c r="V23" i="407"/>
  <c r="R23" i="407"/>
  <c r="K23" i="407"/>
  <c r="J23" i="407"/>
  <c r="I23" i="407" s="1"/>
  <c r="G23" i="407"/>
  <c r="E23" i="407"/>
  <c r="AQ22" i="407"/>
  <c r="AH22" i="407"/>
  <c r="V22" i="407"/>
  <c r="R22" i="407"/>
  <c r="K22" i="407"/>
  <c r="J22" i="407"/>
  <c r="I22" i="407" s="1"/>
  <c r="G22" i="407"/>
  <c r="E22" i="407"/>
  <c r="AQ21" i="407"/>
  <c r="AH21" i="407"/>
  <c r="V21" i="407"/>
  <c r="R21" i="407"/>
  <c r="K21" i="407"/>
  <c r="J21" i="407"/>
  <c r="I21" i="407" s="1"/>
  <c r="G21" i="407"/>
  <c r="E21" i="407"/>
  <c r="AQ20" i="407"/>
  <c r="AH20" i="407"/>
  <c r="V20" i="407"/>
  <c r="R20" i="407"/>
  <c r="K20" i="407"/>
  <c r="J20" i="407"/>
  <c r="I20" i="407" s="1"/>
  <c r="G20" i="407"/>
  <c r="E20" i="407"/>
  <c r="AQ19" i="407"/>
  <c r="AH19" i="407"/>
  <c r="V19" i="407"/>
  <c r="R19" i="407"/>
  <c r="K19" i="407"/>
  <c r="J19" i="407"/>
  <c r="I19" i="407" s="1"/>
  <c r="G19" i="407"/>
  <c r="E19" i="407"/>
  <c r="AQ18" i="407"/>
  <c r="AH18" i="407"/>
  <c r="V18" i="407"/>
  <c r="R18" i="407"/>
  <c r="K18" i="407"/>
  <c r="J18" i="407"/>
  <c r="I18" i="407" s="1"/>
  <c r="G18" i="407"/>
  <c r="E18" i="407"/>
  <c r="AQ17" i="407"/>
  <c r="AH17" i="407"/>
  <c r="V17" i="407"/>
  <c r="R17" i="407"/>
  <c r="K17" i="407"/>
  <c r="J17" i="407"/>
  <c r="I17" i="407" s="1"/>
  <c r="G17" i="407"/>
  <c r="E17" i="407"/>
  <c r="AQ16" i="407"/>
  <c r="AH16" i="407"/>
  <c r="V16" i="407"/>
  <c r="R16" i="407"/>
  <c r="K16" i="407"/>
  <c r="J16" i="407"/>
  <c r="I16" i="407" s="1"/>
  <c r="G16" i="407"/>
  <c r="E16" i="407"/>
  <c r="AQ15" i="407"/>
  <c r="AH15" i="407"/>
  <c r="V15" i="407"/>
  <c r="R15" i="407"/>
  <c r="T15" i="407" s="1"/>
  <c r="K15" i="407"/>
  <c r="J15" i="407"/>
  <c r="I15" i="407" s="1"/>
  <c r="G15" i="407"/>
  <c r="E15" i="407"/>
  <c r="AQ14" i="407"/>
  <c r="AH14" i="407"/>
  <c r="V14" i="407"/>
  <c r="R14" i="407"/>
  <c r="T14" i="407" s="1"/>
  <c r="K14" i="407"/>
  <c r="J14" i="407"/>
  <c r="I14" i="407" s="1"/>
  <c r="G14" i="407"/>
  <c r="E14" i="407"/>
  <c r="AQ13" i="407"/>
  <c r="AH13" i="407"/>
  <c r="V13" i="407"/>
  <c r="R13" i="407"/>
  <c r="T13" i="407" s="1"/>
  <c r="K13" i="407"/>
  <c r="J13" i="407"/>
  <c r="I13" i="407" s="1"/>
  <c r="G13" i="407"/>
  <c r="E13" i="407"/>
  <c r="AQ12" i="407"/>
  <c r="AH12" i="407"/>
  <c r="V12" i="407"/>
  <c r="R12" i="407"/>
  <c r="S12" i="407" s="1"/>
  <c r="K12" i="407"/>
  <c r="J12" i="407"/>
  <c r="I12" i="407" s="1"/>
  <c r="G12" i="407"/>
  <c r="E12" i="407"/>
  <c r="AH11" i="407"/>
  <c r="V11" i="407"/>
  <c r="K11" i="407"/>
  <c r="J11" i="407"/>
  <c r="I11" i="407" s="1"/>
  <c r="G11" i="407"/>
  <c r="E11" i="407"/>
  <c r="AP35" i="407"/>
  <c r="AG35" i="407"/>
  <c r="R11" i="407"/>
  <c r="T34" i="407" l="1"/>
  <c r="AI34" i="407" s="1"/>
  <c r="S34" i="407"/>
  <c r="T33" i="407"/>
  <c r="AI33" i="407" s="1"/>
  <c r="T32" i="407"/>
  <c r="AI32" i="407" s="1"/>
  <c r="T31" i="407"/>
  <c r="AI31" i="407" s="1"/>
  <c r="T30" i="407"/>
  <c r="AI30" i="407" s="1"/>
  <c r="T29" i="407"/>
  <c r="AI29" i="407" s="1"/>
  <c r="T28" i="407"/>
  <c r="AI28" i="407" s="1"/>
  <c r="T27" i="407"/>
  <c r="AI27" i="407" s="1"/>
  <c r="T26" i="407"/>
  <c r="AI26" i="407" s="1"/>
  <c r="T25" i="407"/>
  <c r="AI25" i="407" s="1"/>
  <c r="T24" i="407"/>
  <c r="AI24" i="407" s="1"/>
  <c r="T23" i="407"/>
  <c r="AI23" i="407" s="1"/>
  <c r="T22" i="407"/>
  <c r="T21" i="407"/>
  <c r="AI21" i="407" s="1"/>
  <c r="T20" i="407"/>
  <c r="AI20" i="407" s="1"/>
  <c r="T19" i="407"/>
  <c r="AI19" i="407" s="1"/>
  <c r="T18" i="407"/>
  <c r="AI18" i="407" s="1"/>
  <c r="T17" i="407"/>
  <c r="AI17" i="407" s="1"/>
  <c r="T16" i="407"/>
  <c r="AH35" i="407"/>
  <c r="S33" i="407"/>
  <c r="T12" i="407"/>
  <c r="AI12" i="407" s="1"/>
  <c r="R35" i="407"/>
  <c r="T11" i="407"/>
  <c r="S11" i="407"/>
  <c r="AI13" i="407"/>
  <c r="AI14" i="407"/>
  <c r="AI15" i="407"/>
  <c r="AI16" i="407"/>
  <c r="AI22" i="407"/>
  <c r="S13" i="407"/>
  <c r="S14" i="407"/>
  <c r="S15" i="407"/>
  <c r="S16" i="407"/>
  <c r="S17" i="407"/>
  <c r="S18" i="407"/>
  <c r="S19" i="407"/>
  <c r="S20" i="407"/>
  <c r="S21" i="407"/>
  <c r="S22" i="407"/>
  <c r="S23" i="407"/>
  <c r="S24" i="407"/>
  <c r="S25" i="407"/>
  <c r="S26" i="407"/>
  <c r="S27" i="407"/>
  <c r="S28" i="407"/>
  <c r="S29" i="407"/>
  <c r="S30" i="407"/>
  <c r="S31" i="407"/>
  <c r="S32" i="407"/>
  <c r="AQ11" i="407"/>
  <c r="AQ35" i="407" s="1"/>
  <c r="T35" i="407" l="1"/>
  <c r="AI35" i="407" s="1"/>
  <c r="S35" i="407"/>
  <c r="AI11" i="407"/>
  <c r="AP10" i="406" l="1"/>
  <c r="AP35" i="406" s="1"/>
  <c r="AG10" i="406"/>
  <c r="AG35" i="406" s="1"/>
  <c r="Q10" i="406"/>
  <c r="R11" i="406" s="1"/>
  <c r="AR35" i="406"/>
  <c r="AQ34" i="406"/>
  <c r="AH34" i="406"/>
  <c r="V34" i="406"/>
  <c r="R34" i="406"/>
  <c r="T34" i="406" s="1"/>
  <c r="K34" i="406"/>
  <c r="J34" i="406"/>
  <c r="I34" i="406" s="1"/>
  <c r="G34" i="406"/>
  <c r="E34" i="406"/>
  <c r="AQ33" i="406"/>
  <c r="AH33" i="406"/>
  <c r="V33" i="406"/>
  <c r="R33" i="406"/>
  <c r="T33" i="406" s="1"/>
  <c r="K33" i="406"/>
  <c r="J33" i="406"/>
  <c r="I33" i="406" s="1"/>
  <c r="G33" i="406"/>
  <c r="E33" i="406"/>
  <c r="AW32" i="406"/>
  <c r="AQ32" i="406"/>
  <c r="AH32" i="406"/>
  <c r="V32" i="406"/>
  <c r="R32" i="406"/>
  <c r="T32" i="406" s="1"/>
  <c r="K32" i="406"/>
  <c r="J32" i="406"/>
  <c r="I32" i="406" s="1"/>
  <c r="G32" i="406"/>
  <c r="E32" i="406"/>
  <c r="AQ31" i="406"/>
  <c r="AH31" i="406"/>
  <c r="V31" i="406"/>
  <c r="R31" i="406"/>
  <c r="T31" i="406" s="1"/>
  <c r="K31" i="406"/>
  <c r="J31" i="406"/>
  <c r="I31" i="406" s="1"/>
  <c r="G31" i="406"/>
  <c r="E31" i="406"/>
  <c r="AQ30" i="406"/>
  <c r="AH30" i="406"/>
  <c r="V30" i="406"/>
  <c r="R30" i="406"/>
  <c r="T30" i="406" s="1"/>
  <c r="K30" i="406"/>
  <c r="J30" i="406"/>
  <c r="I30" i="406" s="1"/>
  <c r="G30" i="406"/>
  <c r="E30" i="406"/>
  <c r="AQ29" i="406"/>
  <c r="AH29" i="406"/>
  <c r="V29" i="406"/>
  <c r="R29" i="406"/>
  <c r="T29" i="406" s="1"/>
  <c r="K29" i="406"/>
  <c r="J29" i="406"/>
  <c r="I29" i="406" s="1"/>
  <c r="G29" i="406"/>
  <c r="E29" i="406"/>
  <c r="AQ28" i="406"/>
  <c r="AH28" i="406"/>
  <c r="V28" i="406"/>
  <c r="R28" i="406"/>
  <c r="T28" i="406" s="1"/>
  <c r="K28" i="406"/>
  <c r="J28" i="406"/>
  <c r="I28" i="406" s="1"/>
  <c r="G28" i="406"/>
  <c r="E28" i="406"/>
  <c r="AQ27" i="406"/>
  <c r="AH27" i="406"/>
  <c r="V27" i="406"/>
  <c r="R27" i="406"/>
  <c r="T27" i="406" s="1"/>
  <c r="K27" i="406"/>
  <c r="J27" i="406"/>
  <c r="I27" i="406" s="1"/>
  <c r="G27" i="406"/>
  <c r="E27" i="406"/>
  <c r="AQ26" i="406"/>
  <c r="AH26" i="406"/>
  <c r="V26" i="406"/>
  <c r="R26" i="406"/>
  <c r="T26" i="406" s="1"/>
  <c r="K26" i="406"/>
  <c r="J26" i="406"/>
  <c r="I26" i="406" s="1"/>
  <c r="G26" i="406"/>
  <c r="E26" i="406"/>
  <c r="AQ25" i="406"/>
  <c r="AH25" i="406"/>
  <c r="V25" i="406"/>
  <c r="R25" i="406"/>
  <c r="T25" i="406" s="1"/>
  <c r="K25" i="406"/>
  <c r="J25" i="406"/>
  <c r="I25" i="406" s="1"/>
  <c r="G25" i="406"/>
  <c r="E25" i="406"/>
  <c r="AQ24" i="406"/>
  <c r="AH24" i="406"/>
  <c r="V24" i="406"/>
  <c r="R24" i="406"/>
  <c r="T24" i="406" s="1"/>
  <c r="K24" i="406"/>
  <c r="J24" i="406"/>
  <c r="I24" i="406" s="1"/>
  <c r="G24" i="406"/>
  <c r="E24" i="406"/>
  <c r="AQ23" i="406"/>
  <c r="AH23" i="406"/>
  <c r="V23" i="406"/>
  <c r="R23" i="406"/>
  <c r="T23" i="406" s="1"/>
  <c r="K23" i="406"/>
  <c r="J23" i="406"/>
  <c r="I23" i="406" s="1"/>
  <c r="G23" i="406"/>
  <c r="E23" i="406"/>
  <c r="AQ22" i="406"/>
  <c r="AH22" i="406"/>
  <c r="V22" i="406"/>
  <c r="R22" i="406"/>
  <c r="T22" i="406" s="1"/>
  <c r="K22" i="406"/>
  <c r="J22" i="406"/>
  <c r="I22" i="406" s="1"/>
  <c r="G22" i="406"/>
  <c r="E22" i="406"/>
  <c r="AQ21" i="406"/>
  <c r="AH21" i="406"/>
  <c r="V21" i="406"/>
  <c r="R21" i="406"/>
  <c r="T21" i="406" s="1"/>
  <c r="K21" i="406"/>
  <c r="J21" i="406"/>
  <c r="I21" i="406" s="1"/>
  <c r="G21" i="406"/>
  <c r="E21" i="406"/>
  <c r="AQ20" i="406"/>
  <c r="AH20" i="406"/>
  <c r="V20" i="406"/>
  <c r="R20" i="406"/>
  <c r="T20" i="406" s="1"/>
  <c r="K20" i="406"/>
  <c r="J20" i="406"/>
  <c r="I20" i="406" s="1"/>
  <c r="G20" i="406"/>
  <c r="E20" i="406"/>
  <c r="AQ19" i="406"/>
  <c r="AH19" i="406"/>
  <c r="V19" i="406"/>
  <c r="R19" i="406"/>
  <c r="T19" i="406" s="1"/>
  <c r="K19" i="406"/>
  <c r="J19" i="406"/>
  <c r="I19" i="406" s="1"/>
  <c r="G19" i="406"/>
  <c r="E19" i="406"/>
  <c r="AQ18" i="406"/>
  <c r="AH18" i="406"/>
  <c r="V18" i="406"/>
  <c r="R18" i="406"/>
  <c r="T18" i="406" s="1"/>
  <c r="K18" i="406"/>
  <c r="J18" i="406"/>
  <c r="I18" i="406" s="1"/>
  <c r="G18" i="406"/>
  <c r="E18" i="406"/>
  <c r="AQ17" i="406"/>
  <c r="AH17" i="406"/>
  <c r="V17" i="406"/>
  <c r="R17" i="406"/>
  <c r="T17" i="406" s="1"/>
  <c r="K17" i="406"/>
  <c r="J17" i="406"/>
  <c r="I17" i="406" s="1"/>
  <c r="G17" i="406"/>
  <c r="E17" i="406"/>
  <c r="AQ16" i="406"/>
  <c r="AH16" i="406"/>
  <c r="V16" i="406"/>
  <c r="R16" i="406"/>
  <c r="T16" i="406" s="1"/>
  <c r="K16" i="406"/>
  <c r="J16" i="406"/>
  <c r="I16" i="406" s="1"/>
  <c r="G16" i="406"/>
  <c r="E16" i="406"/>
  <c r="AQ15" i="406"/>
  <c r="AH15" i="406"/>
  <c r="V15" i="406"/>
  <c r="R15" i="406"/>
  <c r="T15" i="406" s="1"/>
  <c r="K15" i="406"/>
  <c r="J15" i="406"/>
  <c r="I15" i="406" s="1"/>
  <c r="G15" i="406"/>
  <c r="E15" i="406"/>
  <c r="AQ14" i="406"/>
  <c r="AH14" i="406"/>
  <c r="V14" i="406"/>
  <c r="R14" i="406"/>
  <c r="T14" i="406" s="1"/>
  <c r="K14" i="406"/>
  <c r="J14" i="406"/>
  <c r="I14" i="406" s="1"/>
  <c r="G14" i="406"/>
  <c r="E14" i="406"/>
  <c r="AQ13" i="406"/>
  <c r="AH13" i="406"/>
  <c r="V13" i="406"/>
  <c r="R13" i="406"/>
  <c r="T13" i="406" s="1"/>
  <c r="K13" i="406"/>
  <c r="J13" i="406"/>
  <c r="I13" i="406" s="1"/>
  <c r="G13" i="406"/>
  <c r="E13" i="406"/>
  <c r="AQ12" i="406"/>
  <c r="AH12" i="406"/>
  <c r="V12" i="406"/>
  <c r="R12" i="406"/>
  <c r="T12" i="406" s="1"/>
  <c r="K12" i="406"/>
  <c r="J12" i="406"/>
  <c r="I12" i="406" s="1"/>
  <c r="G12" i="406"/>
  <c r="E12" i="406"/>
  <c r="AH11" i="406"/>
  <c r="V11" i="406"/>
  <c r="K11" i="406"/>
  <c r="J11" i="406"/>
  <c r="I11" i="406" s="1"/>
  <c r="G11" i="406"/>
  <c r="E11" i="406"/>
  <c r="AG8" i="406"/>
  <c r="AI34" i="406" l="1"/>
  <c r="S34" i="406"/>
  <c r="AI33" i="406"/>
  <c r="AH35" i="406"/>
  <c r="S33" i="406"/>
  <c r="R35" i="406"/>
  <c r="T11" i="406"/>
  <c r="T35" i="406" s="1"/>
  <c r="S11" i="406"/>
  <c r="AI12" i="406"/>
  <c r="AI13" i="406"/>
  <c r="AI14" i="406"/>
  <c r="AI15" i="406"/>
  <c r="AI16" i="406"/>
  <c r="AI17" i="406"/>
  <c r="AI18" i="406"/>
  <c r="AI19" i="406"/>
  <c r="AI20" i="406"/>
  <c r="AI21" i="406"/>
  <c r="AI22" i="406"/>
  <c r="AI23" i="406"/>
  <c r="AI24" i="406"/>
  <c r="AI25" i="406"/>
  <c r="AI26" i="406"/>
  <c r="AI27" i="406"/>
  <c r="AI28" i="406"/>
  <c r="AI29" i="406"/>
  <c r="AI30" i="406"/>
  <c r="AI31" i="406"/>
  <c r="AI32" i="406"/>
  <c r="S12" i="406"/>
  <c r="S13" i="406"/>
  <c r="S14" i="406"/>
  <c r="S15" i="406"/>
  <c r="S16" i="406"/>
  <c r="S17" i="406"/>
  <c r="S18" i="406"/>
  <c r="S19" i="406"/>
  <c r="S20" i="406"/>
  <c r="S21" i="406"/>
  <c r="S22" i="406"/>
  <c r="S23" i="406"/>
  <c r="S24" i="406"/>
  <c r="S25" i="406"/>
  <c r="S26" i="406"/>
  <c r="S27" i="406"/>
  <c r="S28" i="406"/>
  <c r="S29" i="406"/>
  <c r="S30" i="406"/>
  <c r="S31" i="406"/>
  <c r="S32" i="406"/>
  <c r="AQ11" i="406"/>
  <c r="AQ35" i="406" s="1"/>
  <c r="AI35" i="406" l="1"/>
  <c r="AI11" i="406"/>
  <c r="S35" i="406"/>
  <c r="AP10" i="405" l="1"/>
  <c r="AG10" i="405"/>
  <c r="AH11" i="405" s="1"/>
  <c r="Q10" i="405"/>
  <c r="AR35" i="405"/>
  <c r="AQ34" i="405"/>
  <c r="AH34" i="405"/>
  <c r="V34" i="405"/>
  <c r="R34" i="405"/>
  <c r="T34" i="405" s="1"/>
  <c r="K34" i="405"/>
  <c r="J34" i="405"/>
  <c r="I34" i="405" s="1"/>
  <c r="G34" i="405"/>
  <c r="E34" i="405"/>
  <c r="AQ33" i="405"/>
  <c r="AH33" i="405"/>
  <c r="V33" i="405"/>
  <c r="R33" i="405"/>
  <c r="T33" i="405" s="1"/>
  <c r="K33" i="405"/>
  <c r="J33" i="405"/>
  <c r="I33" i="405" s="1"/>
  <c r="G33" i="405"/>
  <c r="E33" i="405"/>
  <c r="AW32" i="405"/>
  <c r="AQ32" i="405"/>
  <c r="AH32" i="405"/>
  <c r="V32" i="405"/>
  <c r="R32" i="405"/>
  <c r="T32" i="405" s="1"/>
  <c r="K32" i="405"/>
  <c r="J32" i="405"/>
  <c r="I32" i="405" s="1"/>
  <c r="G32" i="405"/>
  <c r="E32" i="405"/>
  <c r="AQ31" i="405"/>
  <c r="AH31" i="405"/>
  <c r="V31" i="405"/>
  <c r="R31" i="405"/>
  <c r="T31" i="405" s="1"/>
  <c r="K31" i="405"/>
  <c r="J31" i="405"/>
  <c r="I31" i="405" s="1"/>
  <c r="G31" i="405"/>
  <c r="E31" i="405"/>
  <c r="AQ30" i="405"/>
  <c r="AH30" i="405"/>
  <c r="V30" i="405"/>
  <c r="R30" i="405"/>
  <c r="T30" i="405" s="1"/>
  <c r="K30" i="405"/>
  <c r="J30" i="405"/>
  <c r="I30" i="405" s="1"/>
  <c r="G30" i="405"/>
  <c r="E30" i="405"/>
  <c r="AQ29" i="405"/>
  <c r="AH29" i="405"/>
  <c r="V29" i="405"/>
  <c r="R29" i="405"/>
  <c r="T29" i="405" s="1"/>
  <c r="K29" i="405"/>
  <c r="J29" i="405"/>
  <c r="I29" i="405" s="1"/>
  <c r="G29" i="405"/>
  <c r="E29" i="405"/>
  <c r="AQ28" i="405"/>
  <c r="AH28" i="405"/>
  <c r="V28" i="405"/>
  <c r="R28" i="405"/>
  <c r="T28" i="405" s="1"/>
  <c r="K28" i="405"/>
  <c r="J28" i="405"/>
  <c r="I28" i="405" s="1"/>
  <c r="G28" i="405"/>
  <c r="E28" i="405"/>
  <c r="AQ27" i="405"/>
  <c r="AH27" i="405"/>
  <c r="V27" i="405"/>
  <c r="R27" i="405"/>
  <c r="T27" i="405" s="1"/>
  <c r="K27" i="405"/>
  <c r="J27" i="405"/>
  <c r="I27" i="405" s="1"/>
  <c r="G27" i="405"/>
  <c r="E27" i="405"/>
  <c r="AQ26" i="405"/>
  <c r="AH26" i="405"/>
  <c r="V26" i="405"/>
  <c r="R26" i="405"/>
  <c r="T26" i="405" s="1"/>
  <c r="K26" i="405"/>
  <c r="J26" i="405"/>
  <c r="I26" i="405" s="1"/>
  <c r="G26" i="405"/>
  <c r="E26" i="405"/>
  <c r="AQ25" i="405"/>
  <c r="AH25" i="405"/>
  <c r="V25" i="405"/>
  <c r="R25" i="405"/>
  <c r="T25" i="405" s="1"/>
  <c r="K25" i="405"/>
  <c r="J25" i="405"/>
  <c r="I25" i="405" s="1"/>
  <c r="G25" i="405"/>
  <c r="E25" i="405"/>
  <c r="AQ24" i="405"/>
  <c r="AH24" i="405"/>
  <c r="V24" i="405"/>
  <c r="R24" i="405"/>
  <c r="T24" i="405" s="1"/>
  <c r="K24" i="405"/>
  <c r="J24" i="405"/>
  <c r="I24" i="405" s="1"/>
  <c r="G24" i="405"/>
  <c r="E24" i="405"/>
  <c r="AQ23" i="405"/>
  <c r="AH23" i="405"/>
  <c r="V23" i="405"/>
  <c r="R23" i="405"/>
  <c r="T23" i="405" s="1"/>
  <c r="K23" i="405"/>
  <c r="J23" i="405"/>
  <c r="I23" i="405" s="1"/>
  <c r="G23" i="405"/>
  <c r="E23" i="405"/>
  <c r="AQ22" i="405"/>
  <c r="AH22" i="405"/>
  <c r="V22" i="405"/>
  <c r="R22" i="405"/>
  <c r="T22" i="405" s="1"/>
  <c r="K22" i="405"/>
  <c r="J22" i="405"/>
  <c r="I22" i="405" s="1"/>
  <c r="G22" i="405"/>
  <c r="E22" i="405"/>
  <c r="AQ21" i="405"/>
  <c r="AH21" i="405"/>
  <c r="V21" i="405"/>
  <c r="R21" i="405"/>
  <c r="T21" i="405" s="1"/>
  <c r="K21" i="405"/>
  <c r="J21" i="405"/>
  <c r="I21" i="405" s="1"/>
  <c r="G21" i="405"/>
  <c r="E21" i="405"/>
  <c r="AQ20" i="405"/>
  <c r="AH20" i="405"/>
  <c r="V20" i="405"/>
  <c r="R20" i="405"/>
  <c r="T20" i="405" s="1"/>
  <c r="K20" i="405"/>
  <c r="J20" i="405"/>
  <c r="I20" i="405" s="1"/>
  <c r="G20" i="405"/>
  <c r="E20" i="405"/>
  <c r="AQ19" i="405"/>
  <c r="AH19" i="405"/>
  <c r="V19" i="405"/>
  <c r="R19" i="405"/>
  <c r="T19" i="405" s="1"/>
  <c r="K19" i="405"/>
  <c r="J19" i="405"/>
  <c r="I19" i="405" s="1"/>
  <c r="G19" i="405"/>
  <c r="E19" i="405"/>
  <c r="AQ18" i="405"/>
  <c r="AH18" i="405"/>
  <c r="V18" i="405"/>
  <c r="R18" i="405"/>
  <c r="T18" i="405" s="1"/>
  <c r="K18" i="405"/>
  <c r="J18" i="405"/>
  <c r="I18" i="405" s="1"/>
  <c r="G18" i="405"/>
  <c r="E18" i="405"/>
  <c r="AQ17" i="405"/>
  <c r="AH17" i="405"/>
  <c r="V17" i="405"/>
  <c r="R17" i="405"/>
  <c r="T17" i="405" s="1"/>
  <c r="K17" i="405"/>
  <c r="J17" i="405"/>
  <c r="I17" i="405" s="1"/>
  <c r="G17" i="405"/>
  <c r="E17" i="405"/>
  <c r="AQ16" i="405"/>
  <c r="AH16" i="405"/>
  <c r="V16" i="405"/>
  <c r="R16" i="405"/>
  <c r="T16" i="405" s="1"/>
  <c r="K16" i="405"/>
  <c r="J16" i="405"/>
  <c r="I16" i="405" s="1"/>
  <c r="G16" i="405"/>
  <c r="E16" i="405"/>
  <c r="AQ15" i="405"/>
  <c r="AH15" i="405"/>
  <c r="V15" i="405"/>
  <c r="R15" i="405"/>
  <c r="T15" i="405" s="1"/>
  <c r="K15" i="405"/>
  <c r="J15" i="405"/>
  <c r="I15" i="405" s="1"/>
  <c r="G15" i="405"/>
  <c r="E15" i="405"/>
  <c r="AQ14" i="405"/>
  <c r="AH14" i="405"/>
  <c r="V14" i="405"/>
  <c r="R14" i="405"/>
  <c r="T14" i="405" s="1"/>
  <c r="K14" i="405"/>
  <c r="J14" i="405"/>
  <c r="I14" i="405" s="1"/>
  <c r="G14" i="405"/>
  <c r="E14" i="405"/>
  <c r="AQ13" i="405"/>
  <c r="AH13" i="405"/>
  <c r="V13" i="405"/>
  <c r="R13" i="405"/>
  <c r="S13" i="405" s="1"/>
  <c r="K13" i="405"/>
  <c r="J13" i="405"/>
  <c r="I13" i="405" s="1"/>
  <c r="G13" i="405"/>
  <c r="E13" i="405"/>
  <c r="AQ12" i="405"/>
  <c r="AH12" i="405"/>
  <c r="V12" i="405"/>
  <c r="R12" i="405"/>
  <c r="S12" i="405" s="1"/>
  <c r="K12" i="405"/>
  <c r="J12" i="405"/>
  <c r="I12" i="405" s="1"/>
  <c r="G12" i="405"/>
  <c r="E12" i="405"/>
  <c r="V11" i="405"/>
  <c r="K11" i="405"/>
  <c r="J11" i="405"/>
  <c r="I11" i="405" s="1"/>
  <c r="G11" i="405"/>
  <c r="E11" i="405"/>
  <c r="AP35" i="405"/>
  <c r="AG35" i="405"/>
  <c r="R11" i="405"/>
  <c r="AG8" i="405"/>
  <c r="AI34" i="405" l="1"/>
  <c r="S34" i="405"/>
  <c r="T13" i="405"/>
  <c r="AI33" i="405"/>
  <c r="AH35" i="405"/>
  <c r="AI13" i="405"/>
  <c r="S33" i="405"/>
  <c r="T12" i="405"/>
  <c r="AI12" i="405" s="1"/>
  <c r="R35" i="405"/>
  <c r="T11" i="405"/>
  <c r="S11" i="405"/>
  <c r="AI14" i="405"/>
  <c r="AI15" i="405"/>
  <c r="AI16" i="405"/>
  <c r="AI17" i="405"/>
  <c r="AI18" i="405"/>
  <c r="AI19" i="405"/>
  <c r="AI20" i="405"/>
  <c r="AI21" i="405"/>
  <c r="AI22" i="405"/>
  <c r="AI23" i="405"/>
  <c r="AI24" i="405"/>
  <c r="AI25" i="405"/>
  <c r="AI26" i="405"/>
  <c r="AI27" i="405"/>
  <c r="AI28" i="405"/>
  <c r="AI29" i="405"/>
  <c r="AI30" i="405"/>
  <c r="AI31" i="405"/>
  <c r="AI32" i="405"/>
  <c r="AI11" i="405"/>
  <c r="S14" i="405"/>
  <c r="S15" i="405"/>
  <c r="S16" i="405"/>
  <c r="S17" i="405"/>
  <c r="S18" i="405"/>
  <c r="S19" i="405"/>
  <c r="S20" i="405"/>
  <c r="S21" i="405"/>
  <c r="S22" i="405"/>
  <c r="S23" i="405"/>
  <c r="S24" i="405"/>
  <c r="S25" i="405"/>
  <c r="S26" i="405"/>
  <c r="S27" i="405"/>
  <c r="S28" i="405"/>
  <c r="S29" i="405"/>
  <c r="S30" i="405"/>
  <c r="S31" i="405"/>
  <c r="S32" i="405"/>
  <c r="AQ11" i="405"/>
  <c r="AQ35" i="405" s="1"/>
  <c r="T35" i="405" l="1"/>
  <c r="AI35" i="405" s="1"/>
  <c r="S35" i="405"/>
  <c r="AP10" i="404" l="1"/>
  <c r="AG10" i="404"/>
  <c r="Q10" i="404"/>
  <c r="R11" i="404" s="1"/>
  <c r="AR35" i="404"/>
  <c r="AQ34" i="404"/>
  <c r="AH34" i="404"/>
  <c r="V34" i="404"/>
  <c r="R34" i="404"/>
  <c r="T34" i="404" s="1"/>
  <c r="J34" i="404"/>
  <c r="K34" i="404" s="1"/>
  <c r="G34" i="404"/>
  <c r="E34" i="404"/>
  <c r="AQ33" i="404"/>
  <c r="AH33" i="404"/>
  <c r="V33" i="404"/>
  <c r="R33" i="404"/>
  <c r="T33" i="404" s="1"/>
  <c r="J33" i="404"/>
  <c r="K33" i="404" s="1"/>
  <c r="G33" i="404"/>
  <c r="E33" i="404"/>
  <c r="AW32" i="404"/>
  <c r="AQ32" i="404"/>
  <c r="AH32" i="404"/>
  <c r="V32" i="404"/>
  <c r="R32" i="404"/>
  <c r="T32" i="404" s="1"/>
  <c r="K32" i="404"/>
  <c r="J32" i="404"/>
  <c r="I32" i="404"/>
  <c r="G32" i="404"/>
  <c r="E32" i="404"/>
  <c r="AQ31" i="404"/>
  <c r="AH31" i="404"/>
  <c r="V31" i="404"/>
  <c r="R31" i="404"/>
  <c r="T31" i="404" s="1"/>
  <c r="K31" i="404"/>
  <c r="J31" i="404"/>
  <c r="I31" i="404"/>
  <c r="G31" i="404"/>
  <c r="E31" i="404"/>
  <c r="AQ30" i="404"/>
  <c r="AH30" i="404"/>
  <c r="V30" i="404"/>
  <c r="R30" i="404"/>
  <c r="T30" i="404" s="1"/>
  <c r="K30" i="404"/>
  <c r="J30" i="404"/>
  <c r="I30" i="404"/>
  <c r="G30" i="404"/>
  <c r="E30" i="404"/>
  <c r="AQ29" i="404"/>
  <c r="AH29" i="404"/>
  <c r="V29" i="404"/>
  <c r="R29" i="404"/>
  <c r="T29" i="404" s="1"/>
  <c r="K29" i="404"/>
  <c r="J29" i="404"/>
  <c r="I29" i="404"/>
  <c r="G29" i="404"/>
  <c r="E29" i="404"/>
  <c r="AQ28" i="404"/>
  <c r="AH28" i="404"/>
  <c r="V28" i="404"/>
  <c r="R28" i="404"/>
  <c r="T28" i="404" s="1"/>
  <c r="K28" i="404"/>
  <c r="J28" i="404"/>
  <c r="I28" i="404"/>
  <c r="G28" i="404"/>
  <c r="E28" i="404"/>
  <c r="AQ27" i="404"/>
  <c r="AH27" i="404"/>
  <c r="V27" i="404"/>
  <c r="R27" i="404"/>
  <c r="T27" i="404" s="1"/>
  <c r="K27" i="404"/>
  <c r="J27" i="404"/>
  <c r="I27" i="404"/>
  <c r="G27" i="404"/>
  <c r="E27" i="404"/>
  <c r="AQ26" i="404"/>
  <c r="AH26" i="404"/>
  <c r="V26" i="404"/>
  <c r="R26" i="404"/>
  <c r="T26" i="404" s="1"/>
  <c r="K26" i="404"/>
  <c r="J26" i="404"/>
  <c r="I26" i="404"/>
  <c r="G26" i="404"/>
  <c r="E26" i="404"/>
  <c r="AQ25" i="404"/>
  <c r="AH25" i="404"/>
  <c r="V25" i="404"/>
  <c r="R25" i="404"/>
  <c r="T25" i="404" s="1"/>
  <c r="K25" i="404"/>
  <c r="J25" i="404"/>
  <c r="I25" i="404"/>
  <c r="G25" i="404"/>
  <c r="E25" i="404"/>
  <c r="AQ24" i="404"/>
  <c r="AH24" i="404"/>
  <c r="V24" i="404"/>
  <c r="R24" i="404"/>
  <c r="T24" i="404" s="1"/>
  <c r="K24" i="404"/>
  <c r="J24" i="404"/>
  <c r="I24" i="404"/>
  <c r="G24" i="404"/>
  <c r="E24" i="404"/>
  <c r="AQ23" i="404"/>
  <c r="AH23" i="404"/>
  <c r="V23" i="404"/>
  <c r="R23" i="404"/>
  <c r="T23" i="404" s="1"/>
  <c r="K23" i="404"/>
  <c r="J23" i="404"/>
  <c r="I23" i="404"/>
  <c r="G23" i="404"/>
  <c r="E23" i="404"/>
  <c r="AQ22" i="404"/>
  <c r="AH22" i="404"/>
  <c r="V22" i="404"/>
  <c r="R22" i="404"/>
  <c r="T22" i="404" s="1"/>
  <c r="K22" i="404"/>
  <c r="J22" i="404"/>
  <c r="I22" i="404"/>
  <c r="G22" i="404"/>
  <c r="E22" i="404"/>
  <c r="AQ21" i="404"/>
  <c r="AH21" i="404"/>
  <c r="V21" i="404"/>
  <c r="R21" i="404"/>
  <c r="T21" i="404" s="1"/>
  <c r="K21" i="404"/>
  <c r="J21" i="404"/>
  <c r="I21" i="404"/>
  <c r="G21" i="404"/>
  <c r="E21" i="404"/>
  <c r="AQ20" i="404"/>
  <c r="AH20" i="404"/>
  <c r="V20" i="404"/>
  <c r="R20" i="404"/>
  <c r="T20" i="404" s="1"/>
  <c r="K20" i="404"/>
  <c r="J20" i="404"/>
  <c r="I20" i="404"/>
  <c r="G20" i="404"/>
  <c r="E20" i="404"/>
  <c r="AQ19" i="404"/>
  <c r="AH19" i="404"/>
  <c r="V19" i="404"/>
  <c r="R19" i="404"/>
  <c r="T19" i="404" s="1"/>
  <c r="K19" i="404"/>
  <c r="J19" i="404"/>
  <c r="I19" i="404"/>
  <c r="G19" i="404"/>
  <c r="E19" i="404"/>
  <c r="AQ18" i="404"/>
  <c r="AH18" i="404"/>
  <c r="V18" i="404"/>
  <c r="R18" i="404"/>
  <c r="T18" i="404" s="1"/>
  <c r="K18" i="404"/>
  <c r="J18" i="404"/>
  <c r="I18" i="404"/>
  <c r="G18" i="404"/>
  <c r="E18" i="404"/>
  <c r="AQ17" i="404"/>
  <c r="AH17" i="404"/>
  <c r="V17" i="404"/>
  <c r="R17" i="404"/>
  <c r="T17" i="404" s="1"/>
  <c r="K17" i="404"/>
  <c r="J17" i="404"/>
  <c r="I17" i="404"/>
  <c r="G17" i="404"/>
  <c r="E17" i="404"/>
  <c r="AQ16" i="404"/>
  <c r="AH16" i="404"/>
  <c r="V16" i="404"/>
  <c r="R16" i="404"/>
  <c r="T16" i="404" s="1"/>
  <c r="K16" i="404"/>
  <c r="J16" i="404"/>
  <c r="I16" i="404"/>
  <c r="G16" i="404"/>
  <c r="E16" i="404"/>
  <c r="AQ15" i="404"/>
  <c r="AH15" i="404"/>
  <c r="V15" i="404"/>
  <c r="R15" i="404"/>
  <c r="T15" i="404" s="1"/>
  <c r="K15" i="404"/>
  <c r="J15" i="404"/>
  <c r="I15" i="404"/>
  <c r="G15" i="404"/>
  <c r="E15" i="404"/>
  <c r="AQ14" i="404"/>
  <c r="AH14" i="404"/>
  <c r="V14" i="404"/>
  <c r="R14" i="404"/>
  <c r="T14" i="404" s="1"/>
  <c r="K14" i="404"/>
  <c r="J14" i="404"/>
  <c r="I14" i="404"/>
  <c r="G14" i="404"/>
  <c r="E14" i="404"/>
  <c r="AQ13" i="404"/>
  <c r="AH13" i="404"/>
  <c r="V13" i="404"/>
  <c r="R13" i="404"/>
  <c r="T13" i="404" s="1"/>
  <c r="K13" i="404"/>
  <c r="J13" i="404"/>
  <c r="I13" i="404"/>
  <c r="G13" i="404"/>
  <c r="E13" i="404"/>
  <c r="AQ12" i="404"/>
  <c r="AH12" i="404"/>
  <c r="V12" i="404"/>
  <c r="R12" i="404"/>
  <c r="T12" i="404" s="1"/>
  <c r="K12" i="404"/>
  <c r="J12" i="404"/>
  <c r="I12" i="404"/>
  <c r="G12" i="404"/>
  <c r="E12" i="404"/>
  <c r="V11" i="404"/>
  <c r="J11" i="404"/>
  <c r="K11" i="404" s="1"/>
  <c r="G11" i="404"/>
  <c r="E11" i="404"/>
  <c r="AP35" i="404"/>
  <c r="AH11" i="404"/>
  <c r="AG8" i="404"/>
  <c r="AI32" i="404" l="1"/>
  <c r="S31" i="404"/>
  <c r="AI29" i="404"/>
  <c r="S29" i="404"/>
  <c r="S27" i="404"/>
  <c r="AI26" i="404"/>
  <c r="S25" i="404"/>
  <c r="AI24" i="404"/>
  <c r="S23" i="404"/>
  <c r="AI21" i="404"/>
  <c r="S21" i="404"/>
  <c r="S19" i="404"/>
  <c r="AI18" i="404"/>
  <c r="I11" i="404"/>
  <c r="S17" i="404"/>
  <c r="AI16" i="404"/>
  <c r="S15" i="404"/>
  <c r="AI13" i="404"/>
  <c r="S13" i="404"/>
  <c r="AI19" i="404"/>
  <c r="AI14" i="404"/>
  <c r="AI17" i="404"/>
  <c r="AI22" i="404"/>
  <c r="AI25" i="404"/>
  <c r="AI30" i="404"/>
  <c r="AI15" i="404"/>
  <c r="AI20" i="404"/>
  <c r="AI23" i="404"/>
  <c r="AI28" i="404"/>
  <c r="AI31" i="404"/>
  <c r="AI27" i="404"/>
  <c r="AI12" i="404"/>
  <c r="S14" i="404"/>
  <c r="S16" i="404"/>
  <c r="S18" i="404"/>
  <c r="S20" i="404"/>
  <c r="S22" i="404"/>
  <c r="S24" i="404"/>
  <c r="S26" i="404"/>
  <c r="S28" i="404"/>
  <c r="S30" i="404"/>
  <c r="S32" i="404"/>
  <c r="AI34" i="404"/>
  <c r="AI33" i="404"/>
  <c r="S12" i="404"/>
  <c r="R35" i="404"/>
  <c r="T11" i="404"/>
  <c r="T35" i="404" s="1"/>
  <c r="S11" i="404"/>
  <c r="AH35" i="404"/>
  <c r="AQ11" i="404"/>
  <c r="AQ35" i="404" s="1"/>
  <c r="I33" i="404"/>
  <c r="S33" i="404"/>
  <c r="I34" i="404"/>
  <c r="S34" i="404"/>
  <c r="AG35" i="404"/>
  <c r="S35" i="404" l="1"/>
  <c r="AI11" i="404"/>
  <c r="AI35" i="404"/>
  <c r="AP10" i="403" l="1"/>
  <c r="AG10" i="403"/>
  <c r="Q10" i="403"/>
  <c r="AR35" i="403"/>
  <c r="AQ34" i="403"/>
  <c r="AH34" i="403"/>
  <c r="V34" i="403"/>
  <c r="R34" i="403"/>
  <c r="J34" i="403"/>
  <c r="I34" i="403" s="1"/>
  <c r="G34" i="403"/>
  <c r="E34" i="403"/>
  <c r="AQ33" i="403"/>
  <c r="AH33" i="403"/>
  <c r="V33" i="403"/>
  <c r="R33" i="403"/>
  <c r="S33" i="403" s="1"/>
  <c r="J33" i="403"/>
  <c r="I33" i="403" s="1"/>
  <c r="G33" i="403"/>
  <c r="E33" i="403"/>
  <c r="AW32" i="403"/>
  <c r="AQ32" i="403"/>
  <c r="AH32" i="403"/>
  <c r="V32" i="403"/>
  <c r="R32" i="403"/>
  <c r="T32" i="403" s="1"/>
  <c r="K32" i="403"/>
  <c r="J32" i="403"/>
  <c r="I32" i="403" s="1"/>
  <c r="G32" i="403"/>
  <c r="E32" i="403"/>
  <c r="AQ31" i="403"/>
  <c r="AH31" i="403"/>
  <c r="V31" i="403"/>
  <c r="R31" i="403"/>
  <c r="T31" i="403" s="1"/>
  <c r="K31" i="403"/>
  <c r="J31" i="403"/>
  <c r="I31" i="403" s="1"/>
  <c r="G31" i="403"/>
  <c r="E31" i="403"/>
  <c r="AQ30" i="403"/>
  <c r="AH30" i="403"/>
  <c r="V30" i="403"/>
  <c r="R30" i="403"/>
  <c r="T30" i="403" s="1"/>
  <c r="K30" i="403"/>
  <c r="J30" i="403"/>
  <c r="I30" i="403" s="1"/>
  <c r="G30" i="403"/>
  <c r="E30" i="403"/>
  <c r="AQ29" i="403"/>
  <c r="AH29" i="403"/>
  <c r="V29" i="403"/>
  <c r="R29" i="403"/>
  <c r="T29" i="403" s="1"/>
  <c r="K29" i="403"/>
  <c r="J29" i="403"/>
  <c r="I29" i="403" s="1"/>
  <c r="G29" i="403"/>
  <c r="E29" i="403"/>
  <c r="AQ28" i="403"/>
  <c r="AH28" i="403"/>
  <c r="V28" i="403"/>
  <c r="R28" i="403"/>
  <c r="T28" i="403" s="1"/>
  <c r="K28" i="403"/>
  <c r="J28" i="403"/>
  <c r="I28" i="403" s="1"/>
  <c r="G28" i="403"/>
  <c r="E28" i="403"/>
  <c r="AQ27" i="403"/>
  <c r="AH27" i="403"/>
  <c r="V27" i="403"/>
  <c r="R27" i="403"/>
  <c r="T27" i="403" s="1"/>
  <c r="K27" i="403"/>
  <c r="J27" i="403"/>
  <c r="I27" i="403" s="1"/>
  <c r="G27" i="403"/>
  <c r="E27" i="403"/>
  <c r="AQ26" i="403"/>
  <c r="AH26" i="403"/>
  <c r="V26" i="403"/>
  <c r="R26" i="403"/>
  <c r="T26" i="403" s="1"/>
  <c r="K26" i="403"/>
  <c r="J26" i="403"/>
  <c r="I26" i="403" s="1"/>
  <c r="G26" i="403"/>
  <c r="E26" i="403"/>
  <c r="AQ25" i="403"/>
  <c r="AH25" i="403"/>
  <c r="V25" i="403"/>
  <c r="R25" i="403"/>
  <c r="T25" i="403" s="1"/>
  <c r="K25" i="403"/>
  <c r="J25" i="403"/>
  <c r="I25" i="403" s="1"/>
  <c r="G25" i="403"/>
  <c r="E25" i="403"/>
  <c r="AQ24" i="403"/>
  <c r="AH24" i="403"/>
  <c r="V24" i="403"/>
  <c r="R24" i="403"/>
  <c r="T24" i="403" s="1"/>
  <c r="K24" i="403"/>
  <c r="J24" i="403"/>
  <c r="I24" i="403" s="1"/>
  <c r="G24" i="403"/>
  <c r="E24" i="403"/>
  <c r="AQ23" i="403"/>
  <c r="AH23" i="403"/>
  <c r="V23" i="403"/>
  <c r="R23" i="403"/>
  <c r="T23" i="403" s="1"/>
  <c r="K23" i="403"/>
  <c r="J23" i="403"/>
  <c r="I23" i="403" s="1"/>
  <c r="G23" i="403"/>
  <c r="E23" i="403"/>
  <c r="AQ22" i="403"/>
  <c r="AH22" i="403"/>
  <c r="V22" i="403"/>
  <c r="R22" i="403"/>
  <c r="T22" i="403" s="1"/>
  <c r="K22" i="403"/>
  <c r="J22" i="403"/>
  <c r="I22" i="403" s="1"/>
  <c r="G22" i="403"/>
  <c r="E22" i="403"/>
  <c r="AQ21" i="403"/>
  <c r="AH21" i="403"/>
  <c r="V21" i="403"/>
  <c r="R21" i="403"/>
  <c r="T21" i="403" s="1"/>
  <c r="K21" i="403"/>
  <c r="J21" i="403"/>
  <c r="I21" i="403" s="1"/>
  <c r="G21" i="403"/>
  <c r="E21" i="403"/>
  <c r="AQ20" i="403"/>
  <c r="AH20" i="403"/>
  <c r="V20" i="403"/>
  <c r="R20" i="403"/>
  <c r="T20" i="403" s="1"/>
  <c r="K20" i="403"/>
  <c r="J20" i="403"/>
  <c r="I20" i="403" s="1"/>
  <c r="G20" i="403"/>
  <c r="E20" i="403"/>
  <c r="AQ19" i="403"/>
  <c r="AH19" i="403"/>
  <c r="V19" i="403"/>
  <c r="R19" i="403"/>
  <c r="T19" i="403" s="1"/>
  <c r="K19" i="403"/>
  <c r="J19" i="403"/>
  <c r="I19" i="403" s="1"/>
  <c r="G19" i="403"/>
  <c r="E19" i="403"/>
  <c r="AQ18" i="403"/>
  <c r="AH18" i="403"/>
  <c r="V18" i="403"/>
  <c r="R18" i="403"/>
  <c r="T18" i="403" s="1"/>
  <c r="K18" i="403"/>
  <c r="J18" i="403"/>
  <c r="I18" i="403" s="1"/>
  <c r="G18" i="403"/>
  <c r="E18" i="403"/>
  <c r="AQ17" i="403"/>
  <c r="AH17" i="403"/>
  <c r="V17" i="403"/>
  <c r="R17" i="403"/>
  <c r="T17" i="403" s="1"/>
  <c r="K17" i="403"/>
  <c r="J17" i="403"/>
  <c r="I17" i="403" s="1"/>
  <c r="G17" i="403"/>
  <c r="E17" i="403"/>
  <c r="AQ16" i="403"/>
  <c r="AH16" i="403"/>
  <c r="V16" i="403"/>
  <c r="R16" i="403"/>
  <c r="T16" i="403" s="1"/>
  <c r="K16" i="403"/>
  <c r="J16" i="403"/>
  <c r="I16" i="403" s="1"/>
  <c r="G16" i="403"/>
  <c r="E16" i="403"/>
  <c r="AQ15" i="403"/>
  <c r="AH15" i="403"/>
  <c r="V15" i="403"/>
  <c r="R15" i="403"/>
  <c r="T15" i="403" s="1"/>
  <c r="J15" i="403"/>
  <c r="I15" i="403" s="1"/>
  <c r="G15" i="403"/>
  <c r="E15" i="403"/>
  <c r="AQ14" i="403"/>
  <c r="AH14" i="403"/>
  <c r="V14" i="403"/>
  <c r="R14" i="403"/>
  <c r="T14" i="403" s="1"/>
  <c r="J14" i="403"/>
  <c r="I14" i="403" s="1"/>
  <c r="G14" i="403"/>
  <c r="E14" i="403"/>
  <c r="AQ13" i="403"/>
  <c r="AH13" i="403"/>
  <c r="V13" i="403"/>
  <c r="R13" i="403"/>
  <c r="T13" i="403" s="1"/>
  <c r="J13" i="403"/>
  <c r="I13" i="403" s="1"/>
  <c r="G13" i="403"/>
  <c r="E13" i="403"/>
  <c r="AQ12" i="403"/>
  <c r="AH12" i="403"/>
  <c r="V12" i="403"/>
  <c r="R12" i="403"/>
  <c r="T12" i="403" s="1"/>
  <c r="J12" i="403"/>
  <c r="I12" i="403" s="1"/>
  <c r="G12" i="403"/>
  <c r="E12" i="403"/>
  <c r="AH11" i="403"/>
  <c r="V11" i="403"/>
  <c r="K11" i="403"/>
  <c r="J11" i="403"/>
  <c r="I11" i="403" s="1"/>
  <c r="G11" i="403"/>
  <c r="E11" i="403"/>
  <c r="AP35" i="403"/>
  <c r="AG35" i="403"/>
  <c r="R11" i="403"/>
  <c r="AG8" i="403"/>
  <c r="S34" i="403" l="1"/>
  <c r="T34" i="403"/>
  <c r="AI34" i="403" s="1"/>
  <c r="T33" i="403"/>
  <c r="AI33" i="403"/>
  <c r="AH35" i="403"/>
  <c r="K13" i="403"/>
  <c r="K14" i="403"/>
  <c r="K15" i="403"/>
  <c r="K12" i="403"/>
  <c r="K33" i="403"/>
  <c r="K34" i="403"/>
  <c r="R35" i="403"/>
  <c r="T11" i="403"/>
  <c r="S11" i="403"/>
  <c r="AI12" i="403"/>
  <c r="AI13" i="403"/>
  <c r="AI14" i="403"/>
  <c r="AI15" i="403"/>
  <c r="AI16" i="403"/>
  <c r="AI17" i="403"/>
  <c r="AI18" i="403"/>
  <c r="AI19" i="403"/>
  <c r="AI20" i="403"/>
  <c r="AI21" i="403"/>
  <c r="AI22" i="403"/>
  <c r="AI23" i="403"/>
  <c r="AI24" i="403"/>
  <c r="AI25" i="403"/>
  <c r="AI26" i="403"/>
  <c r="AI27" i="403"/>
  <c r="AI28" i="403"/>
  <c r="AI29" i="403"/>
  <c r="AI30" i="403"/>
  <c r="AI31" i="403"/>
  <c r="AI32" i="403"/>
  <c r="S12" i="403"/>
  <c r="S13" i="403"/>
  <c r="S14" i="403"/>
  <c r="S15" i="403"/>
  <c r="S16" i="403"/>
  <c r="S17" i="403"/>
  <c r="S18" i="403"/>
  <c r="S19" i="403"/>
  <c r="S20" i="403"/>
  <c r="S21" i="403"/>
  <c r="S22" i="403"/>
  <c r="S23" i="403"/>
  <c r="S24" i="403"/>
  <c r="S25" i="403"/>
  <c r="S26" i="403"/>
  <c r="S27" i="403"/>
  <c r="S28" i="403"/>
  <c r="S29" i="403"/>
  <c r="S30" i="403"/>
  <c r="S31" i="403"/>
  <c r="S32" i="403"/>
  <c r="AQ11" i="403"/>
  <c r="AQ35" i="403" s="1"/>
  <c r="T35" i="403" l="1"/>
  <c r="AI35" i="403" s="1"/>
  <c r="AI11" i="403"/>
  <c r="S35" i="403"/>
  <c r="AP10" i="402" l="1"/>
  <c r="AG10" i="402"/>
  <c r="AG8" i="402" s="1"/>
  <c r="Q10" i="402"/>
  <c r="R11" i="402" s="1"/>
  <c r="AR35" i="402"/>
  <c r="AQ34" i="402"/>
  <c r="AH34" i="402"/>
  <c r="V34" i="402"/>
  <c r="R34" i="402"/>
  <c r="S34" i="402" s="1"/>
  <c r="K34" i="402"/>
  <c r="J34" i="402"/>
  <c r="I34" i="402" s="1"/>
  <c r="G34" i="402"/>
  <c r="E34" i="402"/>
  <c r="AQ33" i="402"/>
  <c r="AH33" i="402"/>
  <c r="V33" i="402"/>
  <c r="R33" i="402"/>
  <c r="S33" i="402" s="1"/>
  <c r="K33" i="402"/>
  <c r="J33" i="402"/>
  <c r="I33" i="402" s="1"/>
  <c r="G33" i="402"/>
  <c r="E33" i="402"/>
  <c r="AW32" i="402"/>
  <c r="AQ32" i="402"/>
  <c r="AH32" i="402"/>
  <c r="V32" i="402"/>
  <c r="R32" i="402"/>
  <c r="T32" i="402" s="1"/>
  <c r="K32" i="402"/>
  <c r="J32" i="402"/>
  <c r="I32" i="402"/>
  <c r="G32" i="402"/>
  <c r="E32" i="402"/>
  <c r="AQ31" i="402"/>
  <c r="AH31" i="402"/>
  <c r="V31" i="402"/>
  <c r="R31" i="402"/>
  <c r="T31" i="402" s="1"/>
  <c r="K31" i="402"/>
  <c r="J31" i="402"/>
  <c r="I31" i="402"/>
  <c r="G31" i="402"/>
  <c r="E31" i="402"/>
  <c r="AQ30" i="402"/>
  <c r="AH30" i="402"/>
  <c r="V30" i="402"/>
  <c r="R30" i="402"/>
  <c r="T30" i="402" s="1"/>
  <c r="K30" i="402"/>
  <c r="J30" i="402"/>
  <c r="I30" i="402"/>
  <c r="G30" i="402"/>
  <c r="E30" i="402"/>
  <c r="AQ29" i="402"/>
  <c r="AH29" i="402"/>
  <c r="V29" i="402"/>
  <c r="R29" i="402"/>
  <c r="T29" i="402" s="1"/>
  <c r="K29" i="402"/>
  <c r="J29" i="402"/>
  <c r="I29" i="402"/>
  <c r="G29" i="402"/>
  <c r="E29" i="402"/>
  <c r="AQ28" i="402"/>
  <c r="AH28" i="402"/>
  <c r="V28" i="402"/>
  <c r="R28" i="402"/>
  <c r="T28" i="402" s="1"/>
  <c r="K28" i="402"/>
  <c r="J28" i="402"/>
  <c r="I28" i="402"/>
  <c r="G28" i="402"/>
  <c r="E28" i="402"/>
  <c r="AQ27" i="402"/>
  <c r="AH27" i="402"/>
  <c r="V27" i="402"/>
  <c r="R27" i="402"/>
  <c r="T27" i="402" s="1"/>
  <c r="K27" i="402"/>
  <c r="J27" i="402"/>
  <c r="I27" i="402"/>
  <c r="G27" i="402"/>
  <c r="E27" i="402"/>
  <c r="AQ26" i="402"/>
  <c r="AH26" i="402"/>
  <c r="V26" i="402"/>
  <c r="R26" i="402"/>
  <c r="T26" i="402" s="1"/>
  <c r="K26" i="402"/>
  <c r="J26" i="402"/>
  <c r="I26" i="402"/>
  <c r="G26" i="402"/>
  <c r="E26" i="402"/>
  <c r="AQ25" i="402"/>
  <c r="AH25" i="402"/>
  <c r="V25" i="402"/>
  <c r="R25" i="402"/>
  <c r="T25" i="402" s="1"/>
  <c r="K25" i="402"/>
  <c r="J25" i="402"/>
  <c r="I25" i="402"/>
  <c r="G25" i="402"/>
  <c r="E25" i="402"/>
  <c r="AQ24" i="402"/>
  <c r="AH24" i="402"/>
  <c r="V24" i="402"/>
  <c r="R24" i="402"/>
  <c r="T24" i="402" s="1"/>
  <c r="K24" i="402"/>
  <c r="J24" i="402"/>
  <c r="I24" i="402"/>
  <c r="G24" i="402"/>
  <c r="E24" i="402"/>
  <c r="AQ23" i="402"/>
  <c r="AH23" i="402"/>
  <c r="V23" i="402"/>
  <c r="R23" i="402"/>
  <c r="T23" i="402" s="1"/>
  <c r="K23" i="402"/>
  <c r="J23" i="402"/>
  <c r="I23" i="402"/>
  <c r="G23" i="402"/>
  <c r="E23" i="402"/>
  <c r="AQ22" i="402"/>
  <c r="AH22" i="402"/>
  <c r="V22" i="402"/>
  <c r="R22" i="402"/>
  <c r="T22" i="402" s="1"/>
  <c r="K22" i="402"/>
  <c r="J22" i="402"/>
  <c r="I22" i="402"/>
  <c r="G22" i="402"/>
  <c r="E22" i="402"/>
  <c r="AQ21" i="402"/>
  <c r="AH21" i="402"/>
  <c r="V21" i="402"/>
  <c r="R21" i="402"/>
  <c r="T21" i="402" s="1"/>
  <c r="K21" i="402"/>
  <c r="J21" i="402"/>
  <c r="I21" i="402"/>
  <c r="G21" i="402"/>
  <c r="E21" i="402"/>
  <c r="AQ20" i="402"/>
  <c r="AH20" i="402"/>
  <c r="V20" i="402"/>
  <c r="R20" i="402"/>
  <c r="T20" i="402" s="1"/>
  <c r="K20" i="402"/>
  <c r="J20" i="402"/>
  <c r="I20" i="402"/>
  <c r="G20" i="402"/>
  <c r="E20" i="402"/>
  <c r="AQ19" i="402"/>
  <c r="AH19" i="402"/>
  <c r="V19" i="402"/>
  <c r="R19" i="402"/>
  <c r="T19" i="402" s="1"/>
  <c r="K19" i="402"/>
  <c r="J19" i="402"/>
  <c r="I19" i="402"/>
  <c r="G19" i="402"/>
  <c r="E19" i="402"/>
  <c r="AQ18" i="402"/>
  <c r="AH18" i="402"/>
  <c r="V18" i="402"/>
  <c r="R18" i="402"/>
  <c r="T18" i="402" s="1"/>
  <c r="K18" i="402"/>
  <c r="J18" i="402"/>
  <c r="I18" i="402"/>
  <c r="G18" i="402"/>
  <c r="E18" i="402"/>
  <c r="AQ17" i="402"/>
  <c r="AH17" i="402"/>
  <c r="V17" i="402"/>
  <c r="R17" i="402"/>
  <c r="T17" i="402" s="1"/>
  <c r="K17" i="402"/>
  <c r="J17" i="402"/>
  <c r="I17" i="402"/>
  <c r="G17" i="402"/>
  <c r="E17" i="402"/>
  <c r="AQ16" i="402"/>
  <c r="AH16" i="402"/>
  <c r="V16" i="402"/>
  <c r="R16" i="402"/>
  <c r="T16" i="402" s="1"/>
  <c r="K16" i="402"/>
  <c r="J16" i="402"/>
  <c r="I16" i="402"/>
  <c r="G16" i="402"/>
  <c r="E16" i="402"/>
  <c r="AQ15" i="402"/>
  <c r="AH15" i="402"/>
  <c r="V15" i="402"/>
  <c r="R15" i="402"/>
  <c r="T15" i="402" s="1"/>
  <c r="K15" i="402"/>
  <c r="J15" i="402"/>
  <c r="I15" i="402"/>
  <c r="G15" i="402"/>
  <c r="E15" i="402"/>
  <c r="AQ14" i="402"/>
  <c r="AH14" i="402"/>
  <c r="V14" i="402"/>
  <c r="R14" i="402"/>
  <c r="T14" i="402" s="1"/>
  <c r="K14" i="402"/>
  <c r="J14" i="402"/>
  <c r="I14" i="402"/>
  <c r="G14" i="402"/>
  <c r="E14" i="402"/>
  <c r="AQ13" i="402"/>
  <c r="AH13" i="402"/>
  <c r="V13" i="402"/>
  <c r="R13" i="402"/>
  <c r="T13" i="402" s="1"/>
  <c r="K13" i="402"/>
  <c r="J13" i="402"/>
  <c r="I13" i="402"/>
  <c r="G13" i="402"/>
  <c r="E13" i="402"/>
  <c r="AQ12" i="402"/>
  <c r="AH12" i="402"/>
  <c r="V12" i="402"/>
  <c r="R12" i="402"/>
  <c r="T12" i="402" s="1"/>
  <c r="K12" i="402"/>
  <c r="J12" i="402"/>
  <c r="I12" i="402"/>
  <c r="G12" i="402"/>
  <c r="E12" i="402"/>
  <c r="AH11" i="402"/>
  <c r="V11" i="402"/>
  <c r="K11" i="402"/>
  <c r="J11" i="402"/>
  <c r="I11" i="402"/>
  <c r="G11" i="402"/>
  <c r="E11" i="402"/>
  <c r="AP35" i="402"/>
  <c r="AG35" i="402"/>
  <c r="T33" i="402" l="1"/>
  <c r="AI33" i="402" s="1"/>
  <c r="AI28" i="402"/>
  <c r="AI24" i="402"/>
  <c r="AI20" i="402"/>
  <c r="AI16" i="402"/>
  <c r="AH35" i="402"/>
  <c r="AI12" i="402"/>
  <c r="AI15" i="402"/>
  <c r="AI19" i="402"/>
  <c r="AI23" i="402"/>
  <c r="AI27" i="402"/>
  <c r="AI31" i="402"/>
  <c r="AI32" i="402"/>
  <c r="T34" i="402"/>
  <c r="AI34" i="402" s="1"/>
  <c r="AI13" i="402"/>
  <c r="AI17" i="402"/>
  <c r="AI21" i="402"/>
  <c r="AI25" i="402"/>
  <c r="AI29" i="402"/>
  <c r="AI14" i="402"/>
  <c r="AI18" i="402"/>
  <c r="AI22" i="402"/>
  <c r="AI26" i="402"/>
  <c r="AI30" i="402"/>
  <c r="R35" i="402"/>
  <c r="T11" i="402"/>
  <c r="S11" i="402"/>
  <c r="S12" i="402"/>
  <c r="S13" i="402"/>
  <c r="S14" i="402"/>
  <c r="S15" i="402"/>
  <c r="S16" i="402"/>
  <c r="S17" i="402"/>
  <c r="S18" i="402"/>
  <c r="S19" i="402"/>
  <c r="S20" i="402"/>
  <c r="S21" i="402"/>
  <c r="S22" i="402"/>
  <c r="S23" i="402"/>
  <c r="S24" i="402"/>
  <c r="S25" i="402"/>
  <c r="S26" i="402"/>
  <c r="S27" i="402"/>
  <c r="S28" i="402"/>
  <c r="S29" i="402"/>
  <c r="S30" i="402"/>
  <c r="S31" i="402"/>
  <c r="S32" i="402"/>
  <c r="AQ11" i="402"/>
  <c r="AQ35" i="402" s="1"/>
  <c r="T35" i="402" l="1"/>
  <c r="AI35" i="402" s="1"/>
  <c r="AI11" i="402"/>
  <c r="S35" i="402"/>
  <c r="AP10" i="401" l="1"/>
  <c r="AG10" i="401"/>
  <c r="Q10" i="401"/>
  <c r="AR35" i="401"/>
  <c r="AQ34" i="401"/>
  <c r="AH34" i="401"/>
  <c r="V34" i="401"/>
  <c r="R34" i="401"/>
  <c r="T34" i="401" s="1"/>
  <c r="J34" i="401"/>
  <c r="K34" i="401" s="1"/>
  <c r="I34" i="401"/>
  <c r="G34" i="401"/>
  <c r="E34" i="401"/>
  <c r="AQ33" i="401"/>
  <c r="AH33" i="401"/>
  <c r="V33" i="401"/>
  <c r="R33" i="401"/>
  <c r="S33" i="401" s="1"/>
  <c r="J33" i="401"/>
  <c r="K33" i="401" s="1"/>
  <c r="I33" i="401"/>
  <c r="G33" i="401"/>
  <c r="E33" i="401"/>
  <c r="AW32" i="401"/>
  <c r="AQ32" i="401"/>
  <c r="AH32" i="401"/>
  <c r="V32" i="401"/>
  <c r="R32" i="401"/>
  <c r="S32" i="401" s="1"/>
  <c r="K32" i="401"/>
  <c r="J32" i="401"/>
  <c r="I32" i="401" s="1"/>
  <c r="G32" i="401"/>
  <c r="E32" i="401"/>
  <c r="AQ31" i="401"/>
  <c r="AH31" i="401"/>
  <c r="V31" i="401"/>
  <c r="R31" i="401"/>
  <c r="S31" i="401" s="1"/>
  <c r="K31" i="401"/>
  <c r="J31" i="401"/>
  <c r="I31" i="401" s="1"/>
  <c r="G31" i="401"/>
  <c r="E31" i="401"/>
  <c r="AQ30" i="401"/>
  <c r="AH30" i="401"/>
  <c r="V30" i="401"/>
  <c r="R30" i="401"/>
  <c r="S30" i="401" s="1"/>
  <c r="K30" i="401"/>
  <c r="J30" i="401"/>
  <c r="I30" i="401" s="1"/>
  <c r="G30" i="401"/>
  <c r="E30" i="401"/>
  <c r="AQ29" i="401"/>
  <c r="AH29" i="401"/>
  <c r="V29" i="401"/>
  <c r="R29" i="401"/>
  <c r="S29" i="401" s="1"/>
  <c r="K29" i="401"/>
  <c r="J29" i="401"/>
  <c r="I29" i="401" s="1"/>
  <c r="G29" i="401"/>
  <c r="E29" i="401"/>
  <c r="AQ28" i="401"/>
  <c r="AH28" i="401"/>
  <c r="V28" i="401"/>
  <c r="R28" i="401"/>
  <c r="S28" i="401" s="1"/>
  <c r="K28" i="401"/>
  <c r="J28" i="401"/>
  <c r="I28" i="401" s="1"/>
  <c r="G28" i="401"/>
  <c r="E28" i="401"/>
  <c r="AQ27" i="401"/>
  <c r="AH27" i="401"/>
  <c r="V27" i="401"/>
  <c r="R27" i="401"/>
  <c r="S27" i="401" s="1"/>
  <c r="K27" i="401"/>
  <c r="J27" i="401"/>
  <c r="I27" i="401" s="1"/>
  <c r="G27" i="401"/>
  <c r="E27" i="401"/>
  <c r="AQ26" i="401"/>
  <c r="AH26" i="401"/>
  <c r="V26" i="401"/>
  <c r="R26" i="401"/>
  <c r="S26" i="401" s="1"/>
  <c r="K26" i="401"/>
  <c r="J26" i="401"/>
  <c r="I26" i="401" s="1"/>
  <c r="G26" i="401"/>
  <c r="E26" i="401"/>
  <c r="AQ25" i="401"/>
  <c r="AH25" i="401"/>
  <c r="V25" i="401"/>
  <c r="R25" i="401"/>
  <c r="S25" i="401" s="1"/>
  <c r="K25" i="401"/>
  <c r="J25" i="401"/>
  <c r="I25" i="401" s="1"/>
  <c r="G25" i="401"/>
  <c r="E25" i="401"/>
  <c r="AQ24" i="401"/>
  <c r="AH24" i="401"/>
  <c r="V24" i="401"/>
  <c r="R24" i="401"/>
  <c r="S24" i="401" s="1"/>
  <c r="K24" i="401"/>
  <c r="J24" i="401"/>
  <c r="I24" i="401" s="1"/>
  <c r="G24" i="401"/>
  <c r="E24" i="401"/>
  <c r="AQ23" i="401"/>
  <c r="AH23" i="401"/>
  <c r="V23" i="401"/>
  <c r="R23" i="401"/>
  <c r="S23" i="401" s="1"/>
  <c r="K23" i="401"/>
  <c r="J23" i="401"/>
  <c r="I23" i="401" s="1"/>
  <c r="G23" i="401"/>
  <c r="E23" i="401"/>
  <c r="AQ22" i="401"/>
  <c r="AH22" i="401"/>
  <c r="V22" i="401"/>
  <c r="R22" i="401"/>
  <c r="S22" i="401" s="1"/>
  <c r="K22" i="401"/>
  <c r="J22" i="401"/>
  <c r="I22" i="401" s="1"/>
  <c r="G22" i="401"/>
  <c r="E22" i="401"/>
  <c r="AQ21" i="401"/>
  <c r="AH21" i="401"/>
  <c r="V21" i="401"/>
  <c r="R21" i="401"/>
  <c r="S21" i="401" s="1"/>
  <c r="K21" i="401"/>
  <c r="J21" i="401"/>
  <c r="I21" i="401" s="1"/>
  <c r="G21" i="401"/>
  <c r="E21" i="401"/>
  <c r="AQ20" i="401"/>
  <c r="AH20" i="401"/>
  <c r="V20" i="401"/>
  <c r="R20" i="401"/>
  <c r="S20" i="401" s="1"/>
  <c r="K20" i="401"/>
  <c r="J20" i="401"/>
  <c r="I20" i="401" s="1"/>
  <c r="G20" i="401"/>
  <c r="E20" i="401"/>
  <c r="AQ19" i="401"/>
  <c r="AH19" i="401"/>
  <c r="V19" i="401"/>
  <c r="R19" i="401"/>
  <c r="S19" i="401" s="1"/>
  <c r="K19" i="401"/>
  <c r="J19" i="401"/>
  <c r="I19" i="401" s="1"/>
  <c r="G19" i="401"/>
  <c r="E19" i="401"/>
  <c r="AQ18" i="401"/>
  <c r="AH18" i="401"/>
  <c r="V18" i="401"/>
  <c r="R18" i="401"/>
  <c r="S18" i="401" s="1"/>
  <c r="K18" i="401"/>
  <c r="J18" i="401"/>
  <c r="I18" i="401" s="1"/>
  <c r="G18" i="401"/>
  <c r="E18" i="401"/>
  <c r="AQ17" i="401"/>
  <c r="AH17" i="401"/>
  <c r="V17" i="401"/>
  <c r="R17" i="401"/>
  <c r="S17" i="401" s="1"/>
  <c r="K17" i="401"/>
  <c r="J17" i="401"/>
  <c r="I17" i="401" s="1"/>
  <c r="G17" i="401"/>
  <c r="E17" i="401"/>
  <c r="AQ16" i="401"/>
  <c r="AH16" i="401"/>
  <c r="V16" i="401"/>
  <c r="R16" i="401"/>
  <c r="S16" i="401" s="1"/>
  <c r="K16" i="401"/>
  <c r="J16" i="401"/>
  <c r="I16" i="401" s="1"/>
  <c r="G16" i="401"/>
  <c r="E16" i="401"/>
  <c r="AQ15" i="401"/>
  <c r="AH15" i="401"/>
  <c r="V15" i="401"/>
  <c r="R15" i="401"/>
  <c r="S15" i="401" s="1"/>
  <c r="K15" i="401"/>
  <c r="J15" i="401"/>
  <c r="I15" i="401" s="1"/>
  <c r="G15" i="401"/>
  <c r="E15" i="401"/>
  <c r="AQ14" i="401"/>
  <c r="AH14" i="401"/>
  <c r="V14" i="401"/>
  <c r="R14" i="401"/>
  <c r="S14" i="401" s="1"/>
  <c r="K14" i="401"/>
  <c r="J14" i="401"/>
  <c r="I14" i="401" s="1"/>
  <c r="G14" i="401"/>
  <c r="E14" i="401"/>
  <c r="AQ13" i="401"/>
  <c r="AH13" i="401"/>
  <c r="V13" i="401"/>
  <c r="R13" i="401"/>
  <c r="S13" i="401" s="1"/>
  <c r="K13" i="401"/>
  <c r="J13" i="401"/>
  <c r="I13" i="401" s="1"/>
  <c r="G13" i="401"/>
  <c r="E13" i="401"/>
  <c r="AQ12" i="401"/>
  <c r="AH12" i="401"/>
  <c r="V12" i="401"/>
  <c r="R12" i="401"/>
  <c r="S12" i="401" s="1"/>
  <c r="K12" i="401"/>
  <c r="J12" i="401"/>
  <c r="I12" i="401" s="1"/>
  <c r="G12" i="401"/>
  <c r="E12" i="401"/>
  <c r="AH11" i="401"/>
  <c r="V11" i="401"/>
  <c r="J11" i="401"/>
  <c r="K11" i="401" s="1"/>
  <c r="G11" i="401"/>
  <c r="E11" i="401"/>
  <c r="AP35" i="401"/>
  <c r="AG35" i="401"/>
  <c r="R11" i="401"/>
  <c r="AG8" i="401"/>
  <c r="AI34" i="401" l="1"/>
  <c r="T32" i="401"/>
  <c r="T28" i="401"/>
  <c r="AI28" i="401" s="1"/>
  <c r="T24" i="401"/>
  <c r="AI24" i="401" s="1"/>
  <c r="T20" i="401"/>
  <c r="AI20" i="401" s="1"/>
  <c r="T16" i="401"/>
  <c r="AI16" i="401" s="1"/>
  <c r="AH35" i="401"/>
  <c r="T12" i="401"/>
  <c r="AI12" i="401" s="1"/>
  <c r="AI19" i="401"/>
  <c r="T14" i="401"/>
  <c r="AI14" i="401" s="1"/>
  <c r="T18" i="401"/>
  <c r="AI18" i="401" s="1"/>
  <c r="T22" i="401"/>
  <c r="AI22" i="401" s="1"/>
  <c r="T26" i="401"/>
  <c r="AI26" i="401" s="1"/>
  <c r="T30" i="401"/>
  <c r="AI30" i="401" s="1"/>
  <c r="T15" i="401"/>
  <c r="AI15" i="401" s="1"/>
  <c r="T19" i="401"/>
  <c r="T23" i="401"/>
  <c r="AI23" i="401" s="1"/>
  <c r="T27" i="401"/>
  <c r="AI27" i="401" s="1"/>
  <c r="T31" i="401"/>
  <c r="AI31" i="401" s="1"/>
  <c r="T33" i="401"/>
  <c r="AI33" i="401" s="1"/>
  <c r="T13" i="401"/>
  <c r="AI13" i="401" s="1"/>
  <c r="T25" i="401"/>
  <c r="AI25" i="401" s="1"/>
  <c r="T29" i="401"/>
  <c r="AI29" i="401" s="1"/>
  <c r="S34" i="401"/>
  <c r="T17" i="401"/>
  <c r="AI17" i="401" s="1"/>
  <c r="T21" i="401"/>
  <c r="AI21" i="401" s="1"/>
  <c r="AI32" i="401"/>
  <c r="T11" i="401"/>
  <c r="S11" i="401"/>
  <c r="R35" i="401"/>
  <c r="I11" i="401"/>
  <c r="AI11" i="401"/>
  <c r="AQ11" i="401"/>
  <c r="AQ35" i="401" s="1"/>
  <c r="S35" i="401" l="1"/>
  <c r="T35" i="401"/>
  <c r="AI35" i="401" s="1"/>
  <c r="AP10" i="400" l="1"/>
  <c r="AG10" i="400"/>
  <c r="AG35" i="400" s="1"/>
  <c r="Q10" i="400"/>
  <c r="R11" i="400" s="1"/>
  <c r="AR35" i="400"/>
  <c r="AQ34" i="400"/>
  <c r="AH34" i="400"/>
  <c r="V34" i="400"/>
  <c r="R34" i="400"/>
  <c r="T34" i="400" s="1"/>
  <c r="K34" i="400"/>
  <c r="J34" i="400"/>
  <c r="I34" i="400" s="1"/>
  <c r="G34" i="400"/>
  <c r="E34" i="400"/>
  <c r="AQ33" i="400"/>
  <c r="AH33" i="400"/>
  <c r="V33" i="400"/>
  <c r="R33" i="400"/>
  <c r="T33" i="400" s="1"/>
  <c r="K33" i="400"/>
  <c r="J33" i="400"/>
  <c r="I33" i="400" s="1"/>
  <c r="G33" i="400"/>
  <c r="E33" i="400"/>
  <c r="AW32" i="400"/>
  <c r="AQ32" i="400"/>
  <c r="AH32" i="400"/>
  <c r="V32" i="400"/>
  <c r="R32" i="400"/>
  <c r="T32" i="400" s="1"/>
  <c r="K32" i="400"/>
  <c r="J32" i="400"/>
  <c r="I32" i="400" s="1"/>
  <c r="G32" i="400"/>
  <c r="E32" i="400"/>
  <c r="AQ31" i="400"/>
  <c r="AH31" i="400"/>
  <c r="V31" i="400"/>
  <c r="R31" i="400"/>
  <c r="T31" i="400" s="1"/>
  <c r="K31" i="400"/>
  <c r="J31" i="400"/>
  <c r="I31" i="400" s="1"/>
  <c r="G31" i="400"/>
  <c r="E31" i="400"/>
  <c r="AQ30" i="400"/>
  <c r="AH30" i="400"/>
  <c r="V30" i="400"/>
  <c r="R30" i="400"/>
  <c r="T30" i="400" s="1"/>
  <c r="J30" i="400"/>
  <c r="I30" i="400" s="1"/>
  <c r="G30" i="400"/>
  <c r="E30" i="400"/>
  <c r="AQ29" i="400"/>
  <c r="AH29" i="400"/>
  <c r="V29" i="400"/>
  <c r="R29" i="400"/>
  <c r="T29" i="400" s="1"/>
  <c r="K29" i="400"/>
  <c r="J29" i="400"/>
  <c r="I29" i="400" s="1"/>
  <c r="G29" i="400"/>
  <c r="E29" i="400"/>
  <c r="AQ28" i="400"/>
  <c r="AH28" i="400"/>
  <c r="V28" i="400"/>
  <c r="R28" i="400"/>
  <c r="T28" i="400" s="1"/>
  <c r="K28" i="400"/>
  <c r="J28" i="400"/>
  <c r="I28" i="400" s="1"/>
  <c r="G28" i="400"/>
  <c r="E28" i="400"/>
  <c r="AQ27" i="400"/>
  <c r="AH27" i="400"/>
  <c r="V27" i="400"/>
  <c r="R27" i="400"/>
  <c r="T27" i="400" s="1"/>
  <c r="K27" i="400"/>
  <c r="J27" i="400"/>
  <c r="I27" i="400" s="1"/>
  <c r="G27" i="400"/>
  <c r="E27" i="400"/>
  <c r="AQ26" i="400"/>
  <c r="AH26" i="400"/>
  <c r="V26" i="400"/>
  <c r="R26" i="400"/>
  <c r="T26" i="400" s="1"/>
  <c r="K26" i="400"/>
  <c r="J26" i="400"/>
  <c r="I26" i="400" s="1"/>
  <c r="G26" i="400"/>
  <c r="E26" i="400"/>
  <c r="AQ25" i="400"/>
  <c r="AH25" i="400"/>
  <c r="V25" i="400"/>
  <c r="R25" i="400"/>
  <c r="T25" i="400" s="1"/>
  <c r="K25" i="400"/>
  <c r="J25" i="400"/>
  <c r="I25" i="400" s="1"/>
  <c r="G25" i="400"/>
  <c r="E25" i="400"/>
  <c r="AQ24" i="400"/>
  <c r="AH24" i="400"/>
  <c r="V24" i="400"/>
  <c r="R24" i="400"/>
  <c r="T24" i="400" s="1"/>
  <c r="K24" i="400"/>
  <c r="J24" i="400"/>
  <c r="I24" i="400" s="1"/>
  <c r="G24" i="400"/>
  <c r="E24" i="400"/>
  <c r="AQ23" i="400"/>
  <c r="AH23" i="400"/>
  <c r="V23" i="400"/>
  <c r="R23" i="400"/>
  <c r="T23" i="400" s="1"/>
  <c r="K23" i="400"/>
  <c r="J23" i="400"/>
  <c r="I23" i="400" s="1"/>
  <c r="G23" i="400"/>
  <c r="E23" i="400"/>
  <c r="AQ22" i="400"/>
  <c r="AH22" i="400"/>
  <c r="V22" i="400"/>
  <c r="R22" i="400"/>
  <c r="T22" i="400" s="1"/>
  <c r="K22" i="400"/>
  <c r="J22" i="400"/>
  <c r="I22" i="400" s="1"/>
  <c r="G22" i="400"/>
  <c r="E22" i="400"/>
  <c r="AQ21" i="400"/>
  <c r="AH21" i="400"/>
  <c r="V21" i="400"/>
  <c r="R21" i="400"/>
  <c r="T21" i="400" s="1"/>
  <c r="K21" i="400"/>
  <c r="J21" i="400"/>
  <c r="I21" i="400" s="1"/>
  <c r="G21" i="400"/>
  <c r="E21" i="400"/>
  <c r="AQ20" i="400"/>
  <c r="AH20" i="400"/>
  <c r="V20" i="400"/>
  <c r="R20" i="400"/>
  <c r="T20" i="400" s="1"/>
  <c r="K20" i="400"/>
  <c r="J20" i="400"/>
  <c r="I20" i="400" s="1"/>
  <c r="G20" i="400"/>
  <c r="E20" i="400"/>
  <c r="AQ19" i="400"/>
  <c r="AH19" i="400"/>
  <c r="V19" i="400"/>
  <c r="R19" i="400"/>
  <c r="T19" i="400" s="1"/>
  <c r="K19" i="400"/>
  <c r="J19" i="400"/>
  <c r="I19" i="400" s="1"/>
  <c r="G19" i="400"/>
  <c r="E19" i="400"/>
  <c r="AQ18" i="400"/>
  <c r="AH18" i="400"/>
  <c r="V18" i="400"/>
  <c r="R18" i="400"/>
  <c r="T18" i="400" s="1"/>
  <c r="K18" i="400"/>
  <c r="J18" i="400"/>
  <c r="I18" i="400" s="1"/>
  <c r="G18" i="400"/>
  <c r="E18" i="400"/>
  <c r="AQ17" i="400"/>
  <c r="AH17" i="400"/>
  <c r="V17" i="400"/>
  <c r="R17" i="400"/>
  <c r="T17" i="400" s="1"/>
  <c r="K17" i="400"/>
  <c r="J17" i="400"/>
  <c r="I17" i="400" s="1"/>
  <c r="G17" i="400"/>
  <c r="E17" i="400"/>
  <c r="AQ16" i="400"/>
  <c r="AH16" i="400"/>
  <c r="V16" i="400"/>
  <c r="R16" i="400"/>
  <c r="T16" i="400" s="1"/>
  <c r="K16" i="400"/>
  <c r="J16" i="400"/>
  <c r="I16" i="400" s="1"/>
  <c r="G16" i="400"/>
  <c r="E16" i="400"/>
  <c r="AQ15" i="400"/>
  <c r="AH15" i="400"/>
  <c r="V15" i="400"/>
  <c r="R15" i="400"/>
  <c r="T15" i="400" s="1"/>
  <c r="K15" i="400"/>
  <c r="J15" i="400"/>
  <c r="I15" i="400" s="1"/>
  <c r="G15" i="400"/>
  <c r="E15" i="400"/>
  <c r="AQ14" i="400"/>
  <c r="AH14" i="400"/>
  <c r="V14" i="400"/>
  <c r="R14" i="400"/>
  <c r="T14" i="400" s="1"/>
  <c r="K14" i="400"/>
  <c r="J14" i="400"/>
  <c r="I14" i="400" s="1"/>
  <c r="G14" i="400"/>
  <c r="E14" i="400"/>
  <c r="AQ13" i="400"/>
  <c r="AH13" i="400"/>
  <c r="V13" i="400"/>
  <c r="R13" i="400"/>
  <c r="T13" i="400" s="1"/>
  <c r="K13" i="400"/>
  <c r="J13" i="400"/>
  <c r="I13" i="400" s="1"/>
  <c r="G13" i="400"/>
  <c r="E13" i="400"/>
  <c r="AQ12" i="400"/>
  <c r="AH12" i="400"/>
  <c r="V12" i="400"/>
  <c r="R12" i="400"/>
  <c r="T12" i="400" s="1"/>
  <c r="K12" i="400"/>
  <c r="J12" i="400"/>
  <c r="I12" i="400" s="1"/>
  <c r="G12" i="400"/>
  <c r="E12" i="400"/>
  <c r="AH11" i="400"/>
  <c r="V11" i="400"/>
  <c r="K11" i="400"/>
  <c r="J11" i="400"/>
  <c r="I11" i="400" s="1"/>
  <c r="G11" i="400"/>
  <c r="E11" i="400"/>
  <c r="AP35" i="400"/>
  <c r="AG8" i="400"/>
  <c r="AI34" i="400" l="1"/>
  <c r="S34" i="400"/>
  <c r="K30" i="400"/>
  <c r="AI33" i="400"/>
  <c r="AH35" i="400"/>
  <c r="S33" i="400"/>
  <c r="R35" i="400"/>
  <c r="T11" i="400"/>
  <c r="T35" i="400" s="1"/>
  <c r="S11" i="400"/>
  <c r="AI12" i="400"/>
  <c r="AI13" i="400"/>
  <c r="AI14" i="400"/>
  <c r="AI15" i="400"/>
  <c r="AI16" i="400"/>
  <c r="AI17" i="400"/>
  <c r="AI18" i="400"/>
  <c r="AI19" i="400"/>
  <c r="AI20" i="400"/>
  <c r="AI21" i="400"/>
  <c r="AI22" i="400"/>
  <c r="AI23" i="400"/>
  <c r="AI24" i="400"/>
  <c r="AI25" i="400"/>
  <c r="AI26" i="400"/>
  <c r="AI27" i="400"/>
  <c r="AI28" i="400"/>
  <c r="AI29" i="400"/>
  <c r="AI30" i="400"/>
  <c r="AI31" i="400"/>
  <c r="AI32" i="400"/>
  <c r="S12" i="400"/>
  <c r="S13" i="400"/>
  <c r="S14" i="400"/>
  <c r="S15" i="400"/>
  <c r="S16" i="400"/>
  <c r="S17" i="400"/>
  <c r="S18" i="400"/>
  <c r="S19" i="400"/>
  <c r="S20" i="400"/>
  <c r="S21" i="400"/>
  <c r="S22" i="400"/>
  <c r="S23" i="400"/>
  <c r="S24" i="400"/>
  <c r="S25" i="400"/>
  <c r="S26" i="400"/>
  <c r="S27" i="400"/>
  <c r="S28" i="400"/>
  <c r="S29" i="400"/>
  <c r="S30" i="400"/>
  <c r="S31" i="400"/>
  <c r="S32" i="400"/>
  <c r="AQ11" i="400"/>
  <c r="AQ35" i="400" s="1"/>
  <c r="AI35" i="400" l="1"/>
  <c r="AI11" i="400"/>
  <c r="S35" i="400"/>
  <c r="AP10" i="399" l="1"/>
  <c r="AG10" i="399"/>
  <c r="Q10" i="399"/>
  <c r="AR35" i="399" l="1"/>
  <c r="AG35" i="399"/>
  <c r="AQ34" i="399"/>
  <c r="AH34" i="399"/>
  <c r="V34" i="399"/>
  <c r="R34" i="399"/>
  <c r="J34" i="399"/>
  <c r="I34" i="399" s="1"/>
  <c r="G34" i="399"/>
  <c r="E34" i="399"/>
  <c r="AQ33" i="399"/>
  <c r="AH33" i="399"/>
  <c r="V33" i="399"/>
  <c r="R33" i="399"/>
  <c r="J33" i="399"/>
  <c r="I33" i="399" s="1"/>
  <c r="G33" i="399"/>
  <c r="E33" i="399"/>
  <c r="AW32" i="399"/>
  <c r="AQ32" i="399"/>
  <c r="AH32" i="399"/>
  <c r="V32" i="399"/>
  <c r="R32" i="399"/>
  <c r="K32" i="399"/>
  <c r="J32" i="399"/>
  <c r="I32" i="399" s="1"/>
  <c r="G32" i="399"/>
  <c r="E32" i="399"/>
  <c r="AQ31" i="399"/>
  <c r="AH31" i="399"/>
  <c r="V31" i="399"/>
  <c r="R31" i="399"/>
  <c r="K31" i="399"/>
  <c r="J31" i="399"/>
  <c r="I31" i="399" s="1"/>
  <c r="G31" i="399"/>
  <c r="E31" i="399"/>
  <c r="AQ30" i="399"/>
  <c r="AH30" i="399"/>
  <c r="V30" i="399"/>
  <c r="R30" i="399"/>
  <c r="T30" i="399" s="1"/>
  <c r="K30" i="399"/>
  <c r="J30" i="399"/>
  <c r="I30" i="399" s="1"/>
  <c r="G30" i="399"/>
  <c r="E30" i="399"/>
  <c r="AQ29" i="399"/>
  <c r="AH29" i="399"/>
  <c r="V29" i="399"/>
  <c r="R29" i="399"/>
  <c r="K29" i="399"/>
  <c r="J29" i="399"/>
  <c r="I29" i="399" s="1"/>
  <c r="G29" i="399"/>
  <c r="E29" i="399"/>
  <c r="AQ28" i="399"/>
  <c r="AH28" i="399"/>
  <c r="V28" i="399"/>
  <c r="R28" i="399"/>
  <c r="K28" i="399"/>
  <c r="J28" i="399"/>
  <c r="I28" i="399" s="1"/>
  <c r="G28" i="399"/>
  <c r="E28" i="399"/>
  <c r="AQ27" i="399"/>
  <c r="AH27" i="399"/>
  <c r="V27" i="399"/>
  <c r="R27" i="399"/>
  <c r="K27" i="399"/>
  <c r="J27" i="399"/>
  <c r="I27" i="399" s="1"/>
  <c r="G27" i="399"/>
  <c r="E27" i="399"/>
  <c r="AQ26" i="399"/>
  <c r="AH26" i="399"/>
  <c r="V26" i="399"/>
  <c r="R26" i="399"/>
  <c r="K26" i="399"/>
  <c r="J26" i="399"/>
  <c r="I26" i="399" s="1"/>
  <c r="G26" i="399"/>
  <c r="E26" i="399"/>
  <c r="AQ25" i="399"/>
  <c r="AH25" i="399"/>
  <c r="V25" i="399"/>
  <c r="R25" i="399"/>
  <c r="K25" i="399"/>
  <c r="J25" i="399"/>
  <c r="I25" i="399" s="1"/>
  <c r="G25" i="399"/>
  <c r="E25" i="399"/>
  <c r="AQ24" i="399"/>
  <c r="AH24" i="399"/>
  <c r="V24" i="399"/>
  <c r="R24" i="399"/>
  <c r="K24" i="399"/>
  <c r="J24" i="399"/>
  <c r="I24" i="399" s="1"/>
  <c r="G24" i="399"/>
  <c r="E24" i="399"/>
  <c r="AQ23" i="399"/>
  <c r="AH23" i="399"/>
  <c r="V23" i="399"/>
  <c r="R23" i="399"/>
  <c r="K23" i="399"/>
  <c r="J23" i="399"/>
  <c r="I23" i="399" s="1"/>
  <c r="G23" i="399"/>
  <c r="E23" i="399"/>
  <c r="AQ22" i="399"/>
  <c r="AH22" i="399"/>
  <c r="V22" i="399"/>
  <c r="R22" i="399"/>
  <c r="K22" i="399"/>
  <c r="J22" i="399"/>
  <c r="I22" i="399" s="1"/>
  <c r="G22" i="399"/>
  <c r="E22" i="399"/>
  <c r="AQ21" i="399"/>
  <c r="AH21" i="399"/>
  <c r="V21" i="399"/>
  <c r="R21" i="399"/>
  <c r="K21" i="399"/>
  <c r="J21" i="399"/>
  <c r="I21" i="399" s="1"/>
  <c r="G21" i="399"/>
  <c r="E21" i="399"/>
  <c r="AQ20" i="399"/>
  <c r="AH20" i="399"/>
  <c r="V20" i="399"/>
  <c r="R20" i="399"/>
  <c r="K20" i="399"/>
  <c r="J20" i="399"/>
  <c r="I20" i="399" s="1"/>
  <c r="G20" i="399"/>
  <c r="E20" i="399"/>
  <c r="AQ19" i="399"/>
  <c r="AH19" i="399"/>
  <c r="V19" i="399"/>
  <c r="R19" i="399"/>
  <c r="K19" i="399"/>
  <c r="J19" i="399"/>
  <c r="I19" i="399" s="1"/>
  <c r="G19" i="399"/>
  <c r="E19" i="399"/>
  <c r="AQ18" i="399"/>
  <c r="AH18" i="399"/>
  <c r="V18" i="399"/>
  <c r="R18" i="399"/>
  <c r="K18" i="399"/>
  <c r="J18" i="399"/>
  <c r="I18" i="399" s="1"/>
  <c r="G18" i="399"/>
  <c r="E18" i="399"/>
  <c r="AQ17" i="399"/>
  <c r="AH17" i="399"/>
  <c r="V17" i="399"/>
  <c r="R17" i="399"/>
  <c r="T17" i="399" s="1"/>
  <c r="K17" i="399"/>
  <c r="J17" i="399"/>
  <c r="I17" i="399" s="1"/>
  <c r="G17" i="399"/>
  <c r="E17" i="399"/>
  <c r="AQ16" i="399"/>
  <c r="AH16" i="399"/>
  <c r="V16" i="399"/>
  <c r="R16" i="399"/>
  <c r="K16" i="399"/>
  <c r="J16" i="399"/>
  <c r="I16" i="399" s="1"/>
  <c r="G16" i="399"/>
  <c r="E16" i="399"/>
  <c r="AQ15" i="399"/>
  <c r="AH15" i="399"/>
  <c r="V15" i="399"/>
  <c r="R15" i="399"/>
  <c r="K15" i="399"/>
  <c r="J15" i="399"/>
  <c r="I15" i="399" s="1"/>
  <c r="G15" i="399"/>
  <c r="E15" i="399"/>
  <c r="AQ14" i="399"/>
  <c r="AH14" i="399"/>
  <c r="V14" i="399"/>
  <c r="R14" i="399"/>
  <c r="K14" i="399"/>
  <c r="J14" i="399"/>
  <c r="I14" i="399" s="1"/>
  <c r="G14" i="399"/>
  <c r="E14" i="399"/>
  <c r="AQ13" i="399"/>
  <c r="AH13" i="399"/>
  <c r="V13" i="399"/>
  <c r="R13" i="399"/>
  <c r="T13" i="399" s="1"/>
  <c r="K13" i="399"/>
  <c r="J13" i="399"/>
  <c r="I13" i="399" s="1"/>
  <c r="G13" i="399"/>
  <c r="E13" i="399"/>
  <c r="AQ12" i="399"/>
  <c r="AH12" i="399"/>
  <c r="V12" i="399"/>
  <c r="R12" i="399"/>
  <c r="K12" i="399"/>
  <c r="J12" i="399"/>
  <c r="I12" i="399" s="1"/>
  <c r="G12" i="399"/>
  <c r="E12" i="399"/>
  <c r="AH11" i="399"/>
  <c r="V11" i="399"/>
  <c r="K11" i="399"/>
  <c r="J11" i="399"/>
  <c r="I11" i="399" s="1"/>
  <c r="G11" i="399"/>
  <c r="E11" i="399"/>
  <c r="AP35" i="399"/>
  <c r="R11" i="399"/>
  <c r="AG8" i="399"/>
  <c r="S34" i="399" l="1"/>
  <c r="T34" i="399"/>
  <c r="AI34" i="399" s="1"/>
  <c r="S33" i="399"/>
  <c r="T33" i="399"/>
  <c r="AI33" i="399" s="1"/>
  <c r="T32" i="399"/>
  <c r="AI32" i="399" s="1"/>
  <c r="S31" i="399"/>
  <c r="S30" i="399"/>
  <c r="S29" i="399"/>
  <c r="T29" i="399"/>
  <c r="S28" i="399"/>
  <c r="S27" i="399"/>
  <c r="S26" i="399"/>
  <c r="S25" i="399"/>
  <c r="T25" i="399"/>
  <c r="AI25" i="399" s="1"/>
  <c r="S24" i="399"/>
  <c r="S23" i="399"/>
  <c r="S22" i="399"/>
  <c r="S21" i="399"/>
  <c r="T21" i="399"/>
  <c r="S20" i="399"/>
  <c r="S19" i="399"/>
  <c r="S18" i="399"/>
  <c r="S17" i="399"/>
  <c r="S16" i="399"/>
  <c r="S15" i="399"/>
  <c r="S14" i="399"/>
  <c r="S13" i="399"/>
  <c r="S12" i="399"/>
  <c r="T26" i="399"/>
  <c r="AI13" i="399"/>
  <c r="T15" i="399"/>
  <c r="AI15" i="399" s="1"/>
  <c r="AI17" i="399"/>
  <c r="T19" i="399"/>
  <c r="AI19" i="399" s="1"/>
  <c r="AI21" i="399"/>
  <c r="T23" i="399"/>
  <c r="AI23" i="399" s="1"/>
  <c r="T27" i="399"/>
  <c r="AI27" i="399" s="1"/>
  <c r="AI29" i="399"/>
  <c r="T31" i="399"/>
  <c r="AI31" i="399" s="1"/>
  <c r="T16" i="399"/>
  <c r="T20" i="399"/>
  <c r="AI20" i="399" s="1"/>
  <c r="T24" i="399"/>
  <c r="AI24" i="399" s="1"/>
  <c r="AI26" i="399"/>
  <c r="T28" i="399"/>
  <c r="AI28" i="399" s="1"/>
  <c r="AI30" i="399"/>
  <c r="T14" i="399"/>
  <c r="AI14" i="399" s="1"/>
  <c r="AI16" i="399"/>
  <c r="T18" i="399"/>
  <c r="AI18" i="399" s="1"/>
  <c r="T22" i="399"/>
  <c r="AI22" i="399" s="1"/>
  <c r="T12" i="399"/>
  <c r="AI12" i="399" s="1"/>
  <c r="T11" i="399"/>
  <c r="S11" i="399"/>
  <c r="R35" i="399"/>
  <c r="K33" i="399"/>
  <c r="K34" i="399"/>
  <c r="AH35" i="399"/>
  <c r="S32" i="399"/>
  <c r="AQ11" i="399"/>
  <c r="AQ35" i="399" s="1"/>
  <c r="S35" i="399" l="1"/>
  <c r="T35" i="399"/>
  <c r="AI35" i="399" s="1"/>
  <c r="AI11" i="399"/>
  <c r="AP10" i="398" l="1"/>
  <c r="AG10" i="398"/>
  <c r="Q10" i="398"/>
  <c r="R11" i="398" s="1"/>
  <c r="AR35" i="398"/>
  <c r="AQ34" i="398"/>
  <c r="AH34" i="398"/>
  <c r="V34" i="398"/>
  <c r="R34" i="398"/>
  <c r="T34" i="398" s="1"/>
  <c r="J34" i="398"/>
  <c r="K34" i="398" s="1"/>
  <c r="G34" i="398"/>
  <c r="E34" i="398"/>
  <c r="AQ33" i="398"/>
  <c r="AH33" i="398"/>
  <c r="V33" i="398"/>
  <c r="R33" i="398"/>
  <c r="T33" i="398" s="1"/>
  <c r="J33" i="398"/>
  <c r="K33" i="398" s="1"/>
  <c r="G33" i="398"/>
  <c r="E33" i="398"/>
  <c r="AW32" i="398"/>
  <c r="AQ32" i="398"/>
  <c r="AH32" i="398"/>
  <c r="V32" i="398"/>
  <c r="R32" i="398"/>
  <c r="K32" i="398"/>
  <c r="J32" i="398"/>
  <c r="I32" i="398"/>
  <c r="G32" i="398"/>
  <c r="E32" i="398"/>
  <c r="AQ31" i="398"/>
  <c r="AH31" i="398"/>
  <c r="V31" i="398"/>
  <c r="R31" i="398"/>
  <c r="K31" i="398"/>
  <c r="J31" i="398"/>
  <c r="I31" i="398"/>
  <c r="G31" i="398"/>
  <c r="E31" i="398"/>
  <c r="AQ30" i="398"/>
  <c r="AH30" i="398"/>
  <c r="V30" i="398"/>
  <c r="R30" i="398"/>
  <c r="K30" i="398"/>
  <c r="J30" i="398"/>
  <c r="I30" i="398"/>
  <c r="G30" i="398"/>
  <c r="E30" i="398"/>
  <c r="AQ29" i="398"/>
  <c r="AH29" i="398"/>
  <c r="V29" i="398"/>
  <c r="R29" i="398"/>
  <c r="K29" i="398"/>
  <c r="J29" i="398"/>
  <c r="I29" i="398"/>
  <c r="G29" i="398"/>
  <c r="E29" i="398"/>
  <c r="AQ28" i="398"/>
  <c r="AH28" i="398"/>
  <c r="V28" i="398"/>
  <c r="R28" i="398"/>
  <c r="K28" i="398"/>
  <c r="J28" i="398"/>
  <c r="I28" i="398"/>
  <c r="G28" i="398"/>
  <c r="E28" i="398"/>
  <c r="AQ27" i="398"/>
  <c r="AH27" i="398"/>
  <c r="V27" i="398"/>
  <c r="R27" i="398"/>
  <c r="K27" i="398"/>
  <c r="J27" i="398"/>
  <c r="I27" i="398"/>
  <c r="G27" i="398"/>
  <c r="E27" i="398"/>
  <c r="AQ26" i="398"/>
  <c r="AH26" i="398"/>
  <c r="V26" i="398"/>
  <c r="R26" i="398"/>
  <c r="K26" i="398"/>
  <c r="J26" i="398"/>
  <c r="I26" i="398"/>
  <c r="G26" i="398"/>
  <c r="E26" i="398"/>
  <c r="AQ25" i="398"/>
  <c r="AH25" i="398"/>
  <c r="V25" i="398"/>
  <c r="R25" i="398"/>
  <c r="K25" i="398"/>
  <c r="J25" i="398"/>
  <c r="I25" i="398"/>
  <c r="G25" i="398"/>
  <c r="E25" i="398"/>
  <c r="AQ24" i="398"/>
  <c r="AH24" i="398"/>
  <c r="V24" i="398"/>
  <c r="R24" i="398"/>
  <c r="K24" i="398"/>
  <c r="J24" i="398"/>
  <c r="I24" i="398"/>
  <c r="G24" i="398"/>
  <c r="E24" i="398"/>
  <c r="AQ23" i="398"/>
  <c r="AH23" i="398"/>
  <c r="V23" i="398"/>
  <c r="R23" i="398"/>
  <c r="T23" i="398" s="1"/>
  <c r="K23" i="398"/>
  <c r="J23" i="398"/>
  <c r="I23" i="398"/>
  <c r="G23" i="398"/>
  <c r="E23" i="398"/>
  <c r="AQ22" i="398"/>
  <c r="AH22" i="398"/>
  <c r="V22" i="398"/>
  <c r="R22" i="398"/>
  <c r="K22" i="398"/>
  <c r="J22" i="398"/>
  <c r="I22" i="398"/>
  <c r="G22" i="398"/>
  <c r="E22" i="398"/>
  <c r="AQ21" i="398"/>
  <c r="AH21" i="398"/>
  <c r="V21" i="398"/>
  <c r="R21" i="398"/>
  <c r="T21" i="398" s="1"/>
  <c r="K21" i="398"/>
  <c r="J21" i="398"/>
  <c r="I21" i="398"/>
  <c r="G21" i="398"/>
  <c r="E21" i="398"/>
  <c r="AQ20" i="398"/>
  <c r="AH20" i="398"/>
  <c r="V20" i="398"/>
  <c r="R20" i="398"/>
  <c r="S20" i="398" s="1"/>
  <c r="K20" i="398"/>
  <c r="J20" i="398"/>
  <c r="I20" i="398"/>
  <c r="G20" i="398"/>
  <c r="E20" i="398"/>
  <c r="AQ19" i="398"/>
  <c r="AH19" i="398"/>
  <c r="V19" i="398"/>
  <c r="S19" i="398"/>
  <c r="R19" i="398"/>
  <c r="K19" i="398"/>
  <c r="J19" i="398"/>
  <c r="I19" i="398"/>
  <c r="G19" i="398"/>
  <c r="E19" i="398"/>
  <c r="AQ18" i="398"/>
  <c r="AH18" i="398"/>
  <c r="V18" i="398"/>
  <c r="R18" i="398"/>
  <c r="T18" i="398" s="1"/>
  <c r="K18" i="398"/>
  <c r="J18" i="398"/>
  <c r="I18" i="398"/>
  <c r="G18" i="398"/>
  <c r="E18" i="398"/>
  <c r="AQ17" i="398"/>
  <c r="AH17" i="398"/>
  <c r="V17" i="398"/>
  <c r="R17" i="398"/>
  <c r="S17" i="398" s="1"/>
  <c r="K17" i="398"/>
  <c r="J17" i="398"/>
  <c r="I17" i="398"/>
  <c r="G17" i="398"/>
  <c r="E17" i="398"/>
  <c r="AQ16" i="398"/>
  <c r="AH16" i="398"/>
  <c r="V16" i="398"/>
  <c r="R16" i="398"/>
  <c r="K16" i="398"/>
  <c r="J16" i="398"/>
  <c r="I16" i="398"/>
  <c r="G16" i="398"/>
  <c r="E16" i="398"/>
  <c r="AQ15" i="398"/>
  <c r="AH15" i="398"/>
  <c r="V15" i="398"/>
  <c r="R15" i="398"/>
  <c r="K15" i="398"/>
  <c r="J15" i="398"/>
  <c r="I15" i="398"/>
  <c r="G15" i="398"/>
  <c r="E15" i="398"/>
  <c r="AQ14" i="398"/>
  <c r="AH14" i="398"/>
  <c r="V14" i="398"/>
  <c r="R14" i="398"/>
  <c r="T14" i="398" s="1"/>
  <c r="K14" i="398"/>
  <c r="J14" i="398"/>
  <c r="I14" i="398"/>
  <c r="G14" i="398"/>
  <c r="E14" i="398"/>
  <c r="AQ13" i="398"/>
  <c r="AH13" i="398"/>
  <c r="V13" i="398"/>
  <c r="R13" i="398"/>
  <c r="T13" i="398" s="1"/>
  <c r="K13" i="398"/>
  <c r="J13" i="398"/>
  <c r="I13" i="398"/>
  <c r="G13" i="398"/>
  <c r="E13" i="398"/>
  <c r="AQ12" i="398"/>
  <c r="AH12" i="398"/>
  <c r="V12" i="398"/>
  <c r="R12" i="398"/>
  <c r="S12" i="398" s="1"/>
  <c r="K12" i="398"/>
  <c r="J12" i="398"/>
  <c r="I12" i="398"/>
  <c r="G12" i="398"/>
  <c r="E12" i="398"/>
  <c r="V11" i="398"/>
  <c r="K11" i="398"/>
  <c r="J11" i="398"/>
  <c r="I11" i="398"/>
  <c r="G11" i="398"/>
  <c r="E11" i="398"/>
  <c r="AP35" i="398"/>
  <c r="AH11" i="398"/>
  <c r="AG8" i="398"/>
  <c r="S32" i="398" l="1"/>
  <c r="T32" i="398"/>
  <c r="AI32" i="398" s="1"/>
  <c r="T31" i="398"/>
  <c r="AI31" i="398" s="1"/>
  <c r="S30" i="398"/>
  <c r="S31" i="398"/>
  <c r="T30" i="398"/>
  <c r="AI30" i="398" s="1"/>
  <c r="T29" i="398"/>
  <c r="AI29" i="398" s="1"/>
  <c r="T28" i="398"/>
  <c r="S29" i="398"/>
  <c r="AI28" i="398"/>
  <c r="S28" i="398"/>
  <c r="T27" i="398"/>
  <c r="AI27" i="398" s="1"/>
  <c r="S27" i="398"/>
  <c r="S26" i="398"/>
  <c r="T26" i="398"/>
  <c r="AI26" i="398" s="1"/>
  <c r="S25" i="398"/>
  <c r="T25" i="398"/>
  <c r="AI25" i="398" s="1"/>
  <c r="S23" i="398"/>
  <c r="S24" i="398"/>
  <c r="T24" i="398"/>
  <c r="AI24" i="398" s="1"/>
  <c r="AI23" i="398"/>
  <c r="S22" i="398"/>
  <c r="T22" i="398"/>
  <c r="AI22" i="398" s="1"/>
  <c r="AI21" i="398"/>
  <c r="S21" i="398"/>
  <c r="T20" i="398"/>
  <c r="AI20" i="398" s="1"/>
  <c r="T19" i="398"/>
  <c r="AI19" i="398" s="1"/>
  <c r="AI18" i="398"/>
  <c r="S18" i="398"/>
  <c r="T17" i="398"/>
  <c r="AI17" i="398" s="1"/>
  <c r="S16" i="398"/>
  <c r="T16" i="398"/>
  <c r="AI16" i="398" s="1"/>
  <c r="AI14" i="398"/>
  <c r="S15" i="398"/>
  <c r="T15" i="398"/>
  <c r="AI15" i="398" s="1"/>
  <c r="S14" i="398"/>
  <c r="AI13" i="398"/>
  <c r="S13" i="398"/>
  <c r="AI34" i="398"/>
  <c r="AI33" i="398"/>
  <c r="T12" i="398"/>
  <c r="AI12" i="398" s="1"/>
  <c r="R35" i="398"/>
  <c r="T11" i="398"/>
  <c r="S11" i="398"/>
  <c r="AH35" i="398"/>
  <c r="AQ11" i="398"/>
  <c r="AQ35" i="398" s="1"/>
  <c r="I33" i="398"/>
  <c r="S33" i="398"/>
  <c r="I34" i="398"/>
  <c r="S34" i="398"/>
  <c r="AG35" i="398"/>
  <c r="S35" i="398" l="1"/>
  <c r="T35" i="398"/>
  <c r="AI35" i="398" s="1"/>
  <c r="AI11" i="398"/>
  <c r="AP10" i="397"/>
  <c r="AG10" i="397"/>
  <c r="AG35" i="397" s="1"/>
  <c r="Q10" i="397"/>
  <c r="AR35" i="397"/>
  <c r="AQ34" i="397"/>
  <c r="AH34" i="397"/>
  <c r="V34" i="397"/>
  <c r="R34" i="397"/>
  <c r="T34" i="397" s="1"/>
  <c r="J34" i="397"/>
  <c r="K34" i="397" s="1"/>
  <c r="G34" i="397"/>
  <c r="E34" i="397"/>
  <c r="AQ33" i="397"/>
  <c r="AH33" i="397"/>
  <c r="V33" i="397"/>
  <c r="R33" i="397"/>
  <c r="T33" i="397" s="1"/>
  <c r="J33" i="397"/>
  <c r="I33" i="397" s="1"/>
  <c r="G33" i="397"/>
  <c r="E33" i="397"/>
  <c r="AW32" i="397"/>
  <c r="AQ32" i="397"/>
  <c r="AH32" i="397"/>
  <c r="V32" i="397"/>
  <c r="R32" i="397"/>
  <c r="T32" i="397" s="1"/>
  <c r="K32" i="397"/>
  <c r="J32" i="397"/>
  <c r="I32" i="397" s="1"/>
  <c r="G32" i="397"/>
  <c r="E32" i="397"/>
  <c r="AQ31" i="397"/>
  <c r="AH31" i="397"/>
  <c r="V31" i="397"/>
  <c r="R31" i="397"/>
  <c r="T31" i="397" s="1"/>
  <c r="K31" i="397"/>
  <c r="J31" i="397"/>
  <c r="I31" i="397" s="1"/>
  <c r="G31" i="397"/>
  <c r="E31" i="397"/>
  <c r="AQ30" i="397"/>
  <c r="AH30" i="397"/>
  <c r="V30" i="397"/>
  <c r="R30" i="397"/>
  <c r="T30" i="397" s="1"/>
  <c r="K30" i="397"/>
  <c r="J30" i="397"/>
  <c r="I30" i="397" s="1"/>
  <c r="G30" i="397"/>
  <c r="E30" i="397"/>
  <c r="AQ29" i="397"/>
  <c r="AH29" i="397"/>
  <c r="V29" i="397"/>
  <c r="R29" i="397"/>
  <c r="T29" i="397" s="1"/>
  <c r="K29" i="397"/>
  <c r="J29" i="397"/>
  <c r="I29" i="397" s="1"/>
  <c r="G29" i="397"/>
  <c r="E29" i="397"/>
  <c r="AQ28" i="397"/>
  <c r="AH28" i="397"/>
  <c r="V28" i="397"/>
  <c r="R28" i="397"/>
  <c r="T28" i="397" s="1"/>
  <c r="K28" i="397"/>
  <c r="J28" i="397"/>
  <c r="I28" i="397" s="1"/>
  <c r="G28" i="397"/>
  <c r="E28" i="397"/>
  <c r="AQ27" i="397"/>
  <c r="AH27" i="397"/>
  <c r="V27" i="397"/>
  <c r="R27" i="397"/>
  <c r="T27" i="397" s="1"/>
  <c r="K27" i="397"/>
  <c r="J27" i="397"/>
  <c r="I27" i="397" s="1"/>
  <c r="G27" i="397"/>
  <c r="E27" i="397"/>
  <c r="AQ26" i="397"/>
  <c r="AH26" i="397"/>
  <c r="V26" i="397"/>
  <c r="R26" i="397"/>
  <c r="T26" i="397" s="1"/>
  <c r="K26" i="397"/>
  <c r="J26" i="397"/>
  <c r="I26" i="397" s="1"/>
  <c r="G26" i="397"/>
  <c r="E26" i="397"/>
  <c r="AQ25" i="397"/>
  <c r="AH25" i="397"/>
  <c r="V25" i="397"/>
  <c r="R25" i="397"/>
  <c r="T25" i="397" s="1"/>
  <c r="K25" i="397"/>
  <c r="J25" i="397"/>
  <c r="I25" i="397" s="1"/>
  <c r="G25" i="397"/>
  <c r="E25" i="397"/>
  <c r="AQ24" i="397"/>
  <c r="AH24" i="397"/>
  <c r="V24" i="397"/>
  <c r="R24" i="397"/>
  <c r="T24" i="397" s="1"/>
  <c r="K24" i="397"/>
  <c r="J24" i="397"/>
  <c r="I24" i="397" s="1"/>
  <c r="G24" i="397"/>
  <c r="E24" i="397"/>
  <c r="AQ23" i="397"/>
  <c r="AH23" i="397"/>
  <c r="V23" i="397"/>
  <c r="R23" i="397"/>
  <c r="T23" i="397" s="1"/>
  <c r="K23" i="397"/>
  <c r="J23" i="397"/>
  <c r="I23" i="397" s="1"/>
  <c r="G23" i="397"/>
  <c r="E23" i="397"/>
  <c r="AQ22" i="397"/>
  <c r="AH22" i="397"/>
  <c r="V22" i="397"/>
  <c r="R22" i="397"/>
  <c r="T22" i="397" s="1"/>
  <c r="K22" i="397"/>
  <c r="J22" i="397"/>
  <c r="I22" i="397" s="1"/>
  <c r="G22" i="397"/>
  <c r="E22" i="397"/>
  <c r="AQ21" i="397"/>
  <c r="AH21" i="397"/>
  <c r="V21" i="397"/>
  <c r="R21" i="397"/>
  <c r="T21" i="397" s="1"/>
  <c r="K21" i="397"/>
  <c r="J21" i="397"/>
  <c r="I21" i="397" s="1"/>
  <c r="G21" i="397"/>
  <c r="E21" i="397"/>
  <c r="AQ20" i="397"/>
  <c r="AH20" i="397"/>
  <c r="V20" i="397"/>
  <c r="R20" i="397"/>
  <c r="T20" i="397" s="1"/>
  <c r="K20" i="397"/>
  <c r="J20" i="397"/>
  <c r="I20" i="397" s="1"/>
  <c r="G20" i="397"/>
  <c r="E20" i="397"/>
  <c r="AQ19" i="397"/>
  <c r="AH19" i="397"/>
  <c r="V19" i="397"/>
  <c r="R19" i="397"/>
  <c r="T19" i="397" s="1"/>
  <c r="K19" i="397"/>
  <c r="J19" i="397"/>
  <c r="I19" i="397" s="1"/>
  <c r="G19" i="397"/>
  <c r="E19" i="397"/>
  <c r="AQ18" i="397"/>
  <c r="AH18" i="397"/>
  <c r="V18" i="397"/>
  <c r="R18" i="397"/>
  <c r="T18" i="397" s="1"/>
  <c r="K18" i="397"/>
  <c r="J18" i="397"/>
  <c r="I18" i="397" s="1"/>
  <c r="G18" i="397"/>
  <c r="E18" i="397"/>
  <c r="AQ17" i="397"/>
  <c r="AH17" i="397"/>
  <c r="V17" i="397"/>
  <c r="R17" i="397"/>
  <c r="T17" i="397" s="1"/>
  <c r="K17" i="397"/>
  <c r="J17" i="397"/>
  <c r="I17" i="397" s="1"/>
  <c r="G17" i="397"/>
  <c r="E17" i="397"/>
  <c r="AQ16" i="397"/>
  <c r="AH16" i="397"/>
  <c r="V16" i="397"/>
  <c r="R16" i="397"/>
  <c r="T16" i="397" s="1"/>
  <c r="K16" i="397"/>
  <c r="J16" i="397"/>
  <c r="I16" i="397" s="1"/>
  <c r="G16" i="397"/>
  <c r="E16" i="397"/>
  <c r="AQ15" i="397"/>
  <c r="AH15" i="397"/>
  <c r="V15" i="397"/>
  <c r="R15" i="397"/>
  <c r="T15" i="397" s="1"/>
  <c r="K15" i="397"/>
  <c r="J15" i="397"/>
  <c r="I15" i="397" s="1"/>
  <c r="G15" i="397"/>
  <c r="E15" i="397"/>
  <c r="AQ14" i="397"/>
  <c r="AH14" i="397"/>
  <c r="V14" i="397"/>
  <c r="R14" i="397"/>
  <c r="T14" i="397" s="1"/>
  <c r="K14" i="397"/>
  <c r="J14" i="397"/>
  <c r="I14" i="397" s="1"/>
  <c r="G14" i="397"/>
  <c r="E14" i="397"/>
  <c r="AQ13" i="397"/>
  <c r="AH13" i="397"/>
  <c r="V13" i="397"/>
  <c r="R13" i="397"/>
  <c r="T13" i="397" s="1"/>
  <c r="K13" i="397"/>
  <c r="J13" i="397"/>
  <c r="I13" i="397" s="1"/>
  <c r="G13" i="397"/>
  <c r="E13" i="397"/>
  <c r="AQ12" i="397"/>
  <c r="AH12" i="397"/>
  <c r="V12" i="397"/>
  <c r="R12" i="397"/>
  <c r="T12" i="397" s="1"/>
  <c r="K12" i="397"/>
  <c r="J12" i="397"/>
  <c r="I12" i="397" s="1"/>
  <c r="G12" i="397"/>
  <c r="E12" i="397"/>
  <c r="V11" i="397"/>
  <c r="K11" i="397"/>
  <c r="J11" i="397"/>
  <c r="I11" i="397" s="1"/>
  <c r="G11" i="397"/>
  <c r="E11" i="397"/>
  <c r="AP35" i="397"/>
  <c r="R11" i="397"/>
  <c r="AI33" i="397" l="1"/>
  <c r="AI34" i="397"/>
  <c r="AG8" i="397"/>
  <c r="AH11" i="397"/>
  <c r="S33" i="397"/>
  <c r="AI13" i="397"/>
  <c r="AI14" i="397"/>
  <c r="AI15" i="397"/>
  <c r="AI16" i="397"/>
  <c r="AI17" i="397"/>
  <c r="AI18" i="397"/>
  <c r="AI19" i="397"/>
  <c r="AI20" i="397"/>
  <c r="AI21" i="397"/>
  <c r="AI22" i="397"/>
  <c r="AI23" i="397"/>
  <c r="AI24" i="397"/>
  <c r="AI25" i="397"/>
  <c r="AI26" i="397"/>
  <c r="AI27" i="397"/>
  <c r="AI28" i="397"/>
  <c r="AI29" i="397"/>
  <c r="AI30" i="397"/>
  <c r="AI31" i="397"/>
  <c r="AI32" i="397"/>
  <c r="S34" i="397"/>
  <c r="AI12" i="397"/>
  <c r="T11" i="397"/>
  <c r="T35" i="397" s="1"/>
  <c r="S11" i="397"/>
  <c r="R35" i="397"/>
  <c r="K33" i="397"/>
  <c r="S12" i="397"/>
  <c r="S13" i="397"/>
  <c r="S14" i="397"/>
  <c r="S15" i="397"/>
  <c r="S16" i="397"/>
  <c r="S17" i="397"/>
  <c r="S18" i="397"/>
  <c r="S19" i="397"/>
  <c r="S20" i="397"/>
  <c r="S21" i="397"/>
  <c r="S22" i="397"/>
  <c r="S23" i="397"/>
  <c r="S24" i="397"/>
  <c r="S25" i="397"/>
  <c r="S26" i="397"/>
  <c r="S27" i="397"/>
  <c r="S28" i="397"/>
  <c r="S29" i="397"/>
  <c r="S30" i="397"/>
  <c r="S31" i="397"/>
  <c r="S32" i="397"/>
  <c r="AQ11" i="397"/>
  <c r="AQ35" i="397" s="1"/>
  <c r="I34" i="397"/>
  <c r="AI11" i="397" l="1"/>
  <c r="AH35" i="397"/>
  <c r="AI35" i="397" s="1"/>
  <c r="S35" i="397"/>
  <c r="AP10" i="396" l="1"/>
  <c r="AG10" i="396"/>
  <c r="Q10" i="396"/>
  <c r="AG8" i="396" l="1"/>
  <c r="AR35" i="396"/>
  <c r="AQ34" i="396"/>
  <c r="AH34" i="396"/>
  <c r="V34" i="396"/>
  <c r="R34" i="396"/>
  <c r="T34" i="396" s="1"/>
  <c r="K34" i="396"/>
  <c r="J34" i="396"/>
  <c r="I34" i="396"/>
  <c r="G34" i="396"/>
  <c r="E34" i="396"/>
  <c r="AQ33" i="396"/>
  <c r="AH33" i="396"/>
  <c r="V33" i="396"/>
  <c r="R33" i="396"/>
  <c r="T33" i="396" s="1"/>
  <c r="K33" i="396"/>
  <c r="J33" i="396"/>
  <c r="I33" i="396"/>
  <c r="G33" i="396"/>
  <c r="E33" i="396"/>
  <c r="AW32" i="396"/>
  <c r="AQ32" i="396"/>
  <c r="AH32" i="396"/>
  <c r="V32" i="396"/>
  <c r="R32" i="396"/>
  <c r="S32" i="396" s="1"/>
  <c r="J32" i="396"/>
  <c r="I32" i="396" s="1"/>
  <c r="G32" i="396"/>
  <c r="E32" i="396"/>
  <c r="AQ31" i="396"/>
  <c r="AH31" i="396"/>
  <c r="V31" i="396"/>
  <c r="R31" i="396"/>
  <c r="T31" i="396" s="1"/>
  <c r="J31" i="396"/>
  <c r="K31" i="396" s="1"/>
  <c r="G31" i="396"/>
  <c r="E31" i="396"/>
  <c r="AQ30" i="396"/>
  <c r="AH30" i="396"/>
  <c r="V30" i="396"/>
  <c r="R30" i="396"/>
  <c r="T30" i="396" s="1"/>
  <c r="J30" i="396"/>
  <c r="K30" i="396" s="1"/>
  <c r="G30" i="396"/>
  <c r="E30" i="396"/>
  <c r="AQ29" i="396"/>
  <c r="AH29" i="396"/>
  <c r="V29" i="396"/>
  <c r="R29" i="396"/>
  <c r="J29" i="396"/>
  <c r="K29" i="396" s="1"/>
  <c r="G29" i="396"/>
  <c r="E29" i="396"/>
  <c r="AQ28" i="396"/>
  <c r="AH28" i="396"/>
  <c r="V28" i="396"/>
  <c r="R28" i="396"/>
  <c r="S28" i="396" s="1"/>
  <c r="J28" i="396"/>
  <c r="I28" i="396" s="1"/>
  <c r="G28" i="396"/>
  <c r="E28" i="396"/>
  <c r="AQ27" i="396"/>
  <c r="AH27" i="396"/>
  <c r="V27" i="396"/>
  <c r="R27" i="396"/>
  <c r="T27" i="396" s="1"/>
  <c r="J27" i="396"/>
  <c r="I27" i="396" s="1"/>
  <c r="G27" i="396"/>
  <c r="E27" i="396"/>
  <c r="AQ26" i="396"/>
  <c r="AH26" i="396"/>
  <c r="V26" i="396"/>
  <c r="R26" i="396"/>
  <c r="T26" i="396" s="1"/>
  <c r="J26" i="396"/>
  <c r="K26" i="396" s="1"/>
  <c r="G26" i="396"/>
  <c r="E26" i="396"/>
  <c r="AQ25" i="396"/>
  <c r="AH25" i="396"/>
  <c r="V25" i="396"/>
  <c r="R25" i="396"/>
  <c r="T25" i="396" s="1"/>
  <c r="J25" i="396"/>
  <c r="K25" i="396" s="1"/>
  <c r="G25" i="396"/>
  <c r="E25" i="396"/>
  <c r="AQ24" i="396"/>
  <c r="AH24" i="396"/>
  <c r="V24" i="396"/>
  <c r="R24" i="396"/>
  <c r="S24" i="396" s="1"/>
  <c r="J24" i="396"/>
  <c r="K24" i="396" s="1"/>
  <c r="G24" i="396"/>
  <c r="E24" i="396"/>
  <c r="AQ23" i="396"/>
  <c r="AH23" i="396"/>
  <c r="V23" i="396"/>
  <c r="R23" i="396"/>
  <c r="T23" i="396" s="1"/>
  <c r="J23" i="396"/>
  <c r="I23" i="396" s="1"/>
  <c r="G23" i="396"/>
  <c r="E23" i="396"/>
  <c r="AQ22" i="396"/>
  <c r="AH22" i="396"/>
  <c r="V22" i="396"/>
  <c r="R22" i="396"/>
  <c r="S22" i="396" s="1"/>
  <c r="J22" i="396"/>
  <c r="K22" i="396" s="1"/>
  <c r="G22" i="396"/>
  <c r="E22" i="396"/>
  <c r="AQ21" i="396"/>
  <c r="AH21" i="396"/>
  <c r="V21" i="396"/>
  <c r="R21" i="396"/>
  <c r="T21" i="396" s="1"/>
  <c r="J21" i="396"/>
  <c r="I21" i="396" s="1"/>
  <c r="G21" i="396"/>
  <c r="E21" i="396"/>
  <c r="AQ20" i="396"/>
  <c r="AH20" i="396"/>
  <c r="V20" i="396"/>
  <c r="R20" i="396"/>
  <c r="S20" i="396" s="1"/>
  <c r="J20" i="396"/>
  <c r="K20" i="396" s="1"/>
  <c r="G20" i="396"/>
  <c r="E20" i="396"/>
  <c r="AQ19" i="396"/>
  <c r="AH19" i="396"/>
  <c r="V19" i="396"/>
  <c r="R19" i="396"/>
  <c r="T19" i="396" s="1"/>
  <c r="J19" i="396"/>
  <c r="I19" i="396" s="1"/>
  <c r="G19" i="396"/>
  <c r="E19" i="396"/>
  <c r="AQ18" i="396"/>
  <c r="AH18" i="396"/>
  <c r="V18" i="396"/>
  <c r="R18" i="396"/>
  <c r="S18" i="396" s="1"/>
  <c r="J18" i="396"/>
  <c r="K18" i="396" s="1"/>
  <c r="G18" i="396"/>
  <c r="E18" i="396"/>
  <c r="AQ17" i="396"/>
  <c r="AH17" i="396"/>
  <c r="V17" i="396"/>
  <c r="R17" i="396"/>
  <c r="S17" i="396" s="1"/>
  <c r="J17" i="396"/>
  <c r="I17" i="396" s="1"/>
  <c r="G17" i="396"/>
  <c r="E17" i="396"/>
  <c r="AQ16" i="396"/>
  <c r="AH16" i="396"/>
  <c r="V16" i="396"/>
  <c r="R16" i="396"/>
  <c r="S16" i="396" s="1"/>
  <c r="J16" i="396"/>
  <c r="I16" i="396" s="1"/>
  <c r="G16" i="396"/>
  <c r="E16" i="396"/>
  <c r="AQ15" i="396"/>
  <c r="AH15" i="396"/>
  <c r="V15" i="396"/>
  <c r="R15" i="396"/>
  <c r="T15" i="396" s="1"/>
  <c r="J15" i="396"/>
  <c r="K15" i="396" s="1"/>
  <c r="G15" i="396"/>
  <c r="E15" i="396"/>
  <c r="AQ14" i="396"/>
  <c r="AH14" i="396"/>
  <c r="V14" i="396"/>
  <c r="R14" i="396"/>
  <c r="T14" i="396" s="1"/>
  <c r="J14" i="396"/>
  <c r="K14" i="396" s="1"/>
  <c r="G14" i="396"/>
  <c r="E14" i="396"/>
  <c r="AQ13" i="396"/>
  <c r="AH13" i="396"/>
  <c r="V13" i="396"/>
  <c r="R13" i="396"/>
  <c r="T13" i="396" s="1"/>
  <c r="J13" i="396"/>
  <c r="I13" i="396" s="1"/>
  <c r="G13" i="396"/>
  <c r="E13" i="396"/>
  <c r="AQ12" i="396"/>
  <c r="AH12" i="396"/>
  <c r="V12" i="396"/>
  <c r="R12" i="396"/>
  <c r="T12" i="396" s="1"/>
  <c r="J12" i="396"/>
  <c r="K12" i="396" s="1"/>
  <c r="G12" i="396"/>
  <c r="E12" i="396"/>
  <c r="V11" i="396"/>
  <c r="J11" i="396"/>
  <c r="K11" i="396" s="1"/>
  <c r="G11" i="396"/>
  <c r="E11" i="396"/>
  <c r="AQ11" i="396"/>
  <c r="AH11" i="396"/>
  <c r="R11" i="396"/>
  <c r="AI34" i="396" l="1"/>
  <c r="T32" i="396"/>
  <c r="AI32" i="396" s="1"/>
  <c r="AI31" i="396"/>
  <c r="S29" i="396"/>
  <c r="T29" i="396"/>
  <c r="AI29" i="396" s="1"/>
  <c r="T28" i="396"/>
  <c r="AI28" i="396" s="1"/>
  <c r="AI25" i="396"/>
  <c r="T24" i="396"/>
  <c r="AI24" i="396" s="1"/>
  <c r="S25" i="396"/>
  <c r="AI21" i="396"/>
  <c r="AI19" i="396"/>
  <c r="T20" i="396"/>
  <c r="AI20" i="396" s="1"/>
  <c r="S21" i="396"/>
  <c r="T17" i="396"/>
  <c r="AI17" i="396" s="1"/>
  <c r="T16" i="396"/>
  <c r="AI16" i="396" s="1"/>
  <c r="AI15" i="396"/>
  <c r="S13" i="396"/>
  <c r="AQ35" i="396"/>
  <c r="AI12" i="396"/>
  <c r="AI14" i="396"/>
  <c r="AI27" i="396"/>
  <c r="AI30" i="396"/>
  <c r="AI13" i="396"/>
  <c r="AI23" i="396"/>
  <c r="AI26" i="396"/>
  <c r="AI33" i="396"/>
  <c r="S14" i="396"/>
  <c r="S26" i="396"/>
  <c r="S30" i="396"/>
  <c r="S15" i="396"/>
  <c r="T18" i="396"/>
  <c r="AI18" i="396" s="1"/>
  <c r="S19" i="396"/>
  <c r="T22" i="396"/>
  <c r="AI22" i="396" s="1"/>
  <c r="S23" i="396"/>
  <c r="S27" i="396"/>
  <c r="S31" i="396"/>
  <c r="S33" i="396"/>
  <c r="S34" i="396"/>
  <c r="S12" i="396"/>
  <c r="R35" i="396"/>
  <c r="S11" i="396"/>
  <c r="T11" i="396"/>
  <c r="AH35" i="396"/>
  <c r="AP35" i="396"/>
  <c r="K13" i="396"/>
  <c r="K16" i="396"/>
  <c r="K17" i="396"/>
  <c r="K19" i="396"/>
  <c r="K21" i="396"/>
  <c r="K23" i="396"/>
  <c r="K27" i="396"/>
  <c r="K28" i="396"/>
  <c r="K32" i="396"/>
  <c r="I11" i="396"/>
  <c r="I12" i="396"/>
  <c r="I14" i="396"/>
  <c r="I15" i="396"/>
  <c r="I18" i="396"/>
  <c r="I20" i="396"/>
  <c r="I22" i="396"/>
  <c r="I24" i="396"/>
  <c r="I25" i="396"/>
  <c r="I26" i="396"/>
  <c r="I29" i="396"/>
  <c r="I30" i="396"/>
  <c r="I31" i="396"/>
  <c r="AG35" i="396"/>
  <c r="T35" i="396" l="1"/>
  <c r="AI35" i="396" s="1"/>
  <c r="S35" i="396"/>
  <c r="AI11" i="396"/>
  <c r="V12" i="395" l="1"/>
  <c r="V13" i="395"/>
  <c r="V14" i="395"/>
  <c r="V11" i="395"/>
  <c r="AP10" i="395" l="1"/>
  <c r="AG10" i="395"/>
  <c r="Q10" i="395"/>
  <c r="AQ15" i="395" l="1"/>
  <c r="R11" i="395" l="1"/>
  <c r="AR35" i="395"/>
  <c r="AQ34" i="395"/>
  <c r="AH34" i="395"/>
  <c r="V34" i="395"/>
  <c r="R34" i="395"/>
  <c r="J34" i="395"/>
  <c r="K34" i="395" s="1"/>
  <c r="G34" i="395"/>
  <c r="E34" i="395"/>
  <c r="AQ33" i="395"/>
  <c r="AH33" i="395"/>
  <c r="V33" i="395"/>
  <c r="R33" i="395"/>
  <c r="J33" i="395"/>
  <c r="K33" i="395" s="1"/>
  <c r="G33" i="395"/>
  <c r="E33" i="395"/>
  <c r="AW32" i="395"/>
  <c r="AQ32" i="395"/>
  <c r="AH32" i="395"/>
  <c r="V32" i="395"/>
  <c r="R32" i="395"/>
  <c r="J32" i="395"/>
  <c r="I32" i="395" s="1"/>
  <c r="G32" i="395"/>
  <c r="E32" i="395"/>
  <c r="AQ31" i="395"/>
  <c r="AH31" i="395"/>
  <c r="V31" i="395"/>
  <c r="R31" i="395"/>
  <c r="J31" i="395"/>
  <c r="I31" i="395" s="1"/>
  <c r="G31" i="395"/>
  <c r="E31" i="395"/>
  <c r="AQ30" i="395"/>
  <c r="AH30" i="395"/>
  <c r="V30" i="395"/>
  <c r="R30" i="395"/>
  <c r="J30" i="395"/>
  <c r="I30" i="395" s="1"/>
  <c r="G30" i="395"/>
  <c r="E30" i="395"/>
  <c r="AQ29" i="395"/>
  <c r="AH29" i="395"/>
  <c r="V29" i="395"/>
  <c r="R29" i="395"/>
  <c r="J29" i="395"/>
  <c r="I29" i="395" s="1"/>
  <c r="G29" i="395"/>
  <c r="E29" i="395"/>
  <c r="AQ28" i="395"/>
  <c r="AH28" i="395"/>
  <c r="V28" i="395"/>
  <c r="R28" i="395"/>
  <c r="J28" i="395"/>
  <c r="I28" i="395" s="1"/>
  <c r="G28" i="395"/>
  <c r="E28" i="395"/>
  <c r="AQ27" i="395"/>
  <c r="AH27" i="395"/>
  <c r="V27" i="395"/>
  <c r="R27" i="395"/>
  <c r="J27" i="395"/>
  <c r="I27" i="395" s="1"/>
  <c r="G27" i="395"/>
  <c r="E27" i="395"/>
  <c r="AQ26" i="395"/>
  <c r="AH26" i="395"/>
  <c r="V26" i="395"/>
  <c r="R26" i="395"/>
  <c r="J26" i="395"/>
  <c r="I26" i="395" s="1"/>
  <c r="G26" i="395"/>
  <c r="E26" i="395"/>
  <c r="AQ25" i="395"/>
  <c r="AH25" i="395"/>
  <c r="V25" i="395"/>
  <c r="R25" i="395"/>
  <c r="J25" i="395"/>
  <c r="I25" i="395" s="1"/>
  <c r="G25" i="395"/>
  <c r="E25" i="395"/>
  <c r="AQ24" i="395"/>
  <c r="AH24" i="395"/>
  <c r="V24" i="395"/>
  <c r="R24" i="395"/>
  <c r="J24" i="395"/>
  <c r="I24" i="395" s="1"/>
  <c r="G24" i="395"/>
  <c r="E24" i="395"/>
  <c r="AQ23" i="395"/>
  <c r="AH23" i="395"/>
  <c r="V23" i="395"/>
  <c r="R23" i="395"/>
  <c r="J23" i="395"/>
  <c r="I23" i="395" s="1"/>
  <c r="G23" i="395"/>
  <c r="E23" i="395"/>
  <c r="AQ22" i="395"/>
  <c r="AH22" i="395"/>
  <c r="V22" i="395"/>
  <c r="R22" i="395"/>
  <c r="J22" i="395"/>
  <c r="I22" i="395" s="1"/>
  <c r="G22" i="395"/>
  <c r="E22" i="395"/>
  <c r="AQ21" i="395"/>
  <c r="AH21" i="395"/>
  <c r="V21" i="395"/>
  <c r="R21" i="395"/>
  <c r="J21" i="395"/>
  <c r="I21" i="395" s="1"/>
  <c r="G21" i="395"/>
  <c r="E21" i="395"/>
  <c r="AQ20" i="395"/>
  <c r="AH20" i="395"/>
  <c r="V20" i="395"/>
  <c r="R20" i="395"/>
  <c r="J20" i="395"/>
  <c r="I20" i="395" s="1"/>
  <c r="G20" i="395"/>
  <c r="E20" i="395"/>
  <c r="AQ19" i="395"/>
  <c r="AH19" i="395"/>
  <c r="V19" i="395"/>
  <c r="R19" i="395"/>
  <c r="J19" i="395"/>
  <c r="I19" i="395" s="1"/>
  <c r="G19" i="395"/>
  <c r="E19" i="395"/>
  <c r="AQ18" i="395"/>
  <c r="AH18" i="395"/>
  <c r="V18" i="395"/>
  <c r="R18" i="395"/>
  <c r="J18" i="395"/>
  <c r="I18" i="395" s="1"/>
  <c r="G18" i="395"/>
  <c r="E18" i="395"/>
  <c r="AQ17" i="395"/>
  <c r="AH17" i="395"/>
  <c r="V17" i="395"/>
  <c r="R17" i="395"/>
  <c r="J17" i="395"/>
  <c r="I17" i="395" s="1"/>
  <c r="G17" i="395"/>
  <c r="E17" i="395"/>
  <c r="AQ16" i="395"/>
  <c r="AH16" i="395"/>
  <c r="V16" i="395"/>
  <c r="R16" i="395"/>
  <c r="J16" i="395"/>
  <c r="K16" i="395" s="1"/>
  <c r="G16" i="395"/>
  <c r="E16" i="395"/>
  <c r="AH15" i="395"/>
  <c r="V15" i="395"/>
  <c r="R15" i="395"/>
  <c r="J15" i="395"/>
  <c r="K15" i="395" s="1"/>
  <c r="G15" i="395"/>
  <c r="E15" i="395"/>
  <c r="AQ14" i="395"/>
  <c r="AH14" i="395"/>
  <c r="R14" i="395"/>
  <c r="J14" i="395"/>
  <c r="K14" i="395" s="1"/>
  <c r="I14" i="395"/>
  <c r="G14" i="395"/>
  <c r="E14" i="395"/>
  <c r="AQ13" i="395"/>
  <c r="AH13" i="395"/>
  <c r="R13" i="395"/>
  <c r="J13" i="395"/>
  <c r="K13" i="395" s="1"/>
  <c r="G13" i="395"/>
  <c r="E13" i="395"/>
  <c r="AQ12" i="395"/>
  <c r="AH12" i="395"/>
  <c r="R12" i="395"/>
  <c r="J12" i="395"/>
  <c r="K12" i="395" s="1"/>
  <c r="G12" i="395"/>
  <c r="E12" i="395"/>
  <c r="J11" i="395"/>
  <c r="K11" i="395" s="1"/>
  <c r="G11" i="395"/>
  <c r="E11" i="395"/>
  <c r="AQ11" i="395"/>
  <c r="AG8" i="395"/>
  <c r="S32" i="395" l="1"/>
  <c r="S31" i="395"/>
  <c r="S30" i="395"/>
  <c r="S29" i="395"/>
  <c r="S28" i="395"/>
  <c r="S27" i="395"/>
  <c r="S26" i="395"/>
  <c r="S25" i="395"/>
  <c r="S24" i="395"/>
  <c r="S23" i="395"/>
  <c r="S22" i="395"/>
  <c r="S21" i="395"/>
  <c r="S20" i="395"/>
  <c r="S19" i="395"/>
  <c r="S18" i="395"/>
  <c r="S17" i="395"/>
  <c r="S16" i="395"/>
  <c r="T15" i="395"/>
  <c r="AI15" i="395" s="1"/>
  <c r="T14" i="395"/>
  <c r="AI14" i="395" s="1"/>
  <c r="T13" i="395"/>
  <c r="AI13" i="395" s="1"/>
  <c r="S12" i="395"/>
  <c r="I33" i="395"/>
  <c r="I34" i="395"/>
  <c r="T34" i="395"/>
  <c r="AI34" i="395" s="1"/>
  <c r="T33" i="395"/>
  <c r="AI33" i="395" s="1"/>
  <c r="I13" i="395"/>
  <c r="I15" i="395"/>
  <c r="K28" i="395"/>
  <c r="K29" i="395"/>
  <c r="T27" i="395"/>
  <c r="AI27" i="395" s="1"/>
  <c r="T29" i="395"/>
  <c r="AI29" i="395" s="1"/>
  <c r="K32" i="395"/>
  <c r="I12" i="395"/>
  <c r="K17" i="395"/>
  <c r="K18" i="395"/>
  <c r="K19" i="395"/>
  <c r="K20" i="395"/>
  <c r="K21" i="395"/>
  <c r="K22" i="395"/>
  <c r="K23" i="395"/>
  <c r="K24" i="395"/>
  <c r="K25" i="395"/>
  <c r="K26" i="395"/>
  <c r="K27" i="395"/>
  <c r="T31" i="395"/>
  <c r="AI31" i="395" s="1"/>
  <c r="K30" i="395"/>
  <c r="K31" i="395"/>
  <c r="S34" i="395"/>
  <c r="T23" i="395"/>
  <c r="AI23" i="395" s="1"/>
  <c r="T19" i="395"/>
  <c r="AI19" i="395" s="1"/>
  <c r="AQ35" i="395"/>
  <c r="S15" i="395"/>
  <c r="I11" i="395"/>
  <c r="S14" i="395"/>
  <c r="T16" i="395"/>
  <c r="AI16" i="395" s="1"/>
  <c r="S13" i="395"/>
  <c r="T17" i="395"/>
  <c r="AI17" i="395" s="1"/>
  <c r="T21" i="395"/>
  <c r="AI21" i="395" s="1"/>
  <c r="T25" i="395"/>
  <c r="AI25" i="395" s="1"/>
  <c r="T18" i="395"/>
  <c r="AI18" i="395" s="1"/>
  <c r="T22" i="395"/>
  <c r="AI22" i="395" s="1"/>
  <c r="T26" i="395"/>
  <c r="AI26" i="395" s="1"/>
  <c r="T30" i="395"/>
  <c r="AI30" i="395" s="1"/>
  <c r="S33" i="395"/>
  <c r="T12" i="395"/>
  <c r="AI12" i="395" s="1"/>
  <c r="T20" i="395"/>
  <c r="AI20" i="395" s="1"/>
  <c r="T24" i="395"/>
  <c r="AI24" i="395" s="1"/>
  <c r="T28" i="395"/>
  <c r="AI28" i="395" s="1"/>
  <c r="T32" i="395"/>
  <c r="AI32" i="395" s="1"/>
  <c r="S11" i="395"/>
  <c r="R35" i="395"/>
  <c r="T11" i="395"/>
  <c r="AH11" i="395"/>
  <c r="I16" i="395"/>
  <c r="AP35" i="395"/>
  <c r="AG35" i="395"/>
  <c r="T35" i="395" l="1"/>
  <c r="S35" i="395"/>
  <c r="AH35" i="395"/>
  <c r="AI11" i="395"/>
  <c r="AI35" i="395" l="1"/>
</calcChain>
</file>

<file path=xl/sharedStrings.xml><?xml version="1.0" encoding="utf-8"?>
<sst xmlns="http://schemas.openxmlformats.org/spreadsheetml/2006/main" count="11148" uniqueCount="310">
  <si>
    <t>ENGINEER / OPERATOR ON DUTY</t>
  </si>
  <si>
    <t>BDOM DAILY OPERATION REPORT</t>
  </si>
  <si>
    <t>6am - 2pm</t>
  </si>
  <si>
    <t>WATER NETWORK</t>
  </si>
  <si>
    <t>2pm - 10pm</t>
  </si>
  <si>
    <t>10pm - 6am</t>
  </si>
  <si>
    <t xml:space="preserve">LOCATION: </t>
  </si>
  <si>
    <t>Villamor Pump Station and Reservoir</t>
  </si>
  <si>
    <t>DATE</t>
  </si>
  <si>
    <t>UNIT</t>
  </si>
  <si>
    <t>OPERATIONAL STATUS</t>
  </si>
  <si>
    <t>Min</t>
  </si>
  <si>
    <t>Target</t>
  </si>
  <si>
    <t>Max</t>
  </si>
  <si>
    <t>Suction Line  (900mm)</t>
  </si>
  <si>
    <t>Discharge Line  (1600mm)</t>
  </si>
  <si>
    <t>Reservoir MIN/MAX (m)</t>
  </si>
  <si>
    <t>Operational Pumps</t>
  </si>
  <si>
    <t>Green</t>
  </si>
  <si>
    <t>Orange</t>
  </si>
  <si>
    <t>RED</t>
  </si>
  <si>
    <t>MIN SPEED (RPM)</t>
  </si>
  <si>
    <t>MULTIPLIER</t>
  </si>
  <si>
    <t>Totalizer KWHR</t>
  </si>
  <si>
    <t>Max KwHr</t>
  </si>
  <si>
    <t>Max KwHr/ML</t>
  </si>
  <si>
    <t>VALVE SETTING</t>
  </si>
  <si>
    <t>RESERVOIR REFILL</t>
  </si>
  <si>
    <t>Res. Chl.</t>
  </si>
  <si>
    <t>m of H2O</t>
  </si>
  <si>
    <t>MLD</t>
  </si>
  <si>
    <t>m3</t>
  </si>
  <si>
    <t>ML</t>
  </si>
  <si>
    <t>1.3m - 10m</t>
  </si>
  <si>
    <t>3B+2S</t>
  </si>
  <si>
    <t>&gt;0 to &lt;1185</t>
  </si>
  <si>
    <t>0% - 100%</t>
  </si>
  <si>
    <t>0.3 - 1.5</t>
  </si>
  <si>
    <t>PLANT STATUS</t>
  </si>
  <si>
    <t>Time</t>
  </si>
  <si>
    <t>Suction</t>
  </si>
  <si>
    <t>Discharge</t>
  </si>
  <si>
    <t>Plant Status</t>
  </si>
  <si>
    <t xml:space="preserve">Pressure Requirement </t>
  </si>
  <si>
    <t>Change in Pressure Setting / Requirement</t>
  </si>
  <si>
    <t>Instructed By:</t>
  </si>
  <si>
    <t>i2o pressure</t>
  </si>
  <si>
    <t>Suction Flow Rate</t>
  </si>
  <si>
    <t>Discharge  Flow Rate</t>
  </si>
  <si>
    <t>Total Production</t>
  </si>
  <si>
    <t>Hourly Production (1600mm)</t>
  </si>
  <si>
    <t>Reservoir Level A</t>
  </si>
  <si>
    <t>Reservoir Level B</t>
  </si>
  <si>
    <t>No of units in operation</t>
  </si>
  <si>
    <t>Motor Speed  (RPM)</t>
  </si>
  <si>
    <t>Power Consumption Meralco rdg</t>
  </si>
  <si>
    <t>Power Consumption ATS rdg (KWHr)</t>
  </si>
  <si>
    <t>Hourly Energy Consumption (KWHr)</t>
  </si>
  <si>
    <r>
      <t xml:space="preserve">Hourly KWHr per Production
</t>
    </r>
    <r>
      <rPr>
        <b/>
        <sz val="9"/>
        <rFont val="Calibri"/>
        <family val="2"/>
        <scheme val="minor"/>
      </rPr>
      <t>KWHr/ML</t>
    </r>
  </si>
  <si>
    <t>MOV 1 SP1</t>
  </si>
  <si>
    <t>MOV 2 SP2</t>
  </si>
  <si>
    <t>MOV 3 BP1</t>
  </si>
  <si>
    <t>MOV 4 BP2</t>
  </si>
  <si>
    <t>MOV 5 BP3</t>
  </si>
  <si>
    <t>Reservoir      Inlet        XCVI</t>
  </si>
  <si>
    <t>Totalizer Reading</t>
  </si>
  <si>
    <t>Reservoir  Hourly Refill         XCV4</t>
  </si>
  <si>
    <t>Chlorine Residual</t>
  </si>
  <si>
    <t>Hourly Remarks</t>
  </si>
  <si>
    <t>Details</t>
  </si>
  <si>
    <t>Code</t>
  </si>
  <si>
    <t>SOUTH BOOSTER OPERATION OPERATORS</t>
  </si>
  <si>
    <t>From</t>
  </si>
  <si>
    <t>To</t>
  </si>
  <si>
    <t>psi</t>
  </si>
  <si>
    <t>(m)</t>
  </si>
  <si>
    <t>SP1</t>
  </si>
  <si>
    <t>SP2</t>
  </si>
  <si>
    <t>BP1</t>
  </si>
  <si>
    <t>BP2</t>
  </si>
  <si>
    <t>BP3</t>
  </si>
  <si>
    <t>BP4</t>
  </si>
  <si>
    <t>BP5</t>
  </si>
  <si>
    <t>BP6</t>
  </si>
  <si>
    <t>DVO</t>
  </si>
  <si>
    <t>mg /l</t>
  </si>
  <si>
    <t>Automatic - i2O</t>
  </si>
  <si>
    <t>AI</t>
  </si>
  <si>
    <t>Automatic - Pressure Setting</t>
  </si>
  <si>
    <t>A.ONG</t>
  </si>
  <si>
    <t>N/A</t>
  </si>
  <si>
    <t>AP</t>
  </si>
  <si>
    <t>Manual Operation</t>
  </si>
  <si>
    <t>MO</t>
  </si>
  <si>
    <t>Scheduled Shutdown</t>
  </si>
  <si>
    <t>SS</t>
  </si>
  <si>
    <t>Start Up Error</t>
  </si>
  <si>
    <t>SU</t>
  </si>
  <si>
    <t>Shutdown Error</t>
  </si>
  <si>
    <t>SE</t>
  </si>
  <si>
    <t xml:space="preserve">A ONG </t>
  </si>
  <si>
    <t>Normal operation schedule</t>
  </si>
  <si>
    <t>Error - General</t>
  </si>
  <si>
    <t>E</t>
  </si>
  <si>
    <t>Power Interruption</t>
  </si>
  <si>
    <t>PI</t>
  </si>
  <si>
    <t>Water Interruption</t>
  </si>
  <si>
    <t>WI</t>
  </si>
  <si>
    <t>Equipment Maintenance</t>
  </si>
  <si>
    <t>EM</t>
  </si>
  <si>
    <t>UNITS</t>
  </si>
  <si>
    <t>PRESSURE</t>
  </si>
  <si>
    <t>Atmospheric Pressure</t>
  </si>
  <si>
    <t>Additional 3psi to normal target discharge pressure as request OF Engr. Edmundo Llagas Jr  (SPM)</t>
  </si>
  <si>
    <t>bar</t>
  </si>
  <si>
    <t>atm</t>
  </si>
  <si>
    <t>kPA</t>
  </si>
  <si>
    <t>Convert Pressure (Enter Unit and Value)</t>
  </si>
  <si>
    <t>A ONG</t>
  </si>
  <si>
    <t>FLOW</t>
  </si>
  <si>
    <t>TOTAL</t>
  </si>
  <si>
    <r>
      <t>m</t>
    </r>
    <r>
      <rPr>
        <vertAlign val="superscript"/>
        <sz val="9"/>
        <color theme="1"/>
        <rFont val="Calibri"/>
        <family val="2"/>
        <scheme val="minor"/>
      </rPr>
      <t>3</t>
    </r>
    <r>
      <rPr>
        <sz val="9"/>
        <color theme="1"/>
        <rFont val="Calibri"/>
        <family val="2"/>
        <scheme val="minor"/>
      </rPr>
      <t>/hr</t>
    </r>
  </si>
  <si>
    <t>NOTABLE REMARKS FOR THE DAY :</t>
  </si>
  <si>
    <t>Liter/sec</t>
  </si>
  <si>
    <t xml:space="preserve">  </t>
  </si>
  <si>
    <t>FIDEL RAMOS</t>
  </si>
  <si>
    <t>TARGET DISCHARGE PRESSURE SET TO  75 PSI @ 5:01 AM AS PER SCHEDULE</t>
  </si>
  <si>
    <t>GLITTERS SY</t>
  </si>
  <si>
    <t>ANDRO MIRAFLOR</t>
  </si>
  <si>
    <t>3B+1S</t>
  </si>
  <si>
    <t>Additional 3 psi to target discharge pressure from 12:01 am to 5am as per request of Engr.Frances Morla (SPM-South), due to shifting of WSR and Posadas Influence area.</t>
  </si>
  <si>
    <t>Target Discharge Pressure set to 66psi @ 12:01 am as per request of Engr.FRANCIS MORLA (SPM-South)</t>
  </si>
  <si>
    <t>PAUL LABIAN</t>
  </si>
  <si>
    <t>2B+1S</t>
  </si>
  <si>
    <t xml:space="preserve"> </t>
  </si>
  <si>
    <t>3B</t>
  </si>
  <si>
    <t>XCV1- INCREASE OPENING  @ 12:00 AM (85%)</t>
  </si>
  <si>
    <t>XCV1- CLOSED @ 4:15 AM,WATER  ELEVATION  (9.0M)</t>
  </si>
  <si>
    <t>TARGET DISCHARGE PRESSURE SET TO  83 PSI @ 6:00 AM TO 12:01 PM AS PER SCHEDULE</t>
  </si>
  <si>
    <t>SP2- STARTED @ 6:00 AM TO MEET 83 PSI TARGET DISCHARGE PRESSURE</t>
  </si>
  <si>
    <t>TARGET DISCHARGE PRESSURE SET TO  81 PSI @ 12:01 PM TO 5:01 PM AS PER SCHEDULE</t>
  </si>
  <si>
    <t>SP1- STARTED @ 6:00 AM TO MEET 83 PSI TARGET DISCHARGE PRESSURE</t>
  </si>
  <si>
    <t>Additional 3 psi to target discharge pressure from 12:01 PM to 5am (JUNE 1, 2016) as per request of Engr. Frances Morla (SPM-South), due to shifting of WSR and Posadas Influence area.</t>
  </si>
  <si>
    <t>TARGET DISCHARGE PRESSURE SET TO 78 PSI @ 5:01 PM TO 7:01PM AS PER SCHEDULE</t>
  </si>
  <si>
    <t>TARGET DISCHARGE PRESSURE SET TO 76 PSI @ 7:01 PM TO 10:01 PM AS PER SCHEDULE</t>
  </si>
  <si>
    <t>BP1 - STARTED @ 10:00 PM DUE TO HIGH DISCHARGE</t>
  </si>
  <si>
    <t>SP2 - STOPPED @ 10:01 PM DUE TO EXCESS CAPACITY</t>
  </si>
  <si>
    <t>Change operation as per advise sir Alvin Cruz effective May 11, 2016 from 10pm to 5am the PSI is 83psi and the change operation will be waiting the advised of SPM.</t>
  </si>
  <si>
    <t>TARGET DISCHARGE PRESSURE SET TO 83PSI @ 10:01 PM TO 5:01 AM AS PER SCHEDULE</t>
  </si>
  <si>
    <t>BP3 - STOPPED @ 7:00 PM DUE TO HIGH DISCHARGE</t>
  </si>
  <si>
    <t>BP3 - STARTED @ 10:00 PM DUE TO HIGH DISCHARGE</t>
  </si>
  <si>
    <t>SP1 - STOPPED @ 10:01 PM DUE TO EXCESS CAPACITY</t>
  </si>
  <si>
    <t>XCV2 -OPENED @ 10:02 PM (65%)</t>
  </si>
  <si>
    <t>XCV2- INCREASE OPENING  @ 12:00 AM (75%)</t>
  </si>
  <si>
    <t>XCV2- CLOSED @ 4:10 AM,WATER  ELEVATION  (9.5M)</t>
  </si>
  <si>
    <t>SP2- STARTED @ 6:18 AM TO MEET 83 PSI TARGET DISCHARGE PRESSURE</t>
  </si>
  <si>
    <t>Additional 3 psi to target discharge pressure from 12:01 PM to 5am (JUNE 2, 2016) as per request of Engr. Frances Morla (SPM-South), due to shifting of WSR and Posadas Influence area.</t>
  </si>
  <si>
    <t>BP1 - STOPPED @ 8:00 PM DUE TO HIGH DISCHARGE</t>
  </si>
  <si>
    <t>XCV1 -OPENED @ 10:02 PM (65%)</t>
  </si>
  <si>
    <t>XCV1- INCREASE OPENING  @ 12:00 AM (75%)</t>
  </si>
  <si>
    <t>XCV1- CLOSED @ 4:30 AM,WATER  ELEVATION  (9.5M)</t>
  </si>
  <si>
    <t>SP1- STARTED @ 6:18 AM TO MEET 83 PSI TARGET DISCHARGE PRESSURE</t>
  </si>
  <si>
    <t>Additional 3 psi to target discharge pressure from 12:01 PM to 5am (JUNE 3, 2016) as per request of Engr. Frances Morla (SPM-South), due to shifting of WSR and Posadas Influence area.</t>
  </si>
  <si>
    <t xml:space="preserve">                                                                          </t>
  </si>
  <si>
    <t>BP3 - STOPPED @ 8:00 PM DUE TO HIGH DISCHARGE</t>
  </si>
  <si>
    <t>XCV2- CLOSED @ 4:50 AM,WATER  ELEVATION  (9.5M)</t>
  </si>
  <si>
    <t>Additional 3 psi to target discharge pressure from 12:01 PM to 5am (JUNE 4, 2016) as per request of Engr. Frances Morla (SPM-South), due to shifting of WSR and Posadas Influence area.</t>
  </si>
  <si>
    <t>XCV1- CLOSED @ 4:45 AM,WATER  ELEVATION  (9.5M)</t>
  </si>
  <si>
    <t>Additional 3 psi to target discharge pressure from 12:01 PM to 5am (JUNE 5, 2016) as per request of Engr. Frances Morla (SPM-South), due to shifting of WSR and Posadas Influence area.</t>
  </si>
  <si>
    <t>SP1- STARTED @ 7:01 AM TO MEET 83 PSI TARGET DISCHARGE PRESSURE</t>
  </si>
  <si>
    <t>BP3- STOPPED @ 8:00 PM DUE TO HIGH DISCHARGE</t>
  </si>
  <si>
    <t>XCV2- CLOSED @ 4:35 AM,WATER  ELEVATION  (9.5M)</t>
  </si>
  <si>
    <t>Additional 3 psi to target discharge pressure from 12:01 PM to 5am (JUNE 6, 2016) as per request of Engr. Frances Morla (SPM-South), due to shifting of WSR and Posadas Influence area.</t>
  </si>
  <si>
    <t>BP1- STOPPED @ 7:00 PM DUE TO HIGH DISCHARGE</t>
  </si>
  <si>
    <t>Change operation as per advise sir Alvin Cruz effective JUNE 6, 2016 from 8pm to 5am the PSI is 83psi and the change operation will be waiting the advised of SPM.</t>
  </si>
  <si>
    <t>BP1 - STARTED @ 8:01 PM DUE TO HIGH DISCHARGE</t>
  </si>
  <si>
    <t>XCV1 -OPENED @ 10:02 PM (55%)</t>
  </si>
  <si>
    <t>XCV1- INCREASE OPENING  @ 12:00 AM (65%)</t>
  </si>
  <si>
    <t>XCV1- CLOSED @ 3:24 AM,WATER  ELEVATION  (9.5M)</t>
  </si>
  <si>
    <t>SP1- STARTED @ 6:01 AM TO MEET 83 PSI TARGET DISCHARGE PRESSURE</t>
  </si>
  <si>
    <t>Additional 3 psi to target discharge pressure from 12:01 PM to 5am (JUNE 7, 2016) as per request of Engr. Frances Morla (SPM-South), due to shifting of WSR and Posadas Influence area.</t>
  </si>
  <si>
    <t>A.MIRAFLOR/P. LABIAN</t>
  </si>
  <si>
    <t>BP3- STOPPED @ 7:00 PM DUE TO HIGH DISCHARGE</t>
  </si>
  <si>
    <t>BP3 - STARTED @ 8:01 PM DUE TO HIGH DISCHARGE</t>
  </si>
  <si>
    <t>XCV2 -OPENED @ 10:02 PM (70%)</t>
  </si>
  <si>
    <t>XCV2- CLOSED @ 4:20 AM,WATER  ELEVATION  (9.5M)</t>
  </si>
  <si>
    <t>SP2- STARTED @ 6:01 AM TO MEET 83 PSI TARGET DISCHARGE PRESSURE</t>
  </si>
  <si>
    <t>Additional 3 psi to target discharge pressure from 12:01 PM to 5am (JUNE 8, 2016) as per request of Engr. Frances Morla (SPM-South), due to shifting of WSR and Posadas Influence area.</t>
  </si>
  <si>
    <t>SP2 - STOPPED @ 10:00 PM DUE TO EXCESS CAPACITY</t>
  </si>
  <si>
    <t>XCV1 -OPENED @ 10:02 PM (70%)</t>
  </si>
  <si>
    <t>XCV1- INCREASE OPENING  @ 12:00 AM (80%)</t>
  </si>
  <si>
    <t>TARGET DISCHARGE PRESSURE SET TO  83 PSI @ 12:00 AM TO 5:00 aM AS PER SCHEDULE</t>
  </si>
  <si>
    <t>XCV1- CLOSED @ 4:28 AM,WATER  ELEVATION  (9.5M)</t>
  </si>
  <si>
    <t>SP1 - STOPPED @ 10:00 PM DUE TO EXCESS CAPACITY</t>
  </si>
  <si>
    <t>XCV2 -OPENED @ 10:01 PM (50%)</t>
  </si>
  <si>
    <t>XCV2- INCREASE OPENING  @ 12:00 AM (70%)</t>
  </si>
  <si>
    <t>XCV2- CLOSED @ 4:32 AM,WATER  ELEVATION  (9.5M)</t>
  </si>
  <si>
    <t>Additional 3 psi to target discharge pressure from 12:01 PM to 5am (JUNE 10, 2016) as per request of Engr. Frances Morla (SPM-South), due to shifting of WSR and Posadas Influence area.</t>
  </si>
  <si>
    <t>BP1- STARTED  @ 2:23PM</t>
  </si>
  <si>
    <t>BP2- STARTED  @ 2:20PM</t>
  </si>
  <si>
    <t>BP3-STARTED  @ 2:22PM</t>
  </si>
  <si>
    <t xml:space="preserve">MAINTENANCE ARRIVE @ 2:12PM </t>
  </si>
  <si>
    <t>MAINTENANCE  TEAM START TO CHECK ELECTRICAL PANEL BREAKER @ 2:14PM AND FINISHED @ 2:18PM</t>
  </si>
  <si>
    <t>SP2- STARTED @2:24PM</t>
  </si>
  <si>
    <t>ALL BOOSTER AND STORAGE PUMP STOPPED OPERATION @1:30PM DUE TO SHORT CIRCUIT  ELECTRICAL WIRING @ JUNCTION BOX.</t>
  </si>
  <si>
    <t>BACK TO NORMAL OPERATION @ 2:25PM</t>
  </si>
  <si>
    <t>XCV1 -OPENED @ 10:01 PM (50%)</t>
  </si>
  <si>
    <t>XCV1- CLOSED @ 5:00 AM,WATER  ELEVATION  (5.1M)</t>
  </si>
  <si>
    <t>Additional 3 psi to target discharge pressure from 12:01 PM to 5am (JUNE 11, 2016) as per request of Engr. Frances Morla (SPM-South), due to shifting of WSR and Posadas Influence area.</t>
  </si>
  <si>
    <t>38+1S</t>
  </si>
  <si>
    <t>XCV1 -OPENED @ 10:01 PM (20%)</t>
  </si>
  <si>
    <t>TARGET DISCHARGE PRESSURE SET TO 76 PSI @ 7:01 PM TO 8:00 PM AS PER SCHEDULE</t>
  </si>
  <si>
    <t>TARGET DISCHARGE PRESSURE SET TO 83 PSI @ 8:01 PM TO 10:01 PM AS PER SCHEDULE</t>
  </si>
  <si>
    <t>XCV1- INCREASE OPENING  @ 12:00 AM (70%)</t>
  </si>
  <si>
    <t>XCV1- CLOSED @ 4:00 AM,WATER  ELEVATION  (9.5M)</t>
  </si>
  <si>
    <t>Additional 3 psi to target discharge pressure from 12:01 PM to 5am (JUNE 12, 2016) as per request of Engr. Frances Morla (SPM-South), due to shifting of WSR and Posadas Influence area.</t>
  </si>
  <si>
    <t>SP2- STARTED @ 7:00 AM TO MEET 83 PSI TARGET DISCHARGE PRESSURE</t>
  </si>
  <si>
    <t>XCV1- CLOSED @ 4:25 AM,WATER  ELEVATION  (9.5M)</t>
  </si>
  <si>
    <t>SP1- STARTED @ 7:00 AM TO MEET 83 PSI TARGET DISCHARGE PRESSURE</t>
  </si>
  <si>
    <t>Additional 3 psi to target discharge pressure from 12:01 PM to 5am (JUNE 13, 2016) as per request of Engr. Frances Morla (SPM-South), due to shifting of WSR and Posadas Influence area.</t>
  </si>
  <si>
    <t>XCV2 -OPENED @ 10:01 PM (20%)</t>
  </si>
  <si>
    <t>XCV2- CLOSED @ 4:38 AM,WATER  ELEVATION  (9.5M)</t>
  </si>
  <si>
    <t>Change operation as per advise sir Alvin Cruz effective JUNE 14, 2016 from 5am to 6am the PSI is 83psi and the change operation will be waiting the advised of SPM.</t>
  </si>
  <si>
    <t>Additional 3 psi to target discharge pressure from 12:01 PM to 5am (JUNE 14, 2016) as per request of Engr. Frances Morla (SPM-South), due to shifting of WSR and Posadas Influence area.</t>
  </si>
  <si>
    <t>TARGET DISCHARGE PRESSURE SET TO 81 PSI @ 5:01 PM TO 7:01PM AS PER SCHEDULE</t>
  </si>
  <si>
    <t>XCV1 -OPENED @ 10:01 PM (30%)</t>
  </si>
  <si>
    <t>XCV1- CLOSED @ 4:40 AM,WATER  ELEVATION  (9.5M)</t>
  </si>
  <si>
    <t>Additional 3 psi to target discharge pressure from 12:01 PM to 5am (JUNE 15, 2016) as per request of Engr. Frances Morla (SPM-South), due to shifting of WSR and Posadas Influence area.</t>
  </si>
  <si>
    <t>TARGET DISCHARGE PRESSURE SET TO 76 PSI @ 7:01 PM TO 8:01 PM AS PER SCHEDULE</t>
  </si>
  <si>
    <t>TARGET DISCHARGE PRESSURE SET TO  83 PSI @ 5:01 AM AS PER SCHEDULE</t>
  </si>
  <si>
    <t>XCV1- CLOSED @ 4:20 AM,WATER  ELEVATION  (9.5M)</t>
  </si>
  <si>
    <t>SP2- STARTED @ 5:00 AM TO MEET 83 PSI TARGET DISCHARGE PRESSURE</t>
  </si>
  <si>
    <t>Additional 3 psi to target discharge pressure from 12:01 PM to 5am (JUNE 16, 2016) as per request of Engr. Frances Morla (SPM-South), due to shifting of WSR and Posadas Influence area.</t>
  </si>
  <si>
    <t>SP1- STARTED @ 5:00 AM TO MEET 83 PSI TARGET DISCHARGE PRESSURE</t>
  </si>
  <si>
    <t>Additional 3 psi to target discharge pressure from 12:01 PM to 5am (JUNE 17, 2016) as per request of Engr. Frances Morla (SPM-South), due to shifting of WSR and Posadas Influence area.</t>
  </si>
  <si>
    <t>XCV1- CLOSED @ 4:10 AM,WATER  ELEVATION  (9.5M)</t>
  </si>
  <si>
    <t>Additional 3 psi to target discharge pressure from 12:01 PM to 5am (JUNE 18, 2016) as per request of Engr. Frances Morla (SPM-South), due to shifting of WSR and Posadas Influence area.</t>
  </si>
  <si>
    <t>Additional 3 psi to target discharge pressure from 12:01 PM to 5am (JUNE 19, 2016) as per request of Engr. Frances Morla (SPM-South), due to shifting of WSR and Posadas Influence area.</t>
  </si>
  <si>
    <t>XCV1- CLOSED @ 4:18 AM,WATER  ELEVATION  (9.5M)</t>
  </si>
  <si>
    <t>SP2- STARTED @ 5:10 AM TO MEET 83 PSI TARGET DISCHARGE PRESSURE</t>
  </si>
  <si>
    <t>Additional 3 psi to target discharge pressure from 12:01 PM to 5am (JUNE 20, 2016) as per request of Engr. Frances Morla (SPM-South), due to shifting of WSR and Posadas Influence area.</t>
  </si>
  <si>
    <t>BP1 - STARTED @ 8:00 PM DUE TO HIGH DISCHARGE</t>
  </si>
  <si>
    <t>BP2- STOPPED @ 8:01PM DUE TO MONTHLY PREVENTIVE MAINTENANCE</t>
  </si>
  <si>
    <t>BP2- STARTED @ 8:20PM DUE TO MONTHLY PREVENTIVE MAINTENANCE</t>
  </si>
  <si>
    <t>XCV2- INCREASE OPENING  @ 12:00 AM (60%)</t>
  </si>
  <si>
    <t>XCV2- CLOSED @ 3:48 AM,WATER  ELEVATION  (9.5M)</t>
  </si>
  <si>
    <t>Additional 3 psi to target discharge pressure from 12:01 PM to 5am (JUNE 21, 2016) as per request of Engr. Frances Morla (SPM-South), due to shifting of WSR and Posadas Influence area.</t>
  </si>
  <si>
    <t>SP2- STARTED @ 5:35 AM TO MEET 83 PSI TARGET DISCHARGE PRESSURE</t>
  </si>
  <si>
    <t>BP3 - STARTED @ 8:00 PM DUE TO HIGH DISCHARGE</t>
  </si>
  <si>
    <t>XCV1- CLOSED @ 4:14 AM,WATER  ELEVATION  (9.5M)</t>
  </si>
  <si>
    <t>SP1- STARTED @ 5:12 AM TO MEET 83 PSI TARGET DISCHARGE PRESSURE</t>
  </si>
  <si>
    <t>Additional 3 psi to target discharge pressure from 12:01 PM to 5am (JUNE 22, 2016) as per request of Engr. Frances Morla (SPM-South), due to shifting of WSR and Posadas Influence area.</t>
  </si>
  <si>
    <t>XCV2 -OPENED @ 10:01 PM (30%)</t>
  </si>
  <si>
    <t>XCV2- CLOSED @ 4:26 AM,WATER  ELEVATION  (9.5M)</t>
  </si>
  <si>
    <t>SP2- STARTED @ 5:16 AM TO MEET 83 PSI TARGET DISCHARGE PRESSURE</t>
  </si>
  <si>
    <t>Additional 3 psi to target discharge pressure from 12:01 PM to 5am (JUNE 23, 2016) as per request of Engr. Frances Morla (SPM-South), due to shifting of WSR and Posadas Influence area.</t>
  </si>
  <si>
    <t>XCV1- CLOSED @ 4:26 AM,WATER  ELEVATION  (9.5M)</t>
  </si>
  <si>
    <t>SP1- STARTED @ 5:20 AM TO MEET 83 PSI TARGET DISCHARGE PRESSURE</t>
  </si>
  <si>
    <t>Additional 3 psi to target discharge pressure from 12:01 PM to 5am (JUNE 24, 2016) as per request of Engr. Frances Morla (SPM-South), due to shifting of WSR and Posadas Influence area.</t>
  </si>
  <si>
    <t>SP2- STARTED @ 6:30 AM TO MEET 83 PSI TARGET DISCHARGE PRESSURE</t>
  </si>
  <si>
    <t>Additional 3 psi to target discharge pressure from 12:01 PM to 5am (JUNE 25, 2016) as per request of Engr. Frances Morla (SPM-South), due to shifting of WSR and Posadas Influence area.</t>
  </si>
  <si>
    <t>Additional 3 psi to target discharge pressure from 12:01 PM to 5am (JUNE 26, 2016) as per request of Engr. Frances Morla (SPM-South), due to shifting of WSR and Posadas Influence area.</t>
  </si>
  <si>
    <t>XCV2- CLOSED @ 4:00 AM,WATER  ELEVATION  (9.5M)</t>
  </si>
  <si>
    <t>Additional 3 psi to target discharge pressure from 12:01 PM to 5am (JUNE 27, 2016) as per request of Engr. Frances Morla (SPM-South), due to shifting of WSR and Posadas Influence area.</t>
  </si>
  <si>
    <t>BP1- STARTED @ 8:00 PM DUE TO HIGH DISCHARGE</t>
  </si>
  <si>
    <t>XCV1 -OPENED @ 10:01 PM (26%)</t>
  </si>
  <si>
    <t>BP2 - STOPPED @ 12:00 AM DUE TO MONTHLY PREVENTIVE MAINTENANCE</t>
  </si>
  <si>
    <t>XCV2- INCREASE OPENING  @ 12:01 AM (70%)</t>
  </si>
  <si>
    <t>BP2 - STARTED @ 1:26 AM DUE TO MONTHLY PREVENTIVE MAINTENANCE</t>
  </si>
  <si>
    <t>BP3 - STOPPED @ 1:27 AM DUE TO MONTHLY PREVENTIVE MAINTENANCE</t>
  </si>
  <si>
    <t>XCV1- INCREASE OPENING  @ 12:01 AM (60%)</t>
  </si>
  <si>
    <t>BP3 - STARTED @ 3:00 AM DUE TO MONTHLY PREVENTIVE MAINTENANCE</t>
  </si>
  <si>
    <t>XCV1- CLOSED @ 4:15 AM,WATER  ELEVATION  (9.5M)</t>
  </si>
  <si>
    <t>2B</t>
  </si>
  <si>
    <t>Additional 3 psi to target discharge pressure from 12:01 PM to 5am (JUNE 28, 2016) as per request of Engr. Frances Morla (SPM-South), due to shifting of WSR and Posadas Influence area.</t>
  </si>
  <si>
    <t>BP3- STARTED @ 8:00 PM DUE TO HIGH DISCHARGE</t>
  </si>
  <si>
    <t>Change operation as per advise sir Alvin Cruz effective June 28.2016,target pressure for 12MN-3AM will be changed to 75 psi only. This was requested by PQE BA due to good pressure survey taken last night.</t>
  </si>
  <si>
    <t>TARGET DISCHARGE PRESSURE SET TO  75 PSI @ 12:00 AM TO 3:00 aM AS PER SCHEDULE</t>
  </si>
  <si>
    <t>Target Discharge Pressure set to 83psi @ 12:01 am as per request of Engr.FRANCIS MORLA (SPM-South)</t>
  </si>
  <si>
    <t>TARGET DISCHARGE PRESSURE SET TO  83 PSI @ 3:01 AM TO 5:01 AM AS PER SCHEDULE</t>
  </si>
  <si>
    <t>SP2- STARTED @ 5:20 AM TO MEET 83 PSI TARGET DISCHARGE PRESSURE</t>
  </si>
  <si>
    <t>TARGET DISCHARGE PRESSURE SET TO  83 PSI @ 5:01 AM TO 6:01 AM AS PER SCHEDULE</t>
  </si>
  <si>
    <t>Additional 3 psi to target discharge pressure from 12:01 PM to 5am (JUNE 29, 2016) as per request of Engr. Frances Morla (SPM-South), due to shifting of WSR and Posadas Influence area.</t>
  </si>
  <si>
    <t>EXPONENT ARRIVE FOR CHANGE IP OF PLC, HMI, SCADA</t>
  </si>
  <si>
    <t>BPI- STOPPED @ 2:32 PM DUE TO SHIFT MANUAL OPERATION</t>
  </si>
  <si>
    <t>BPI- STARTED@ 2:35 PM DUE TO SHIFT  MANUAL OPERATION</t>
  </si>
  <si>
    <t>BP3- STOPPED @ 2:37 PM DUE TO SHIFT  MANUAL OPERATION</t>
  </si>
  <si>
    <t>BP3- STARTED@ 2:39 PM DUE TO SHIFT  MANUAL OPERATION</t>
  </si>
  <si>
    <t>BP2- STOPPED @ 2:41 PM DUE TO SHIFT  MANUAL OPERATION</t>
  </si>
  <si>
    <t>BP2- STARTED@ 2:45 PM DUE TO SHIFT  MANUAL OPERATION</t>
  </si>
  <si>
    <t>SP2- STOPPED @2;47PM DUE  TO SHIFT  MANUAL OPERATION</t>
  </si>
  <si>
    <t>SP2- STARTED @2;49PM DUE  TO SHIFT  MANUAL OPERATION</t>
  </si>
  <si>
    <t>NORMAL OPERATION @ 2:51 PM DUE TO SHIFT  MANUAL OPERATION</t>
  </si>
  <si>
    <t>BPI- STOPPED @ 3:28 PM DUE TO SHIFT AUTO OPERATION</t>
  </si>
  <si>
    <t>BPI- STARTED@ 3:30 PM DUE TO SHIFT AUTO OPERATION</t>
  </si>
  <si>
    <t>BP3- STOPPED @ 3:33 PM DUE TO SHIFT  AUTO OPERATION</t>
  </si>
  <si>
    <t>BP3- STARTED@ 3:35 PM DUE TO SHIFT AUTO OPERATION</t>
  </si>
  <si>
    <t>BP2- STOPPED @ 3:37 PM DUE TO SHIFT AUTO OPERATION</t>
  </si>
  <si>
    <t>BP2- STARTED@ 3:39 PM DUE TO SHIFT AUTO OPERATION</t>
  </si>
  <si>
    <t>SP2- STOPPED @3;42PM DUE  TO SHIFT AUTO OPERATION</t>
  </si>
  <si>
    <t>SP2- STARTED @3;44PM DUE  TO SHIFT AUTO OPERATION</t>
  </si>
  <si>
    <t>NORMAL OPERATION @ 3:47 PM DUE TO SHIFT AUTO OPERATION</t>
  </si>
  <si>
    <t>XCV2- CLOSED @ 4:16 AM,WATER  ELEVATION  (9.5M)</t>
  </si>
  <si>
    <t>BP2- STOPPED @ 1:40 AM DUE TO SHIFT  AUTO OPERATION</t>
  </si>
  <si>
    <t>2B+2S</t>
  </si>
  <si>
    <t>SP2, STRARTED @ 6:00 AM DUE TO PROVIDE  THE 83 TARGET DISCHARGE PRESSURE (BP2 NOT RUNNING)</t>
  </si>
  <si>
    <t xml:space="preserve">TARGET DISCHARGE PRESSURE SET TO  83 PSI </t>
  </si>
  <si>
    <t>SP2 - STOPPED @ 9:00 AM  DUE TO HIGH DSCHARGE PRESSURE</t>
  </si>
  <si>
    <t>BP2 - STARTED @ 9:01 AM TO MEET 83 PSI TARGET DISCHARGE PRESSURE</t>
  </si>
  <si>
    <t>Additional 3 psi to target discharge pressure from 12:01 PM to 5am (JUNE 30, 2016) as per request of Engr. Frances Morla (SPM-South), due to shifting of WSR and Posadas Influence 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</si>
</sst>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m/d/yyyy;@"/>
    <numFmt numFmtId="165" formatCode="[$-3409]dddd\,\ mmmm\ dd\,\ yyyy;@"/>
    <numFmt numFmtId="166" formatCode="_(* #,##0_);_(* \(#,##0\);_(* &quot;-&quot;??_);_(@_)"/>
    <numFmt numFmtId="167" formatCode="0.0"/>
    <numFmt numFmtId="168" formatCode="#,##0.000_);\(#,##0.000\)"/>
  </numFmts>
  <fonts count="7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0"/>
      <name val="Calibri"/>
      <family val="2"/>
      <scheme val="minor"/>
    </font>
    <font>
      <sz val="9"/>
      <color theme="1"/>
      <name val="Calibri"/>
      <family val="2"/>
      <scheme val="minor"/>
    </font>
    <font>
      <b/>
      <sz val="9"/>
      <color theme="1"/>
      <name val="Calibri"/>
      <family val="2"/>
      <scheme val="minor"/>
    </font>
    <font>
      <b/>
      <sz val="16"/>
      <color theme="1"/>
      <name val="Calibri"/>
      <family val="2"/>
      <scheme val="minor"/>
    </font>
    <font>
      <b/>
      <i/>
      <sz val="9"/>
      <color rgb="FFFF0000"/>
      <name val="Calibri"/>
      <family val="2"/>
      <scheme val="minor"/>
    </font>
    <font>
      <i/>
      <sz val="9"/>
      <color rgb="FFFF0000"/>
      <name val="Calibri"/>
      <family val="2"/>
      <scheme val="minor"/>
    </font>
    <font>
      <i/>
      <sz val="9"/>
      <color theme="1"/>
      <name val="Calibri"/>
      <family val="2"/>
      <scheme val="minor"/>
    </font>
    <font>
      <b/>
      <i/>
      <sz val="9"/>
      <color theme="1"/>
      <name val="Calibri"/>
      <family val="2"/>
      <scheme val="minor"/>
    </font>
    <font>
      <b/>
      <sz val="10"/>
      <color theme="1"/>
      <name val="Calibri"/>
      <family val="2"/>
      <scheme val="minor"/>
    </font>
    <font>
      <b/>
      <sz val="9"/>
      <color theme="1" tint="0.249977111117893"/>
      <name val="Calibri"/>
      <family val="2"/>
      <scheme val="minor"/>
    </font>
    <font>
      <b/>
      <sz val="9"/>
      <color rgb="FFFF0000"/>
      <name val="Calibri"/>
      <family val="2"/>
      <scheme val="minor"/>
    </font>
    <font>
      <b/>
      <sz val="9"/>
      <name val="Calibri"/>
      <family val="2"/>
      <scheme val="minor"/>
    </font>
    <font>
      <u/>
      <sz val="11"/>
      <color theme="10"/>
      <name val="Calibri"/>
      <family val="2"/>
      <scheme val="minor"/>
    </font>
    <font>
      <b/>
      <sz val="8"/>
      <color theme="1"/>
      <name val="Calibri"/>
      <family val="2"/>
      <scheme val="minor"/>
    </font>
    <font>
      <sz val="8"/>
      <color theme="1"/>
      <name val="Calibri"/>
      <family val="2"/>
      <scheme val="minor"/>
    </font>
    <font>
      <sz val="8"/>
      <color rgb="FFFF0000"/>
      <name val="Calibri"/>
      <family val="2"/>
      <scheme val="minor"/>
    </font>
    <font>
      <sz val="9"/>
      <name val="Calibri"/>
      <family val="2"/>
      <scheme val="minor"/>
    </font>
    <font>
      <sz val="11"/>
      <color rgb="FF000000"/>
      <name val="Calibri"/>
      <family val="2"/>
      <scheme val="minor"/>
    </font>
    <font>
      <b/>
      <sz val="10"/>
      <color rgb="FFFF0000"/>
      <name val="Calibri"/>
      <family val="2"/>
      <scheme val="minor"/>
    </font>
    <font>
      <b/>
      <sz val="11"/>
      <color rgb="FFFF0000"/>
      <name val="Calibri"/>
      <family val="2"/>
      <scheme val="minor"/>
    </font>
    <font>
      <vertAlign val="superscript"/>
      <sz val="9"/>
      <color theme="1"/>
      <name val="Calibri"/>
      <family val="2"/>
      <scheme val="minor"/>
    </font>
    <font>
      <b/>
      <i/>
      <sz val="9"/>
      <color rgb="FFC00000"/>
      <name val="Calibri"/>
      <family val="2"/>
      <scheme val="minor"/>
    </font>
    <font>
      <sz val="10"/>
      <name val="Arial"/>
      <family val="2"/>
    </font>
    <font>
      <i/>
      <sz val="10"/>
      <color rgb="FFFF0000"/>
      <name val="Calibri"/>
      <family val="2"/>
      <scheme val="minor"/>
    </font>
    <font>
      <i/>
      <sz val="10"/>
      <name val="Calibri"/>
      <family val="2"/>
      <scheme val="minor"/>
    </font>
    <font>
      <i/>
      <sz val="10"/>
      <color theme="1"/>
      <name val="Calibri"/>
      <family val="2"/>
      <scheme val="minor"/>
    </font>
    <font>
      <b/>
      <i/>
      <sz val="10"/>
      <color rgb="FFFF0000"/>
      <name val="Calibri"/>
      <family val="2"/>
      <scheme val="minor"/>
    </font>
    <font>
      <b/>
      <i/>
      <sz val="10"/>
      <color rgb="FFC0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indexed="8"/>
      <name val="Calibri"/>
      <family val="2"/>
    </font>
    <font>
      <sz val="12"/>
      <color indexed="8"/>
      <name val="Calibri"/>
      <family val="2"/>
    </font>
    <font>
      <sz val="10"/>
      <name val="Arial"/>
      <family val="2"/>
    </font>
    <font>
      <sz val="11"/>
      <name val="Calibri"/>
      <family val="2"/>
      <scheme val="minor"/>
    </font>
    <font>
      <b/>
      <u/>
      <sz val="9"/>
      <color theme="1"/>
      <name val="Calibri"/>
      <family val="2"/>
      <scheme val="minor"/>
    </font>
    <font>
      <sz val="10"/>
      <color theme="1"/>
      <name val="Calibri"/>
      <family val="2"/>
      <scheme val="minor"/>
    </font>
    <font>
      <i/>
      <sz val="10"/>
      <color rgb="FF002060"/>
      <name val="Calibri"/>
      <family val="2"/>
      <scheme val="minor"/>
    </font>
    <font>
      <sz val="11"/>
      <color rgb="FF002060"/>
      <name val="Calibri"/>
      <family val="2"/>
      <scheme val="minor"/>
    </font>
    <font>
      <b/>
      <i/>
      <sz val="10"/>
      <color rgb="FF002060"/>
      <name val="Calibri"/>
      <family val="2"/>
      <scheme val="minor"/>
    </font>
    <font>
      <b/>
      <sz val="11"/>
      <color rgb="FF002060"/>
      <name val="Calibri"/>
      <family val="2"/>
      <scheme val="minor"/>
    </font>
    <font>
      <i/>
      <sz val="10"/>
      <color rgb="FF0070C0"/>
      <name val="Calibri"/>
      <family val="2"/>
      <scheme val="minor"/>
    </font>
    <font>
      <sz val="11"/>
      <color rgb="FF0070C0"/>
      <name val="Calibri"/>
      <family val="2"/>
      <scheme val="minor"/>
    </font>
    <font>
      <b/>
      <i/>
      <sz val="10"/>
      <color rgb="FF0070C0"/>
      <name val="Calibri"/>
      <family val="2"/>
      <scheme val="minor"/>
    </font>
    <font>
      <i/>
      <sz val="10"/>
      <color theme="1" tint="4.9989318521683403E-2"/>
      <name val="Calibri"/>
      <family val="2"/>
      <scheme val="minor"/>
    </font>
    <font>
      <sz val="11"/>
      <color rgb="FF00B0F0"/>
      <name val="Calibri"/>
      <family val="2"/>
      <scheme val="minor"/>
    </font>
    <font>
      <i/>
      <sz val="10"/>
      <color rgb="FF00B0F0"/>
      <name val="Calibri"/>
      <family val="2"/>
      <scheme val="minor"/>
    </font>
    <font>
      <b/>
      <i/>
      <sz val="10"/>
      <color theme="1"/>
      <name val="Calibri"/>
      <family val="2"/>
      <scheme val="minor"/>
    </font>
    <font>
      <b/>
      <i/>
      <sz val="10"/>
      <color rgb="FF00B0F0"/>
      <name val="Calibri"/>
      <family val="2"/>
      <scheme val="minor"/>
    </font>
    <font>
      <b/>
      <i/>
      <sz val="10"/>
      <name val="Calibri"/>
      <family val="2"/>
      <scheme val="minor"/>
    </font>
    <font>
      <b/>
      <sz val="11"/>
      <name val="Calibri"/>
      <family val="2"/>
      <scheme val="minor"/>
    </font>
    <font>
      <b/>
      <i/>
      <sz val="10"/>
      <color theme="0"/>
      <name val="Calibri"/>
      <family val="2"/>
      <scheme val="minor"/>
    </font>
    <font>
      <i/>
      <sz val="10"/>
      <color theme="0"/>
      <name val="Calibri"/>
      <family val="2"/>
      <scheme val="minor"/>
    </font>
    <font>
      <b/>
      <i/>
      <sz val="11"/>
      <name val="Calibri"/>
      <family val="2"/>
      <scheme val="minor"/>
    </font>
    <font>
      <b/>
      <i/>
      <sz val="11"/>
      <color theme="0"/>
      <name val="Calibri"/>
      <family val="2"/>
      <scheme val="minor"/>
    </font>
  </fonts>
  <fills count="57">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E5B6B5"/>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rgb="FF99FF99"/>
        <bgColor indexed="64"/>
      </patternFill>
    </fill>
    <fill>
      <patternFill patternType="solid">
        <fgColor rgb="FF00B050"/>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0" tint="-4.9989318521683403E-2"/>
        <bgColor indexed="64"/>
      </patternFill>
    </fill>
    <fill>
      <patternFill patternType="solid">
        <fgColor rgb="FF0070C0"/>
        <bgColor indexed="64"/>
      </patternFill>
    </fill>
    <fill>
      <patternFill patternType="solid">
        <fgColor rgb="FF7030A0"/>
        <bgColor indexed="64"/>
      </patternFill>
    </fill>
    <fill>
      <patternFill patternType="solid">
        <fgColor rgb="FF00FF00"/>
        <bgColor indexed="64"/>
      </patternFill>
    </fill>
    <fill>
      <patternFill patternType="solid">
        <fgColor theme="4"/>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43" fontId="1" fillId="0" borderId="0" applyFont="0" applyFill="0" applyBorder="0" applyAlignment="0" applyProtection="0"/>
    <xf numFmtId="9" fontId="1" fillId="0" borderId="0" applyFont="0" applyFill="0" applyBorder="0" applyAlignment="0" applyProtection="0"/>
    <xf numFmtId="0" fontId="16" fillId="0" borderId="0" applyNumberFormat="0" applyFill="0" applyBorder="0" applyAlignment="0" applyProtection="0"/>
    <xf numFmtId="0" fontId="26" fillId="0" borderId="0"/>
    <xf numFmtId="0" fontId="32" fillId="0" borderId="0" applyNumberFormat="0" applyFill="0" applyBorder="0" applyAlignment="0" applyProtection="0"/>
    <xf numFmtId="0" fontId="33" fillId="0" borderId="13" applyNumberFormat="0" applyFill="0" applyAlignment="0" applyProtection="0"/>
    <xf numFmtId="0" fontId="34" fillId="0" borderId="14" applyNumberFormat="0" applyFill="0" applyAlignment="0" applyProtection="0"/>
    <xf numFmtId="0" fontId="35" fillId="0" borderId="15" applyNumberFormat="0" applyFill="0" applyAlignment="0" applyProtection="0"/>
    <xf numFmtId="0" fontId="35" fillId="0" borderId="0" applyNumberFormat="0" applyFill="0" applyBorder="0" applyAlignment="0" applyProtection="0"/>
    <xf numFmtId="0" fontId="36" fillId="20" borderId="0" applyNumberFormat="0" applyBorder="0" applyAlignment="0" applyProtection="0"/>
    <xf numFmtId="0" fontId="37" fillId="21" borderId="0" applyNumberFormat="0" applyBorder="0" applyAlignment="0" applyProtection="0"/>
    <xf numFmtId="0" fontId="38" fillId="22" borderId="0" applyNumberFormat="0" applyBorder="0" applyAlignment="0" applyProtection="0"/>
    <xf numFmtId="0" fontId="39" fillId="23" borderId="16" applyNumberFormat="0" applyAlignment="0" applyProtection="0"/>
    <xf numFmtId="0" fontId="40" fillId="24" borderId="17" applyNumberFormat="0" applyAlignment="0" applyProtection="0"/>
    <xf numFmtId="0" fontId="41" fillId="24" borderId="16" applyNumberFormat="0" applyAlignment="0" applyProtection="0"/>
    <xf numFmtId="0" fontId="42" fillId="0" borderId="18" applyNumberFormat="0" applyFill="0" applyAlignment="0" applyProtection="0"/>
    <xf numFmtId="0" fontId="43" fillId="25" borderId="19" applyNumberFormat="0" applyAlignment="0" applyProtection="0"/>
    <xf numFmtId="0" fontId="2" fillId="0" borderId="0" applyNumberFormat="0" applyFill="0" applyBorder="0" applyAlignment="0" applyProtection="0"/>
    <xf numFmtId="0" fontId="44" fillId="0" borderId="0" applyNumberFormat="0" applyFill="0" applyBorder="0" applyAlignment="0" applyProtection="0"/>
    <xf numFmtId="0" fontId="3" fillId="0" borderId="21" applyNumberFormat="0" applyFill="0" applyAlignment="0" applyProtection="0"/>
    <xf numFmtId="0" fontId="4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5" fillId="34" borderId="0" applyNumberFormat="0" applyBorder="0" applyAlignment="0" applyProtection="0"/>
    <xf numFmtId="0" fontId="45"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45" fillId="38" borderId="0" applyNumberFormat="0" applyBorder="0" applyAlignment="0" applyProtection="0"/>
    <xf numFmtId="0" fontId="45"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45" fillId="42" borderId="0" applyNumberFormat="0" applyBorder="0" applyAlignment="0" applyProtection="0"/>
    <xf numFmtId="0" fontId="45"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45" fillId="46" borderId="0" applyNumberFormat="0" applyBorder="0" applyAlignment="0" applyProtection="0"/>
    <xf numFmtId="0" fontId="45"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45" fillId="50" borderId="0" applyNumberFormat="0" applyBorder="0" applyAlignment="0" applyProtection="0"/>
    <xf numFmtId="0" fontId="47" fillId="0" borderId="0"/>
    <xf numFmtId="0" fontId="26" fillId="0" borderId="0"/>
    <xf numFmtId="0" fontId="26" fillId="0" borderId="0"/>
    <xf numFmtId="0" fontId="26" fillId="0" borderId="0"/>
    <xf numFmtId="0" fontId="46" fillId="26" borderId="20" applyNumberFormat="0" applyFont="0" applyAlignment="0" applyProtection="0"/>
    <xf numFmtId="0" fontId="26" fillId="0" borderId="0"/>
    <xf numFmtId="43" fontId="1" fillId="0" borderId="0" applyFont="0" applyFill="0" applyBorder="0" applyAlignment="0" applyProtection="0"/>
    <xf numFmtId="0" fontId="1" fillId="0" borderId="0"/>
    <xf numFmtId="43" fontId="48" fillId="0" borderId="0" applyFont="0" applyFill="0" applyBorder="0" applyAlignment="0" applyProtection="0"/>
    <xf numFmtId="0" fontId="48" fillId="0" borderId="0"/>
    <xf numFmtId="43" fontId="26" fillId="0" borderId="0" applyFont="0" applyFill="0" applyBorder="0" applyAlignment="0" applyProtection="0"/>
    <xf numFmtId="0" fontId="26" fillId="0" borderId="0"/>
  </cellStyleXfs>
  <cellXfs count="355">
    <xf numFmtId="0" fontId="0" fillId="0" borderId="0" xfId="0"/>
    <xf numFmtId="1" fontId="5" fillId="51" borderId="1" xfId="0" applyNumberFormat="1" applyFont="1" applyFill="1" applyBorder="1" applyAlignment="1">
      <alignment horizontal="center" vertical="center"/>
    </xf>
    <xf numFmtId="0" fontId="4" fillId="0" borderId="0" xfId="0" applyFont="1" applyFill="1"/>
    <xf numFmtId="0" fontId="6" fillId="0" borderId="0" xfId="0" applyFont="1" applyAlignment="1">
      <alignment horizontal="left"/>
    </xf>
    <xf numFmtId="0" fontId="7" fillId="0" borderId="0" xfId="0" applyFont="1" applyAlignment="1">
      <alignment vertical="center"/>
    </xf>
    <xf numFmtId="0" fontId="5" fillId="0" borderId="0" xfId="0" applyFont="1" applyAlignment="1">
      <alignment horizontal="center" vertical="center"/>
    </xf>
    <xf numFmtId="0" fontId="8" fillId="0" borderId="0" xfId="0" applyFont="1" applyBorder="1" applyAlignment="1">
      <alignment vertical="center"/>
    </xf>
    <xf numFmtId="0" fontId="9" fillId="0" borderId="0" xfId="0" applyFont="1" applyBorder="1" applyAlignment="1">
      <alignment vertical="center"/>
    </xf>
    <xf numFmtId="0" fontId="10" fillId="0" borderId="0" xfId="0" applyFont="1" applyBorder="1" applyAlignment="1">
      <alignment vertical="center"/>
    </xf>
    <xf numFmtId="0" fontId="10" fillId="0" borderId="0" xfId="0" applyFont="1" applyBorder="1" applyAlignment="1">
      <alignment horizontal="center" vertical="center"/>
    </xf>
    <xf numFmtId="0" fontId="11" fillId="0" borderId="0" xfId="0" applyFont="1" applyBorder="1" applyAlignment="1">
      <alignment horizontal="left" vertical="center"/>
    </xf>
    <xf numFmtId="0" fontId="11" fillId="0" borderId="0" xfId="0" applyFont="1" applyBorder="1" applyAlignment="1">
      <alignment horizontal="center" vertical="center"/>
    </xf>
    <xf numFmtId="0" fontId="5" fillId="0" borderId="0" xfId="0" applyFont="1" applyAlignment="1">
      <alignment wrapText="1"/>
    </xf>
    <xf numFmtId="0" fontId="7" fillId="0" borderId="0" xfId="0" applyFont="1" applyAlignment="1">
      <alignment horizontal="left" vertical="center"/>
    </xf>
    <xf numFmtId="0" fontId="12" fillId="0" borderId="0" xfId="0" applyFont="1" applyBorder="1" applyAlignment="1">
      <alignment horizontal="left" vertical="center"/>
    </xf>
    <xf numFmtId="0" fontId="7" fillId="0" borderId="0" xfId="0" applyFont="1" applyBorder="1" applyAlignment="1">
      <alignment vertical="center"/>
    </xf>
    <xf numFmtId="0" fontId="6" fillId="0" borderId="1" xfId="0" applyFont="1" applyBorder="1" applyAlignment="1">
      <alignment horizontal="center" vertical="center"/>
    </xf>
    <xf numFmtId="0" fontId="6" fillId="0" borderId="0" xfId="0" applyFont="1" applyFill="1" applyBorder="1" applyAlignment="1">
      <alignment vertical="center"/>
    </xf>
    <xf numFmtId="0" fontId="13" fillId="0" borderId="0" xfId="0" applyFont="1" applyAlignment="1">
      <alignment horizontal="left"/>
    </xf>
    <xf numFmtId="0" fontId="6" fillId="0" borderId="0" xfId="0" applyFont="1" applyBorder="1" applyAlignment="1">
      <alignment horizontal="left"/>
    </xf>
    <xf numFmtId="0" fontId="5" fillId="0" borderId="0" xfId="0" applyFont="1" applyBorder="1"/>
    <xf numFmtId="0" fontId="10" fillId="0" borderId="0" xfId="0" applyFont="1" applyBorder="1" applyAlignment="1">
      <alignment vertical="center" wrapText="1"/>
    </xf>
    <xf numFmtId="0" fontId="14" fillId="0" borderId="0" xfId="0" applyFont="1" applyFill="1" applyBorder="1" applyAlignment="1">
      <alignment vertical="center"/>
    </xf>
    <xf numFmtId="0" fontId="14" fillId="0" borderId="0" xfId="0" applyFont="1" applyFill="1" applyBorder="1" applyAlignment="1">
      <alignment horizontal="center" vertical="center"/>
    </xf>
    <xf numFmtId="0" fontId="0" fillId="0" borderId="0" xfId="0" applyAlignment="1">
      <alignment wrapText="1"/>
    </xf>
    <xf numFmtId="0" fontId="11" fillId="0" borderId="0" xfId="0" applyFont="1" applyBorder="1" applyAlignment="1"/>
    <xf numFmtId="0" fontId="11" fillId="0" borderId="0" xfId="0" applyFont="1" applyBorder="1" applyAlignment="1">
      <alignment wrapText="1"/>
    </xf>
    <xf numFmtId="0" fontId="5" fillId="0" borderId="0" xfId="0" applyFont="1" applyAlignment="1">
      <alignment horizontal="center" vertical="center" wrapText="1"/>
    </xf>
    <xf numFmtId="0" fontId="6" fillId="4" borderId="1" xfId="0" applyFont="1" applyFill="1" applyBorder="1" applyAlignment="1">
      <alignment horizontal="center" vertical="center"/>
    </xf>
    <xf numFmtId="0" fontId="6" fillId="0" borderId="0" xfId="0" applyFont="1" applyAlignment="1"/>
    <xf numFmtId="166" fontId="6" fillId="4" borderId="1" xfId="1" applyNumberFormat="1" applyFont="1" applyFill="1" applyBorder="1" applyAlignment="1">
      <alignment horizontal="center" vertical="center"/>
    </xf>
    <xf numFmtId="2" fontId="6" fillId="4" borderId="1" xfId="0" applyNumberFormat="1" applyFont="1" applyFill="1" applyBorder="1" applyAlignment="1">
      <alignment horizontal="center" vertical="center"/>
    </xf>
    <xf numFmtId="0" fontId="14" fillId="0" borderId="0" xfId="0" applyFont="1" applyAlignment="1">
      <alignment horizontal="center"/>
    </xf>
    <xf numFmtId="0" fontId="6" fillId="3" borderId="1" xfId="0" applyFont="1" applyFill="1" applyBorder="1" applyAlignment="1" applyProtection="1">
      <alignment horizontal="center" vertical="center" wrapText="1"/>
    </xf>
    <xf numFmtId="0" fontId="17" fillId="6" borderId="5" xfId="0" applyFont="1" applyFill="1" applyBorder="1" applyAlignment="1">
      <alignment horizontal="center" vertical="center" wrapText="1"/>
    </xf>
    <xf numFmtId="0" fontId="6" fillId="6" borderId="1" xfId="0" applyFont="1" applyFill="1" applyBorder="1" applyAlignment="1" applyProtection="1">
      <alignment horizontal="center" vertical="center"/>
      <protection hidden="1"/>
    </xf>
    <xf numFmtId="0" fontId="3" fillId="6" borderId="1" xfId="0" applyFont="1" applyFill="1" applyBorder="1" applyAlignment="1">
      <alignment horizontal="center" vertical="center"/>
    </xf>
    <xf numFmtId="0" fontId="6" fillId="6"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wrapText="1"/>
    </xf>
    <xf numFmtId="0" fontId="6" fillId="2" borderId="1" xfId="0" applyFont="1" applyFill="1" applyBorder="1" applyAlignment="1" applyProtection="1">
      <alignment horizontal="center" vertical="center"/>
      <protection hidden="1"/>
    </xf>
    <xf numFmtId="18" fontId="5" fillId="8" borderId="1" xfId="0" applyNumberFormat="1" applyFont="1" applyFill="1" applyBorder="1" applyAlignment="1">
      <alignment horizontal="center" vertical="center"/>
    </xf>
    <xf numFmtId="167" fontId="5" fillId="5" borderId="1" xfId="0" applyNumberFormat="1" applyFont="1" applyFill="1" applyBorder="1" applyAlignment="1">
      <alignment horizontal="center" vertical="center"/>
    </xf>
    <xf numFmtId="167" fontId="18" fillId="11" borderId="1" xfId="0" applyNumberFormat="1" applyFont="1" applyFill="1" applyBorder="1" applyAlignment="1" applyProtection="1">
      <alignment horizontal="center" vertical="center"/>
    </xf>
    <xf numFmtId="167" fontId="19" fillId="11" borderId="1" xfId="0" applyNumberFormat="1" applyFont="1" applyFill="1" applyBorder="1" applyAlignment="1" applyProtection="1">
      <alignment horizontal="center" vertical="center"/>
    </xf>
    <xf numFmtId="167" fontId="5" fillId="12" borderId="1" xfId="0" applyNumberFormat="1" applyFont="1" applyFill="1" applyBorder="1" applyAlignment="1" applyProtection="1">
      <alignment horizontal="center" vertical="center"/>
    </xf>
    <xf numFmtId="167" fontId="5" fillId="12" borderId="1" xfId="0" applyNumberFormat="1" applyFont="1" applyFill="1" applyBorder="1" applyAlignment="1">
      <alignment horizontal="center" vertical="center"/>
    </xf>
    <xf numFmtId="1" fontId="20" fillId="7" borderId="1" xfId="0" applyNumberFormat="1" applyFont="1" applyFill="1" applyBorder="1" applyAlignment="1">
      <alignment horizontal="center" vertical="center"/>
    </xf>
    <xf numFmtId="168" fontId="5" fillId="13" borderId="1" xfId="1" applyNumberFormat="1" applyFont="1" applyFill="1" applyBorder="1" applyAlignment="1">
      <alignment horizontal="center" vertical="center"/>
    </xf>
    <xf numFmtId="0" fontId="5" fillId="5" borderId="1" xfId="2" applyNumberFormat="1" applyFont="1" applyFill="1" applyBorder="1" applyAlignment="1">
      <alignment horizontal="center" vertical="center" wrapText="1"/>
    </xf>
    <xf numFmtId="0" fontId="20" fillId="14" borderId="1" xfId="0" applyFont="1" applyFill="1" applyBorder="1" applyAlignment="1">
      <alignment horizontal="center" vertical="center"/>
    </xf>
    <xf numFmtId="43" fontId="20" fillId="14" borderId="1" xfId="0" applyNumberFormat="1" applyFont="1" applyFill="1" applyBorder="1" applyAlignment="1">
      <alignment horizontal="center" vertical="center"/>
    </xf>
    <xf numFmtId="0" fontId="0" fillId="15" borderId="1" xfId="0" applyFont="1" applyFill="1" applyBorder="1" applyAlignment="1">
      <alignment horizontal="center" vertical="center"/>
    </xf>
    <xf numFmtId="0" fontId="5" fillId="2" borderId="1" xfId="0" applyFont="1" applyFill="1" applyBorder="1" applyAlignment="1">
      <alignment horizontal="left" vertical="center" wrapText="1"/>
    </xf>
    <xf numFmtId="2" fontId="0" fillId="16" borderId="1" xfId="0" applyNumberFormat="1" applyFont="1" applyFill="1" applyBorder="1" applyAlignment="1">
      <alignment horizontal="center" vertical="center"/>
    </xf>
    <xf numFmtId="0" fontId="10" fillId="0" borderId="0" xfId="0" applyFont="1"/>
    <xf numFmtId="0" fontId="6" fillId="0" borderId="0" xfId="0" applyFont="1"/>
    <xf numFmtId="0" fontId="6" fillId="6" borderId="1" xfId="0" applyFont="1" applyFill="1" applyBorder="1"/>
    <xf numFmtId="0" fontId="6" fillId="6" borderId="1" xfId="0" applyFont="1" applyFill="1" applyBorder="1" applyAlignment="1">
      <alignment horizontal="center" vertical="center"/>
    </xf>
    <xf numFmtId="0" fontId="5" fillId="2" borderId="1" xfId="0" applyFont="1" applyFill="1" applyBorder="1"/>
    <xf numFmtId="0" fontId="0" fillId="6" borderId="1" xfId="0" applyFont="1" applyFill="1" applyBorder="1" applyAlignment="1">
      <alignment horizontal="center" vertical="center"/>
    </xf>
    <xf numFmtId="0" fontId="0" fillId="2" borderId="1" xfId="0" applyFont="1" applyFill="1" applyBorder="1" applyAlignment="1">
      <alignment horizontal="center" vertical="center"/>
    </xf>
    <xf numFmtId="167" fontId="5" fillId="12" borderId="2" xfId="0" applyNumberFormat="1" applyFont="1" applyFill="1" applyBorder="1" applyAlignment="1">
      <alignment horizontal="center" vertical="center"/>
    </xf>
    <xf numFmtId="0" fontId="5" fillId="6" borderId="1" xfId="0" applyFont="1" applyFill="1" applyBorder="1"/>
    <xf numFmtId="167" fontId="12" fillId="6" borderId="1" xfId="0" applyNumberFormat="1" applyFont="1" applyFill="1" applyBorder="1" applyAlignment="1">
      <alignment horizontal="center" vertical="center"/>
    </xf>
    <xf numFmtId="166" fontId="22" fillId="14" borderId="1" xfId="1" applyNumberFormat="1" applyFont="1" applyFill="1" applyBorder="1" applyAlignment="1">
      <alignment horizontal="center" vertical="center"/>
    </xf>
    <xf numFmtId="2" fontId="12" fillId="14" borderId="1" xfId="0" applyNumberFormat="1" applyFont="1" applyFill="1" applyBorder="1" applyAlignment="1">
      <alignment horizontal="center" vertical="center"/>
    </xf>
    <xf numFmtId="0" fontId="0" fillId="6" borderId="1" xfId="0" applyFill="1" applyBorder="1" applyAlignment="1">
      <alignment horizontal="center"/>
    </xf>
    <xf numFmtId="166" fontId="12" fillId="14" borderId="1" xfId="1" applyNumberFormat="1" applyFont="1" applyFill="1" applyBorder="1" applyAlignment="1">
      <alignment horizontal="center" vertical="center"/>
    </xf>
    <xf numFmtId="43" fontId="12" fillId="14" borderId="1" xfId="1" applyNumberFormat="1" applyFont="1" applyFill="1" applyBorder="1" applyAlignment="1">
      <alignment horizontal="center" vertical="center"/>
    </xf>
    <xf numFmtId="0" fontId="0" fillId="6" borderId="1" xfId="0" applyFill="1" applyBorder="1"/>
    <xf numFmtId="1" fontId="0" fillId="6" borderId="3" xfId="0" applyNumberFormat="1" applyFill="1" applyBorder="1" applyAlignment="1">
      <alignment horizontal="center"/>
    </xf>
    <xf numFmtId="1" fontId="23" fillId="18" borderId="1" xfId="0" applyNumberFormat="1" applyFont="1" applyFill="1" applyBorder="1" applyAlignment="1"/>
    <xf numFmtId="2" fontId="22" fillId="14" borderId="1" xfId="0" applyNumberFormat="1" applyFont="1" applyFill="1" applyBorder="1" applyAlignment="1">
      <alignment horizontal="center" vertical="center"/>
    </xf>
    <xf numFmtId="0" fontId="5" fillId="2" borderId="1" xfId="0" applyFont="1" applyFill="1" applyBorder="1" applyAlignment="1">
      <alignment horizontal="left" vertical="center"/>
    </xf>
    <xf numFmtId="0" fontId="5" fillId="0" borderId="0" xfId="0" applyFont="1" applyFill="1"/>
    <xf numFmtId="0" fontId="6" fillId="0" borderId="0" xfId="0" applyFont="1" applyFill="1" applyAlignment="1">
      <alignment horizontal="center"/>
    </xf>
    <xf numFmtId="0" fontId="6" fillId="0" borderId="0" xfId="0" applyFont="1" applyFill="1" applyBorder="1" applyAlignment="1"/>
    <xf numFmtId="0" fontId="6" fillId="0" borderId="0" xfId="0" applyFont="1" applyFill="1" applyBorder="1" applyAlignment="1">
      <alignment horizontal="center" vertical="center"/>
    </xf>
    <xf numFmtId="43" fontId="6" fillId="19" borderId="0" xfId="1" applyFont="1" applyFill="1" applyBorder="1" applyAlignment="1">
      <alignment horizontal="center"/>
    </xf>
    <xf numFmtId="0" fontId="31" fillId="0" borderId="11" xfId="0" applyFont="1" applyFill="1" applyBorder="1" applyAlignment="1"/>
    <xf numFmtId="0" fontId="27" fillId="19" borderId="0" xfId="0" applyFont="1" applyFill="1" applyBorder="1" applyAlignment="1"/>
    <xf numFmtId="0" fontId="49" fillId="2" borderId="1" xfId="0" applyFont="1" applyFill="1" applyBorder="1" applyAlignment="1">
      <alignment horizontal="center" vertical="center"/>
    </xf>
    <xf numFmtId="0" fontId="28" fillId="0" borderId="11" xfId="0" applyFont="1" applyBorder="1"/>
    <xf numFmtId="0" fontId="29" fillId="19" borderId="3" xfId="0" applyFont="1" applyFill="1" applyBorder="1" applyAlignment="1">
      <alignment horizontal="left"/>
    </xf>
    <xf numFmtId="0" fontId="27" fillId="19" borderId="11" xfId="4" applyFont="1" applyFill="1" applyBorder="1" applyAlignment="1">
      <alignment horizontal="left"/>
    </xf>
    <xf numFmtId="0" fontId="5" fillId="0" borderId="11" xfId="0" applyFont="1" applyBorder="1"/>
    <xf numFmtId="0" fontId="50" fillId="0" borderId="11" xfId="0" applyFont="1" applyBorder="1"/>
    <xf numFmtId="1" fontId="5" fillId="17" borderId="1" xfId="0" applyNumberFormat="1"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4" xfId="0" applyFont="1" applyFill="1" applyBorder="1" applyAlignment="1">
      <alignment horizontal="center" vertical="center"/>
    </xf>
    <xf numFmtId="0" fontId="0" fillId="6" borderId="2" xfId="0" applyFill="1" applyBorder="1"/>
    <xf numFmtId="0" fontId="5" fillId="6" borderId="2" xfId="0" applyFont="1" applyFill="1" applyBorder="1"/>
    <xf numFmtId="0" fontId="5" fillId="6" borderId="4" xfId="0" applyFont="1" applyFill="1" applyBorder="1"/>
    <xf numFmtId="167" fontId="5" fillId="6" borderId="2" xfId="0" applyNumberFormat="1" applyFont="1" applyFill="1" applyBorder="1"/>
    <xf numFmtId="167" fontId="5" fillId="6" borderId="3" xfId="0" applyNumberFormat="1" applyFont="1" applyFill="1" applyBorder="1"/>
    <xf numFmtId="167" fontId="5" fillId="6" borderId="4" xfId="0" applyNumberFormat="1" applyFont="1" applyFill="1" applyBorder="1"/>
    <xf numFmtId="0" fontId="0" fillId="0" borderId="0" xfId="0"/>
    <xf numFmtId="9" fontId="5" fillId="5" borderId="1" xfId="2" applyFont="1" applyFill="1" applyBorder="1" applyAlignment="1">
      <alignment horizontal="center" vertical="center" wrapText="1"/>
    </xf>
    <xf numFmtId="0" fontId="5" fillId="0" borderId="0" xfId="0" applyFont="1"/>
    <xf numFmtId="1" fontId="5" fillId="10" borderId="1" xfId="0" applyNumberFormat="1" applyFont="1" applyFill="1" applyBorder="1" applyAlignment="1">
      <alignment horizontal="center" vertical="center"/>
    </xf>
    <xf numFmtId="0" fontId="21" fillId="0" borderId="0" xfId="0" applyFont="1" applyFill="1" applyBorder="1" applyAlignment="1">
      <alignment horizontal="center" vertical="center"/>
    </xf>
    <xf numFmtId="0" fontId="25" fillId="0" borderId="0" xfId="0" applyFont="1" applyFill="1" applyBorder="1" applyAlignment="1"/>
    <xf numFmtId="9" fontId="25" fillId="0" borderId="0" xfId="2" applyFont="1" applyFill="1" applyBorder="1" applyAlignment="1"/>
    <xf numFmtId="9" fontId="25" fillId="0" borderId="0" xfId="2" applyFont="1" applyFill="1" applyBorder="1" applyAlignment="1">
      <alignment wrapText="1"/>
    </xf>
    <xf numFmtId="0" fontId="28" fillId="19" borderId="11" xfId="4" applyFont="1" applyFill="1" applyBorder="1" applyAlignment="1">
      <alignment horizontal="left"/>
    </xf>
    <xf numFmtId="0" fontId="29" fillId="19" borderId="11" xfId="0" applyFont="1" applyFill="1" applyBorder="1" applyAlignment="1">
      <alignment horizontal="left"/>
    </xf>
    <xf numFmtId="0" fontId="30" fillId="0" borderId="3" xfId="0" applyFont="1" applyFill="1" applyBorder="1" applyAlignment="1"/>
    <xf numFmtId="0" fontId="30" fillId="0" borderId="11" xfId="0" applyFont="1" applyFill="1" applyBorder="1" applyAlignment="1"/>
    <xf numFmtId="0" fontId="29" fillId="19" borderId="11" xfId="4" applyFont="1" applyFill="1" applyBorder="1" applyAlignment="1">
      <alignment horizontal="left"/>
    </xf>
    <xf numFmtId="1" fontId="5" fillId="9" borderId="1" xfId="0" applyNumberFormat="1" applyFont="1" applyFill="1" applyBorder="1" applyAlignment="1">
      <alignment horizontal="center" vertical="center"/>
    </xf>
    <xf numFmtId="1" fontId="5" fillId="7" borderId="1" xfId="0" applyNumberFormat="1" applyFont="1" applyFill="1" applyBorder="1" applyAlignment="1">
      <alignment horizontal="center" vertical="center"/>
    </xf>
    <xf numFmtId="167" fontId="5" fillId="2" borderId="1" xfId="0" applyNumberFormat="1"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1" fontId="5" fillId="5" borderId="1" xfId="2"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0" fillId="19" borderId="3" xfId="0" applyFill="1" applyBorder="1"/>
    <xf numFmtId="2" fontId="51" fillId="16" borderId="1" xfId="0" applyNumberFormat="1" applyFont="1" applyFill="1" applyBorder="1" applyAlignment="1">
      <alignment horizontal="center" vertical="center"/>
    </xf>
    <xf numFmtId="1" fontId="5" fillId="6" borderId="1" xfId="0" applyNumberFormat="1" applyFont="1" applyFill="1" applyBorder="1" applyAlignment="1">
      <alignment horizontal="center" vertical="center"/>
    </xf>
    <xf numFmtId="0" fontId="30" fillId="19" borderId="11" xfId="0" applyFont="1" applyFill="1" applyBorder="1" applyAlignment="1"/>
    <xf numFmtId="0" fontId="0" fillId="19" borderId="0" xfId="0" applyFill="1"/>
    <xf numFmtId="0" fontId="31" fillId="19" borderId="11" xfId="0" applyFont="1" applyFill="1" applyBorder="1" applyAlignment="1"/>
    <xf numFmtId="1" fontId="5" fillId="3" borderId="1" xfId="0" applyNumberFormat="1" applyFont="1" applyFill="1" applyBorder="1" applyAlignment="1">
      <alignment horizontal="center" vertical="center"/>
    </xf>
    <xf numFmtId="0" fontId="52" fillId="19" borderId="11" xfId="4" applyFont="1" applyFill="1" applyBorder="1" applyAlignment="1">
      <alignment horizontal="left"/>
    </xf>
    <xf numFmtId="0" fontId="52" fillId="19" borderId="11" xfId="0" applyFont="1" applyFill="1" applyBorder="1" applyAlignment="1">
      <alignment horizontal="left"/>
    </xf>
    <xf numFmtId="0" fontId="54" fillId="0" borderId="11" xfId="0" applyFont="1" applyFill="1" applyBorder="1" applyAlignment="1"/>
    <xf numFmtId="0" fontId="29" fillId="0" borderId="11" xfId="4" applyFont="1" applyFill="1" applyBorder="1" applyAlignment="1">
      <alignment horizontal="left"/>
    </xf>
    <xf numFmtId="0" fontId="5" fillId="2" borderId="0" xfId="0" applyFont="1" applyFill="1" applyBorder="1" applyAlignment="1">
      <alignment horizontal="left" vertical="center"/>
    </xf>
    <xf numFmtId="0" fontId="52" fillId="0" borderId="11" xfId="4" applyFont="1" applyFill="1" applyBorder="1" applyAlignment="1">
      <alignment horizontal="left"/>
    </xf>
    <xf numFmtId="0" fontId="52" fillId="0" borderId="11" xfId="0" applyFont="1" applyFill="1" applyBorder="1" applyAlignment="1">
      <alignment horizontal="left"/>
    </xf>
    <xf numFmtId="0" fontId="54" fillId="0" borderId="3" xfId="4" applyFont="1" applyFill="1" applyBorder="1" applyAlignment="1">
      <alignment horizontal="left"/>
    </xf>
    <xf numFmtId="0" fontId="52" fillId="0" borderId="3" xfId="4" applyFont="1" applyFill="1" applyBorder="1" applyAlignment="1">
      <alignment horizontal="left"/>
    </xf>
    <xf numFmtId="0" fontId="29" fillId="19" borderId="3" xfId="4" applyFont="1" applyFill="1" applyBorder="1" applyAlignment="1">
      <alignment horizontal="left"/>
    </xf>
    <xf numFmtId="0" fontId="28" fillId="19" borderId="3" xfId="4" applyFont="1" applyFill="1" applyBorder="1" applyAlignment="1">
      <alignment horizontal="left"/>
    </xf>
    <xf numFmtId="0" fontId="52" fillId="19" borderId="3" xfId="4" applyFont="1" applyFill="1" applyBorder="1" applyAlignment="1">
      <alignment horizontal="left"/>
    </xf>
    <xf numFmtId="0" fontId="56" fillId="19" borderId="3" xfId="4" applyFont="1" applyFill="1" applyBorder="1" applyAlignment="1">
      <alignment horizontal="left"/>
    </xf>
    <xf numFmtId="0" fontId="56" fillId="19" borderId="11" xfId="4" applyFont="1" applyFill="1" applyBorder="1" applyAlignment="1">
      <alignment horizontal="left"/>
    </xf>
    <xf numFmtId="0" fontId="56" fillId="19" borderId="0" xfId="4" applyFont="1" applyFill="1" applyBorder="1" applyAlignment="1">
      <alignment horizontal="left"/>
    </xf>
    <xf numFmtId="0" fontId="28" fillId="19" borderId="0" xfId="4" applyFont="1" applyFill="1" applyBorder="1" applyAlignment="1">
      <alignment horizontal="left"/>
    </xf>
    <xf numFmtId="0" fontId="0" fillId="19" borderId="0" xfId="0" applyFill="1" applyBorder="1"/>
    <xf numFmtId="0" fontId="29" fillId="19" borderId="0" xfId="0" applyFont="1" applyFill="1" applyBorder="1" applyAlignment="1">
      <alignment horizontal="left"/>
    </xf>
    <xf numFmtId="0" fontId="30" fillId="0" borderId="0" xfId="0" applyFont="1" applyFill="1" applyBorder="1" applyAlignment="1"/>
    <xf numFmtId="0" fontId="31" fillId="0" borderId="0" xfId="0" applyFont="1" applyFill="1" applyBorder="1" applyAlignment="1"/>
    <xf numFmtId="0" fontId="59" fillId="52" borderId="3" xfId="4" applyFont="1" applyFill="1" applyBorder="1" applyAlignment="1">
      <alignment horizontal="left"/>
    </xf>
    <xf numFmtId="0" fontId="56" fillId="52" borderId="11" xfId="4" applyFont="1" applyFill="1" applyBorder="1" applyAlignment="1">
      <alignment horizontal="left"/>
    </xf>
    <xf numFmtId="0" fontId="29" fillId="52" borderId="11" xfId="4" applyFont="1" applyFill="1" applyBorder="1" applyAlignment="1">
      <alignment horizontal="left"/>
    </xf>
    <xf numFmtId="0" fontId="53" fillId="52" borderId="11" xfId="0" applyFont="1" applyFill="1" applyBorder="1"/>
    <xf numFmtId="0" fontId="52" fillId="52" borderId="11" xfId="4" applyFont="1" applyFill="1" applyBorder="1" applyAlignment="1">
      <alignment horizontal="left"/>
    </xf>
    <xf numFmtId="0" fontId="58" fillId="52" borderId="3" xfId="4" applyFont="1" applyFill="1" applyBorder="1" applyAlignment="1">
      <alignment horizontal="left"/>
    </xf>
    <xf numFmtId="0" fontId="55" fillId="52" borderId="3" xfId="0" applyFont="1" applyFill="1" applyBorder="1"/>
    <xf numFmtId="0" fontId="54" fillId="52" borderId="3" xfId="4" applyFont="1" applyFill="1" applyBorder="1" applyAlignment="1">
      <alignment horizontal="left"/>
    </xf>
    <xf numFmtId="0" fontId="56" fillId="52" borderId="3" xfId="4" applyFont="1" applyFill="1" applyBorder="1" applyAlignment="1">
      <alignment horizontal="left"/>
    </xf>
    <xf numFmtId="0" fontId="53" fillId="52" borderId="3" xfId="0" applyFont="1" applyFill="1" applyBorder="1"/>
    <xf numFmtId="0" fontId="52" fillId="52" borderId="3" xfId="4" applyFont="1" applyFill="1" applyBorder="1" applyAlignment="1">
      <alignment horizontal="left"/>
    </xf>
    <xf numFmtId="0" fontId="0" fillId="52" borderId="11" xfId="0" applyFill="1" applyBorder="1"/>
    <xf numFmtId="0" fontId="57" fillId="52" borderId="11" xfId="0" applyFont="1" applyFill="1" applyBorder="1"/>
    <xf numFmtId="0" fontId="27" fillId="52" borderId="3" xfId="4" applyFont="1" applyFill="1" applyBorder="1" applyAlignment="1">
      <alignment horizontal="left"/>
    </xf>
    <xf numFmtId="0" fontId="29" fillId="52" borderId="3" xfId="4" applyFont="1" applyFill="1" applyBorder="1" applyAlignment="1">
      <alignment horizontal="left"/>
    </xf>
    <xf numFmtId="0" fontId="28" fillId="52" borderId="3" xfId="4" applyFont="1" applyFill="1" applyBorder="1" applyAlignment="1">
      <alignment horizontal="left"/>
    </xf>
    <xf numFmtId="0" fontId="0" fillId="52" borderId="3" xfId="0" applyFill="1" applyBorder="1"/>
    <xf numFmtId="0" fontId="6" fillId="3"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27" fillId="19" borderId="3" xfId="4" applyFont="1" applyFill="1" applyBorder="1" applyAlignment="1">
      <alignment horizontal="left"/>
    </xf>
    <xf numFmtId="0" fontId="6" fillId="6" borderId="1" xfId="0" applyFont="1" applyFill="1" applyBorder="1" applyAlignment="1">
      <alignment horizontal="center" vertical="center" wrapText="1"/>
    </xf>
    <xf numFmtId="0" fontId="27" fillId="19" borderId="3" xfId="4" applyFont="1" applyFill="1" applyBorder="1" applyAlignment="1">
      <alignment horizontal="left"/>
    </xf>
    <xf numFmtId="0" fontId="6" fillId="3"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1" fontId="5" fillId="53" borderId="1" xfId="0" applyNumberFormat="1" applyFont="1" applyFill="1" applyBorder="1" applyAlignment="1">
      <alignment horizontal="center" vertical="center"/>
    </xf>
    <xf numFmtId="1" fontId="5" fillId="16" borderId="1" xfId="0" applyNumberFormat="1" applyFont="1" applyFill="1" applyBorder="1" applyAlignment="1">
      <alignment horizontal="center" vertical="center"/>
    </xf>
    <xf numFmtId="1" fontId="5" fillId="54" borderId="1" xfId="0" applyNumberFormat="1" applyFont="1" applyFill="1" applyBorder="1" applyAlignment="1">
      <alignment horizontal="center" vertical="center"/>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49" fillId="12" borderId="0" xfId="0" applyFont="1" applyFill="1" applyAlignment="1">
      <alignment vertical="center"/>
    </xf>
    <xf numFmtId="0" fontId="49" fillId="19" borderId="0" xfId="0" applyFont="1" applyFill="1" applyAlignment="1">
      <alignment vertical="center"/>
    </xf>
    <xf numFmtId="0" fontId="27" fillId="12" borderId="3" xfId="4" applyFont="1" applyFill="1" applyBorder="1" applyAlignment="1">
      <alignment horizontal="left"/>
    </xf>
    <xf numFmtId="0" fontId="56" fillId="12" borderId="11" xfId="4" applyFont="1" applyFill="1" applyBorder="1" applyAlignment="1">
      <alignment horizontal="left"/>
    </xf>
    <xf numFmtId="0" fontId="57" fillId="12" borderId="11" xfId="0" applyFont="1" applyFill="1" applyBorder="1"/>
    <xf numFmtId="0" fontId="52" fillId="12" borderId="11" xfId="4" applyFont="1" applyFill="1" applyBorder="1" applyAlignment="1">
      <alignment horizontal="left"/>
    </xf>
    <xf numFmtId="0" fontId="52" fillId="12" borderId="11" xfId="0" applyFont="1" applyFill="1" applyBorder="1" applyAlignment="1">
      <alignment horizontal="left"/>
    </xf>
    <xf numFmtId="0" fontId="57" fillId="19" borderId="11" xfId="0" applyFont="1" applyFill="1" applyBorder="1"/>
    <xf numFmtId="0" fontId="61" fillId="19" borderId="11" xfId="4" applyFont="1" applyFill="1" applyBorder="1" applyAlignment="1">
      <alignment horizontal="left"/>
    </xf>
    <xf numFmtId="0" fontId="60" fillId="19" borderId="11" xfId="0" applyFont="1" applyFill="1" applyBorder="1"/>
    <xf numFmtId="0" fontId="61" fillId="19" borderId="11" xfId="0" applyFont="1" applyFill="1" applyBorder="1" applyAlignment="1">
      <alignment horizontal="left"/>
    </xf>
    <xf numFmtId="0" fontId="49" fillId="7" borderId="0" xfId="0" applyFont="1" applyFill="1" applyAlignment="1">
      <alignment vertical="center"/>
    </xf>
    <xf numFmtId="0" fontId="52" fillId="7" borderId="11" xfId="0" applyFont="1" applyFill="1" applyBorder="1" applyAlignment="1">
      <alignment horizontal="left"/>
    </xf>
    <xf numFmtId="0" fontId="52" fillId="16" borderId="11" xfId="4" applyFont="1" applyFill="1" applyBorder="1" applyAlignment="1">
      <alignment horizontal="left"/>
    </xf>
    <xf numFmtId="0" fontId="53" fillId="16" borderId="11" xfId="0" applyFont="1" applyFill="1" applyBorder="1"/>
    <xf numFmtId="0" fontId="52" fillId="16" borderId="11" xfId="0" applyFont="1" applyFill="1" applyBorder="1" applyAlignment="1">
      <alignment horizontal="left"/>
    </xf>
    <xf numFmtId="0" fontId="53" fillId="12" borderId="11" xfId="0" applyFont="1" applyFill="1" applyBorder="1"/>
    <xf numFmtId="0" fontId="53" fillId="19" borderId="11" xfId="0" applyFont="1" applyFill="1" applyBorder="1"/>
    <xf numFmtId="0" fontId="61" fillId="12" borderId="11" xfId="4" applyFont="1" applyFill="1" applyBorder="1" applyAlignment="1">
      <alignment horizontal="left"/>
    </xf>
    <xf numFmtId="0" fontId="60" fillId="12" borderId="11" xfId="0" applyFont="1" applyFill="1" applyBorder="1"/>
    <xf numFmtId="0" fontId="61" fillId="12" borderId="11" xfId="0" applyFont="1" applyFill="1" applyBorder="1" applyAlignment="1">
      <alignment horizontal="left"/>
    </xf>
    <xf numFmtId="0" fontId="62" fillId="16" borderId="3" xfId="4" applyFont="1" applyFill="1" applyBorder="1" applyAlignment="1">
      <alignment horizontal="left"/>
    </xf>
    <xf numFmtId="0" fontId="3" fillId="16" borderId="3" xfId="0" applyFont="1" applyFill="1" applyBorder="1"/>
    <xf numFmtId="0" fontId="54" fillId="16" borderId="11" xfId="4" applyFont="1" applyFill="1" applyBorder="1" applyAlignment="1">
      <alignment horizontal="left"/>
    </xf>
    <xf numFmtId="0" fontId="3" fillId="16" borderId="11" xfId="0" applyFont="1" applyFill="1" applyBorder="1"/>
    <xf numFmtId="0" fontId="54" fillId="16" borderId="11" xfId="0" applyFont="1" applyFill="1" applyBorder="1" applyAlignment="1">
      <alignment horizontal="left"/>
    </xf>
    <xf numFmtId="0" fontId="63" fillId="16" borderId="11" xfId="4" applyFont="1" applyFill="1" applyBorder="1" applyAlignment="1">
      <alignment horizontal="left"/>
    </xf>
    <xf numFmtId="0" fontId="63" fillId="16" borderId="11" xfId="0" applyFont="1" applyFill="1" applyBorder="1" applyAlignment="1">
      <alignment horizontal="left"/>
    </xf>
    <xf numFmtId="0" fontId="62" fillId="16" borderId="11" xfId="4" applyFont="1" applyFill="1" applyBorder="1" applyAlignment="1">
      <alignment horizontal="left"/>
    </xf>
    <xf numFmtId="0" fontId="28" fillId="12" borderId="3" xfId="4" applyFont="1" applyFill="1" applyBorder="1" applyAlignment="1">
      <alignment horizontal="left"/>
    </xf>
    <xf numFmtId="0" fontId="0" fillId="12" borderId="3" xfId="0" applyFill="1" applyBorder="1"/>
    <xf numFmtId="0" fontId="28" fillId="12" borderId="11" xfId="4" applyFont="1" applyFill="1" applyBorder="1" applyAlignment="1">
      <alignment horizontal="left"/>
    </xf>
    <xf numFmtId="0" fontId="29" fillId="12" borderId="11" xfId="0" applyFont="1" applyFill="1" applyBorder="1" applyAlignment="1">
      <alignment horizontal="left"/>
    </xf>
    <xf numFmtId="0" fontId="62" fillId="19" borderId="3" xfId="4" applyFont="1" applyFill="1" applyBorder="1" applyAlignment="1">
      <alignment horizontal="left"/>
    </xf>
    <xf numFmtId="0" fontId="3" fillId="19" borderId="3" xfId="0" applyFont="1" applyFill="1" applyBorder="1"/>
    <xf numFmtId="0" fontId="62" fillId="19" borderId="11" xfId="4" applyFont="1" applyFill="1" applyBorder="1" applyAlignment="1">
      <alignment horizontal="left"/>
    </xf>
    <xf numFmtId="0" fontId="3" fillId="19" borderId="11" xfId="0" applyFont="1" applyFill="1" applyBorder="1"/>
    <xf numFmtId="0" fontId="54" fillId="19" borderId="11" xfId="4" applyFont="1" applyFill="1" applyBorder="1" applyAlignment="1">
      <alignment horizontal="left"/>
    </xf>
    <xf numFmtId="0" fontId="54" fillId="19" borderId="11" xfId="0" applyFont="1" applyFill="1" applyBorder="1" applyAlignment="1">
      <alignment horizontal="left"/>
    </xf>
    <xf numFmtId="0" fontId="63" fillId="19" borderId="11" xfId="4" applyFont="1" applyFill="1" applyBorder="1" applyAlignment="1">
      <alignment horizontal="left"/>
    </xf>
    <xf numFmtId="0" fontId="63" fillId="19" borderId="11" xfId="0" applyFont="1" applyFill="1" applyBorder="1" applyAlignment="1">
      <alignment horizontal="left"/>
    </xf>
    <xf numFmtId="0" fontId="53" fillId="19" borderId="3" xfId="0" applyFont="1" applyFill="1" applyBorder="1"/>
    <xf numFmtId="0" fontId="62" fillId="7" borderId="3" xfId="4" applyFont="1" applyFill="1" applyBorder="1" applyAlignment="1">
      <alignment horizontal="left"/>
    </xf>
    <xf numFmtId="0" fontId="3" fillId="7" borderId="11" xfId="0" applyFont="1" applyFill="1" applyBorder="1"/>
    <xf numFmtId="0" fontId="62" fillId="7" borderId="11" xfId="4" applyFont="1" applyFill="1" applyBorder="1" applyAlignment="1">
      <alignment horizontal="left"/>
    </xf>
    <xf numFmtId="0" fontId="54" fillId="7" borderId="11" xfId="4" applyFont="1" applyFill="1" applyBorder="1" applyAlignment="1">
      <alignment horizontal="left"/>
    </xf>
    <xf numFmtId="0" fontId="54" fillId="7" borderId="11" xfId="0" applyFont="1" applyFill="1" applyBorder="1" applyAlignment="1">
      <alignment horizontal="left"/>
    </xf>
    <xf numFmtId="0" fontId="62" fillId="12" borderId="3" xfId="4" applyFont="1" applyFill="1" applyBorder="1" applyAlignment="1">
      <alignment horizontal="left"/>
    </xf>
    <xf numFmtId="0" fontId="62" fillId="12" borderId="11" xfId="4" applyFont="1" applyFill="1" applyBorder="1" applyAlignment="1">
      <alignment horizontal="left"/>
    </xf>
    <xf numFmtId="0" fontId="3" fillId="12" borderId="11" xfId="0" applyFont="1" applyFill="1" applyBorder="1"/>
    <xf numFmtId="0" fontId="54" fillId="12" borderId="11" xfId="4" applyFont="1" applyFill="1" applyBorder="1" applyAlignment="1">
      <alignment horizontal="left"/>
    </xf>
    <xf numFmtId="0" fontId="54" fillId="12" borderId="11" xfId="0" applyFont="1" applyFill="1" applyBorder="1" applyAlignment="1">
      <alignment horizontal="left"/>
    </xf>
    <xf numFmtId="0" fontId="63" fillId="12" borderId="11" xfId="4" applyFont="1" applyFill="1" applyBorder="1" applyAlignment="1">
      <alignment horizontal="left"/>
    </xf>
    <xf numFmtId="0" fontId="63" fillId="12" borderId="11" xfId="0" applyFont="1" applyFill="1" applyBorder="1" applyAlignment="1">
      <alignment horizontal="left"/>
    </xf>
    <xf numFmtId="0" fontId="52" fillId="19" borderId="0" xfId="0" applyFont="1" applyFill="1" applyBorder="1" applyAlignment="1">
      <alignment horizontal="left"/>
    </xf>
    <xf numFmtId="0" fontId="58" fillId="19" borderId="3" xfId="4" applyFont="1" applyFill="1" applyBorder="1" applyAlignment="1">
      <alignment horizontal="left"/>
    </xf>
    <xf numFmtId="0" fontId="55" fillId="19" borderId="3" xfId="0" applyFont="1" applyFill="1" applyBorder="1"/>
    <xf numFmtId="0" fontId="54" fillId="19" borderId="3" xfId="4" applyFont="1" applyFill="1" applyBorder="1" applyAlignment="1">
      <alignment horizontal="left"/>
    </xf>
    <xf numFmtId="0" fontId="64" fillId="19" borderId="11" xfId="4" applyFont="1" applyFill="1" applyBorder="1" applyAlignment="1">
      <alignment horizontal="left"/>
    </xf>
    <xf numFmtId="0" fontId="65" fillId="19" borderId="11" xfId="0" applyFont="1" applyFill="1" applyBorder="1"/>
    <xf numFmtId="0" fontId="52" fillId="12" borderId="0" xfId="0" applyFont="1" applyFill="1" applyBorder="1" applyAlignment="1">
      <alignment horizontal="left"/>
    </xf>
    <xf numFmtId="0" fontId="53" fillId="12" borderId="3" xfId="0" applyFont="1" applyFill="1" applyBorder="1"/>
    <xf numFmtId="0" fontId="52" fillId="12" borderId="3" xfId="4" applyFont="1" applyFill="1" applyBorder="1" applyAlignment="1">
      <alignment horizontal="left"/>
    </xf>
    <xf numFmtId="0" fontId="49" fillId="19" borderId="11" xfId="0" applyFont="1" applyFill="1" applyBorder="1"/>
    <xf numFmtId="0" fontId="58" fillId="19" borderId="11" xfId="4" applyFont="1" applyFill="1" applyBorder="1" applyAlignment="1">
      <alignment horizontal="left"/>
    </xf>
    <xf numFmtId="0" fontId="64" fillId="16" borderId="3" xfId="4" applyFont="1" applyFill="1" applyBorder="1" applyAlignment="1">
      <alignment horizontal="left"/>
    </xf>
    <xf numFmtId="0" fontId="64" fillId="16" borderId="11" xfId="4" applyFont="1" applyFill="1" applyBorder="1" applyAlignment="1">
      <alignment horizontal="left"/>
    </xf>
    <xf numFmtId="0" fontId="65" fillId="16" borderId="11" xfId="0" applyFont="1" applyFill="1" applyBorder="1"/>
    <xf numFmtId="0" fontId="58" fillId="16" borderId="11" xfId="4" applyFont="1" applyFill="1" applyBorder="1" applyAlignment="1">
      <alignment horizontal="left"/>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6" fillId="6" borderId="1" xfId="0" applyFont="1" applyFill="1" applyBorder="1" applyAlignment="1">
      <alignment horizontal="center" vertical="center" wrapText="1"/>
    </xf>
    <xf numFmtId="0" fontId="49" fillId="53" borderId="0" xfId="0" applyFont="1" applyFill="1" applyAlignment="1">
      <alignment vertical="center"/>
    </xf>
    <xf numFmtId="0" fontId="62" fillId="53" borderId="11" xfId="4" applyFont="1" applyFill="1" applyBorder="1" applyAlignment="1">
      <alignment horizontal="left"/>
    </xf>
    <xf numFmtId="0" fontId="3" fillId="53" borderId="11" xfId="0" applyFont="1" applyFill="1" applyBorder="1"/>
    <xf numFmtId="0" fontId="63" fillId="53" borderId="11" xfId="4" applyFont="1" applyFill="1" applyBorder="1" applyAlignment="1">
      <alignment horizontal="left"/>
    </xf>
    <xf numFmtId="0" fontId="63" fillId="53" borderId="11" xfId="0" applyFont="1" applyFill="1" applyBorder="1" applyAlignment="1">
      <alignment horizontal="left"/>
    </xf>
    <xf numFmtId="0" fontId="61" fillId="53" borderId="11" xfId="0" applyFont="1" applyFill="1" applyBorder="1" applyAlignment="1">
      <alignment horizontal="left"/>
    </xf>
    <xf numFmtId="0" fontId="28" fillId="6" borderId="11" xfId="4" applyFont="1" applyFill="1" applyBorder="1" applyAlignment="1">
      <alignment horizontal="left"/>
    </xf>
    <xf numFmtId="0" fontId="66" fillId="19" borderId="3" xfId="4" applyFont="1" applyFill="1" applyBorder="1" applyAlignment="1">
      <alignment horizontal="left"/>
    </xf>
    <xf numFmtId="0" fontId="43" fillId="19" borderId="11" xfId="0" applyFont="1" applyFill="1" applyBorder="1"/>
    <xf numFmtId="0" fontId="66" fillId="19" borderId="11" xfId="4" applyFont="1" applyFill="1" applyBorder="1" applyAlignment="1">
      <alignment horizontal="left"/>
    </xf>
    <xf numFmtId="0" fontId="66" fillId="19" borderId="11" xfId="0" applyFont="1" applyFill="1" applyBorder="1" applyAlignment="1">
      <alignment horizontal="left"/>
    </xf>
    <xf numFmtId="0" fontId="67" fillId="19" borderId="11" xfId="0" applyFont="1" applyFill="1" applyBorder="1" applyAlignment="1">
      <alignment horizontal="left"/>
    </xf>
    <xf numFmtId="0" fontId="51" fillId="0" borderId="0" xfId="0" applyFont="1" applyAlignment="1">
      <alignment vertical="center"/>
    </xf>
    <xf numFmtId="0" fontId="28" fillId="19" borderId="11" xfId="0" applyFont="1" applyFill="1" applyBorder="1" applyAlignment="1">
      <alignment horizontal="left"/>
    </xf>
    <xf numFmtId="0" fontId="64" fillId="19" borderId="11" xfId="0" applyFont="1" applyFill="1" applyBorder="1" applyAlignment="1"/>
    <xf numFmtId="0" fontId="49" fillId="16" borderId="0" xfId="0" applyFont="1" applyFill="1" applyAlignment="1">
      <alignment vertical="center"/>
    </xf>
    <xf numFmtId="0" fontId="28" fillId="16" borderId="3" xfId="4" applyFont="1" applyFill="1" applyBorder="1" applyAlignment="1">
      <alignment horizontal="left"/>
    </xf>
    <xf numFmtId="0" fontId="49" fillId="16" borderId="3" xfId="0" applyFont="1" applyFill="1" applyBorder="1"/>
    <xf numFmtId="0" fontId="28" fillId="16" borderId="11" xfId="4" applyFont="1" applyFill="1" applyBorder="1" applyAlignment="1">
      <alignment horizontal="left"/>
    </xf>
    <xf numFmtId="0" fontId="28" fillId="16" borderId="11" xfId="0" applyFont="1" applyFill="1" applyBorder="1" applyAlignment="1">
      <alignment horizontal="left"/>
    </xf>
    <xf numFmtId="0" fontId="64" fillId="16" borderId="11" xfId="0" applyFont="1" applyFill="1" applyBorder="1" applyAlignment="1"/>
    <xf numFmtId="1" fontId="5" fillId="2" borderId="1" xfId="0" applyNumberFormat="1" applyFont="1" applyFill="1" applyBorder="1" applyAlignment="1">
      <alignment horizontal="center" vertical="center"/>
    </xf>
    <xf numFmtId="0" fontId="28" fillId="2" borderId="11" xfId="4" applyFont="1" applyFill="1" applyBorder="1" applyAlignment="1">
      <alignment horizontal="left"/>
    </xf>
    <xf numFmtId="0" fontId="29" fillId="2" borderId="11" xfId="0" applyFont="1" applyFill="1" applyBorder="1" applyAlignment="1">
      <alignment horizontal="left"/>
    </xf>
    <xf numFmtId="0" fontId="5" fillId="2" borderId="11" xfId="0" applyFont="1" applyFill="1" applyBorder="1"/>
    <xf numFmtId="0" fontId="49" fillId="2" borderId="7" xfId="0" applyFont="1" applyFill="1" applyBorder="1" applyAlignment="1">
      <alignment vertical="center"/>
    </xf>
    <xf numFmtId="0" fontId="28" fillId="0" borderId="3" xfId="0" applyFont="1" applyBorder="1"/>
    <xf numFmtId="0" fontId="64" fillId="19" borderId="3" xfId="4" applyFont="1" applyFill="1" applyBorder="1" applyAlignment="1">
      <alignment horizontal="left"/>
    </xf>
    <xf numFmtId="0" fontId="43" fillId="16" borderId="11" xfId="0" applyFont="1" applyFill="1" applyBorder="1"/>
    <xf numFmtId="0" fontId="65" fillId="16" borderId="3" xfId="0" applyFont="1" applyFill="1" applyBorder="1"/>
    <xf numFmtId="0" fontId="52" fillId="16" borderId="3" xfId="4" applyFont="1" applyFill="1" applyBorder="1" applyAlignment="1">
      <alignment horizontal="left"/>
    </xf>
    <xf numFmtId="0" fontId="64" fillId="2" borderId="3" xfId="4" applyFont="1" applyFill="1" applyBorder="1" applyAlignment="1">
      <alignment horizontal="left"/>
    </xf>
    <xf numFmtId="0" fontId="64" fillId="2" borderId="11" xfId="4" applyFont="1" applyFill="1" applyBorder="1" applyAlignment="1">
      <alignment horizontal="left"/>
    </xf>
    <xf numFmtId="0" fontId="65" fillId="2" borderId="11" xfId="0" applyFont="1" applyFill="1" applyBorder="1"/>
    <xf numFmtId="0" fontId="65" fillId="2" borderId="3" xfId="0" applyFont="1" applyFill="1" applyBorder="1"/>
    <xf numFmtId="0" fontId="52" fillId="2" borderId="3" xfId="4" applyFont="1" applyFill="1" applyBorder="1" applyAlignment="1">
      <alignment horizontal="left"/>
    </xf>
    <xf numFmtId="0" fontId="62" fillId="2" borderId="3" xfId="4" applyFont="1" applyFill="1" applyBorder="1" applyAlignment="1">
      <alignment horizontal="left"/>
    </xf>
    <xf numFmtId="0" fontId="54" fillId="2" borderId="11" xfId="4" applyFont="1" applyFill="1" applyBorder="1" applyAlignment="1">
      <alignment horizontal="left"/>
    </xf>
    <xf numFmtId="0" fontId="58" fillId="2" borderId="11" xfId="4" applyFont="1" applyFill="1" applyBorder="1" applyAlignment="1">
      <alignment horizontal="left"/>
    </xf>
    <xf numFmtId="0" fontId="68" fillId="16" borderId="3" xfId="4" applyFont="1" applyFill="1" applyBorder="1" applyAlignment="1">
      <alignment horizontal="left"/>
    </xf>
    <xf numFmtId="0" fontId="69" fillId="16" borderId="11" xfId="4" applyFont="1" applyFill="1" applyBorder="1" applyAlignment="1">
      <alignment horizontal="left"/>
    </xf>
    <xf numFmtId="0" fontId="64" fillId="55" borderId="3" xfId="4" applyFont="1" applyFill="1" applyBorder="1" applyAlignment="1">
      <alignment horizontal="left"/>
    </xf>
    <xf numFmtId="0" fontId="28" fillId="55" borderId="11" xfId="4" applyFont="1" applyFill="1" applyBorder="1" applyAlignment="1">
      <alignment horizontal="left"/>
    </xf>
    <xf numFmtId="0" fontId="29" fillId="56" borderId="3" xfId="0" applyFont="1" applyFill="1" applyBorder="1" applyAlignment="1">
      <alignment horizontal="left"/>
    </xf>
    <xf numFmtId="0" fontId="28" fillId="56" borderId="11" xfId="4" applyFont="1" applyFill="1" applyBorder="1" applyAlignment="1">
      <alignment horizontal="left"/>
    </xf>
    <xf numFmtId="0" fontId="29" fillId="56" borderId="11" xfId="0" applyFont="1" applyFill="1" applyBorder="1" applyAlignment="1">
      <alignment horizontal="left"/>
    </xf>
    <xf numFmtId="1" fontId="5" fillId="12" borderId="1" xfId="0" applyNumberFormat="1"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164" fontId="6" fillId="2" borderId="4" xfId="0" applyNumberFormat="1" applyFont="1" applyFill="1" applyBorder="1" applyAlignment="1">
      <alignment horizontal="center" vertical="center"/>
    </xf>
    <xf numFmtId="164" fontId="6" fillId="2" borderId="1" xfId="0" applyNumberFormat="1" applyFont="1" applyFill="1" applyBorder="1" applyAlignment="1">
      <alignment horizontal="center" vertical="center"/>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3" xfId="0" applyFont="1" applyFill="1" applyBorder="1" applyAlignment="1">
      <alignment horizontal="center" vertical="center" wrapText="1"/>
    </xf>
    <xf numFmtId="165" fontId="6" fillId="4" borderId="2" xfId="0" applyNumberFormat="1" applyFont="1" applyFill="1" applyBorder="1" applyAlignment="1">
      <alignment horizontal="center" vertical="center"/>
    </xf>
    <xf numFmtId="165" fontId="6" fillId="4" borderId="4" xfId="0" applyNumberFormat="1"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4" xfId="0" applyFont="1" applyFill="1" applyBorder="1" applyAlignment="1">
      <alignment horizontal="center" vertical="center"/>
    </xf>
    <xf numFmtId="0" fontId="5" fillId="5" borderId="2" xfId="2" applyNumberFormat="1" applyFont="1" applyFill="1" applyBorder="1" applyAlignment="1">
      <alignment horizontal="center" vertical="center" wrapText="1"/>
    </xf>
    <xf numFmtId="0" fontId="5" fillId="5" borderId="4" xfId="2" applyNumberFormat="1" applyFont="1" applyFill="1" applyBorder="1" applyAlignment="1">
      <alignment horizontal="center" vertical="center" wrapText="1"/>
    </xf>
    <xf numFmtId="0" fontId="15" fillId="5" borderId="2" xfId="0" applyNumberFormat="1" applyFont="1" applyFill="1" applyBorder="1" applyAlignment="1">
      <alignment horizontal="center" vertical="center"/>
    </xf>
    <xf numFmtId="0" fontId="15" fillId="5" borderId="4" xfId="0" applyNumberFormat="1" applyFont="1" applyFill="1" applyBorder="1" applyAlignment="1">
      <alignment horizontal="center" vertical="center"/>
    </xf>
    <xf numFmtId="0" fontId="6" fillId="4" borderId="2" xfId="0" applyNumberFormat="1" applyFont="1" applyFill="1" applyBorder="1" applyAlignment="1">
      <alignment horizontal="center" vertical="center"/>
    </xf>
    <xf numFmtId="0" fontId="6" fillId="4" borderId="4" xfId="0" applyNumberFormat="1" applyFont="1" applyFill="1" applyBorder="1" applyAlignment="1">
      <alignment horizontal="center" vertical="center"/>
    </xf>
    <xf numFmtId="0" fontId="6" fillId="6" borderId="2"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16" fillId="6" borderId="5" xfId="3" quotePrefix="1" applyFill="1" applyBorder="1" applyAlignment="1">
      <alignment horizontal="center" vertical="center" wrapText="1"/>
    </xf>
    <xf numFmtId="0" fontId="16" fillId="6" borderId="9" xfId="3" quotePrefix="1" applyFill="1" applyBorder="1" applyAlignment="1">
      <alignment horizontal="center" vertical="center" wrapText="1"/>
    </xf>
    <xf numFmtId="0" fontId="6" fillId="6" borderId="3"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0" borderId="11" xfId="0" applyFont="1" applyBorder="1" applyAlignment="1">
      <alignment horizontal="center" vertical="center"/>
    </xf>
    <xf numFmtId="0" fontId="12" fillId="14" borderId="2" xfId="0" applyFont="1" applyFill="1" applyBorder="1" applyAlignment="1">
      <alignment horizontal="center" vertical="center"/>
    </xf>
    <xf numFmtId="0" fontId="12" fillId="14" borderId="3" xfId="0" applyFont="1" applyFill="1" applyBorder="1" applyAlignment="1">
      <alignment horizontal="center" vertical="center"/>
    </xf>
    <xf numFmtId="0" fontId="12" fillId="14" borderId="4" xfId="0" applyFont="1" applyFill="1" applyBorder="1" applyAlignment="1">
      <alignment horizontal="center" vertical="center"/>
    </xf>
    <xf numFmtId="0" fontId="6" fillId="6" borderId="6"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2" xfId="0" applyNumberFormat="1" applyFont="1" applyFill="1" applyBorder="1" applyAlignment="1">
      <alignment horizontal="center" vertical="center" wrapText="1"/>
    </xf>
    <xf numFmtId="0" fontId="6" fillId="6" borderId="3"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wrapText="1"/>
    </xf>
    <xf numFmtId="0" fontId="15" fillId="6" borderId="5" xfId="0" applyFont="1" applyFill="1" applyBorder="1" applyAlignment="1">
      <alignment horizontal="center" vertical="center" wrapText="1"/>
    </xf>
    <xf numFmtId="0" fontId="15" fillId="6" borderId="9" xfId="0" applyFont="1" applyFill="1" applyBorder="1" applyAlignment="1">
      <alignment horizontal="center" vertical="center" wrapText="1"/>
    </xf>
  </cellXfs>
  <cellStyles count="57">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1" builtinId="27" customBuiltin="1"/>
    <cellStyle name="Calculation" xfId="15" builtinId="22" customBuiltin="1"/>
    <cellStyle name="Check Cell" xfId="17" builtinId="23" customBuiltin="1"/>
    <cellStyle name="Comma" xfId="1" builtinId="3"/>
    <cellStyle name="Comma 2" xfId="51"/>
    <cellStyle name="Comma 3" xfId="53"/>
    <cellStyle name="Comma 3 2" xfId="55"/>
    <cellStyle name="Explanatory Text" xfId="19"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3" builtinId="8"/>
    <cellStyle name="Input" xfId="13" builtinId="20" customBuiltin="1"/>
    <cellStyle name="Linked Cell" xfId="16" builtinId="24" customBuiltin="1"/>
    <cellStyle name="Neutral" xfId="12" builtinId="28" customBuiltin="1"/>
    <cellStyle name="Normal" xfId="0" builtinId="0"/>
    <cellStyle name="Normal 2" xfId="50"/>
    <cellStyle name="Normal 2 2" xfId="48"/>
    <cellStyle name="Normal 2 3" xfId="45"/>
    <cellStyle name="Normal 2 4" xfId="52"/>
    <cellStyle name="Normal 2_JUNE 16-22" xfId="47"/>
    <cellStyle name="Normal 3" xfId="4"/>
    <cellStyle name="Normal 4" xfId="54"/>
    <cellStyle name="Normal 4 2" xfId="56"/>
    <cellStyle name="Normal 5" xfId="46"/>
    <cellStyle name="Note 2" xfId="49"/>
    <cellStyle name="Output" xfId="14" builtinId="21" customBuiltin="1"/>
    <cellStyle name="Percent" xfId="2" builtinId="5"/>
    <cellStyle name="Title" xfId="5" builtinId="15" customBuiltin="1"/>
    <cellStyle name="Total" xfId="20" builtinId="25" customBuiltin="1"/>
    <cellStyle name="Warning Text" xfId="18" builtinId="11" customBuiltin="1"/>
  </cellStyles>
  <dxfs count="147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theme="9" tint="0.39994506668294322"/>
        </patternFill>
      </fill>
    </dxf>
    <dxf>
      <font>
        <color rgb="FF9C0006"/>
      </font>
      <fill>
        <patternFill>
          <bgColor rgb="FFFFC7CE"/>
        </patternFill>
      </fill>
    </dxf>
    <dxf>
      <font>
        <color rgb="FF006100"/>
      </font>
      <fill>
        <patternFill>
          <bgColor rgb="FFC6EFCE"/>
        </patternFill>
      </fill>
    </dxf>
    <dxf>
      <fill>
        <patternFill>
          <bgColor theme="0" tint="-0.24994659260841701"/>
        </patternFill>
      </fill>
    </dxf>
  </dxfs>
  <tableStyles count="0" defaultTableStyle="TableStyleMedium2" defaultPivotStyle="PivotStyleLight16"/>
  <colors>
    <mruColors>
      <color rgb="FF00FF00"/>
      <color rgb="FF0000FF"/>
      <color rgb="FFF2DCE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0/5.VILLAMOR%20DAILY%20DATA%20-%20MAY%20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0/6.VILLAMOR%20DAILY%20DATA%20-%20JUN%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1"/>
      <sheetName val="MAY 2"/>
      <sheetName val="MAY 3"/>
      <sheetName val="MAY 4"/>
      <sheetName val="MAY 5  "/>
      <sheetName val="MAY 6"/>
      <sheetName val="MAY 7"/>
      <sheetName val="MAY 8"/>
      <sheetName val="MAY 9"/>
      <sheetName val="MAY 10"/>
      <sheetName val="MAY 11"/>
      <sheetName val="MAY 12"/>
      <sheetName val="MAY 13"/>
      <sheetName val="MAY 14"/>
      <sheetName val="MAY 15"/>
      <sheetName val="MAY 16"/>
      <sheetName val="MAY 17"/>
      <sheetName val="MAY 18"/>
      <sheetName val="MAY 19"/>
      <sheetName val="MAY 20"/>
      <sheetName val="MAY 21"/>
      <sheetName val="MAY 22"/>
      <sheetName val="MAY 23"/>
      <sheetName val="MAY 24"/>
      <sheetName val="MAY 25"/>
      <sheetName val="MAY 26"/>
      <sheetName val="MAY 27"/>
      <sheetName val="MAY 28"/>
      <sheetName val="MAY 29"/>
      <sheetName val="MAY 30"/>
      <sheetName val="MAY 31"/>
    </sheetNames>
    <sheetDataSet>
      <sheetData sheetId="0">
        <row r="11">
          <cell r="D11">
            <v>4</v>
          </cell>
        </row>
      </sheetData>
      <sheetData sheetId="1">
        <row r="11">
          <cell r="D11">
            <v>5</v>
          </cell>
        </row>
      </sheetData>
      <sheetData sheetId="2">
        <row r="11">
          <cell r="D11">
            <v>4</v>
          </cell>
        </row>
      </sheetData>
      <sheetData sheetId="3">
        <row r="11">
          <cell r="D11">
            <v>4</v>
          </cell>
        </row>
      </sheetData>
      <sheetData sheetId="4">
        <row r="11">
          <cell r="D11">
            <v>4</v>
          </cell>
        </row>
      </sheetData>
      <sheetData sheetId="5">
        <row r="11">
          <cell r="D11">
            <v>4</v>
          </cell>
        </row>
      </sheetData>
      <sheetData sheetId="6">
        <row r="11">
          <cell r="D11">
            <v>5</v>
          </cell>
        </row>
      </sheetData>
      <sheetData sheetId="7">
        <row r="11">
          <cell r="D11">
            <v>5</v>
          </cell>
        </row>
      </sheetData>
      <sheetData sheetId="8">
        <row r="11">
          <cell r="D11">
            <v>6</v>
          </cell>
        </row>
      </sheetData>
      <sheetData sheetId="9">
        <row r="11">
          <cell r="D11">
            <v>7</v>
          </cell>
        </row>
      </sheetData>
      <sheetData sheetId="10">
        <row r="11">
          <cell r="D11">
            <v>4</v>
          </cell>
        </row>
      </sheetData>
      <sheetData sheetId="11">
        <row r="11">
          <cell r="D11">
            <v>4</v>
          </cell>
        </row>
      </sheetData>
      <sheetData sheetId="12">
        <row r="11">
          <cell r="D11">
            <v>5</v>
          </cell>
        </row>
      </sheetData>
      <sheetData sheetId="13">
        <row r="11">
          <cell r="D11">
            <v>5</v>
          </cell>
        </row>
      </sheetData>
      <sheetData sheetId="14">
        <row r="11">
          <cell r="D11">
            <v>4</v>
          </cell>
        </row>
      </sheetData>
      <sheetData sheetId="15">
        <row r="11">
          <cell r="D11">
            <v>5</v>
          </cell>
        </row>
      </sheetData>
      <sheetData sheetId="16">
        <row r="11">
          <cell r="D11">
            <v>4</v>
          </cell>
        </row>
      </sheetData>
      <sheetData sheetId="17">
        <row r="11">
          <cell r="D11">
            <v>4</v>
          </cell>
        </row>
      </sheetData>
      <sheetData sheetId="18">
        <row r="11">
          <cell r="D11">
            <v>4</v>
          </cell>
        </row>
      </sheetData>
      <sheetData sheetId="19">
        <row r="11">
          <cell r="D11">
            <v>4</v>
          </cell>
        </row>
      </sheetData>
      <sheetData sheetId="20">
        <row r="11">
          <cell r="D11">
            <v>5</v>
          </cell>
        </row>
      </sheetData>
      <sheetData sheetId="21">
        <row r="11">
          <cell r="D11">
            <v>4</v>
          </cell>
        </row>
      </sheetData>
      <sheetData sheetId="22">
        <row r="11">
          <cell r="D11">
            <v>5</v>
          </cell>
        </row>
      </sheetData>
      <sheetData sheetId="23">
        <row r="11">
          <cell r="D11">
            <v>4</v>
          </cell>
        </row>
      </sheetData>
      <sheetData sheetId="24">
        <row r="11">
          <cell r="D11">
            <v>4</v>
          </cell>
        </row>
      </sheetData>
      <sheetData sheetId="25">
        <row r="11">
          <cell r="D11">
            <v>5</v>
          </cell>
        </row>
      </sheetData>
      <sheetData sheetId="26">
        <row r="11">
          <cell r="D11">
            <v>4</v>
          </cell>
        </row>
      </sheetData>
      <sheetData sheetId="27">
        <row r="11">
          <cell r="D11">
            <v>5</v>
          </cell>
        </row>
      </sheetData>
      <sheetData sheetId="28">
        <row r="11">
          <cell r="D11">
            <v>5</v>
          </cell>
        </row>
      </sheetData>
      <sheetData sheetId="29">
        <row r="11">
          <cell r="D11">
            <v>6</v>
          </cell>
        </row>
      </sheetData>
      <sheetData sheetId="30">
        <row r="11">
          <cell r="D11">
            <v>4</v>
          </cell>
        </row>
        <row r="34">
          <cell r="Q34">
            <v>3379152</v>
          </cell>
          <cell r="AG34">
            <v>47006700</v>
          </cell>
          <cell r="AP34">
            <v>10866489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NE 1"/>
      <sheetName val="JUNE 2"/>
      <sheetName val="JUNE 3"/>
      <sheetName val="JUNE 4"/>
      <sheetName val="JUNE 5"/>
      <sheetName val="JUN 1"/>
    </sheetNames>
    <sheetDataSet>
      <sheetData sheetId="0">
        <row r="11">
          <cell r="D11">
            <v>5</v>
          </cell>
        </row>
        <row r="34">
          <cell r="Q34">
            <v>3511256</v>
          </cell>
          <cell r="AG34">
            <v>47036364</v>
          </cell>
          <cell r="AP34">
            <v>10871799</v>
          </cell>
        </row>
      </sheetData>
      <sheetData sheetId="1">
        <row r="11">
          <cell r="D11">
            <v>6</v>
          </cell>
        </row>
        <row r="34">
          <cell r="Q34">
            <v>3647662</v>
          </cell>
          <cell r="AG34">
            <v>47067004</v>
          </cell>
          <cell r="AP34">
            <v>10878858</v>
          </cell>
        </row>
      </sheetData>
      <sheetData sheetId="2">
        <row r="11">
          <cell r="D11">
            <v>5</v>
          </cell>
        </row>
        <row r="34">
          <cell r="Q34">
            <v>3781378</v>
          </cell>
          <cell r="AG34">
            <v>47097520</v>
          </cell>
          <cell r="AP34">
            <v>10882425</v>
          </cell>
        </row>
      </sheetData>
      <sheetData sheetId="3">
        <row r="11">
          <cell r="D11">
            <v>4</v>
          </cell>
        </row>
        <row r="34">
          <cell r="Q34">
            <v>3912418</v>
          </cell>
          <cell r="AG34">
            <v>47127996</v>
          </cell>
          <cell r="AP34">
            <v>10886231</v>
          </cell>
        </row>
      </sheetData>
      <sheetData sheetId="4">
        <row r="34">
          <cell r="Q34">
            <v>4045706</v>
          </cell>
          <cell r="AG34">
            <v>47158716</v>
          </cell>
          <cell r="AP34">
            <v>10889073</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6"/>
  <sheetViews>
    <sheetView zoomScaleNormal="100" workbookViewId="0">
      <selection activeCell="Q10" sqref="Q10"/>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125</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164"/>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161" t="s">
        <v>10</v>
      </c>
      <c r="I7" s="116" t="s">
        <v>11</v>
      </c>
      <c r="J7" s="116" t="s">
        <v>12</v>
      </c>
      <c r="K7" s="116" t="s">
        <v>13</v>
      </c>
      <c r="L7" s="12"/>
      <c r="M7" s="12"/>
      <c r="N7" s="12"/>
      <c r="O7" s="161"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42522</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29664</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166" t="s">
        <v>51</v>
      </c>
      <c r="V9" s="166" t="s">
        <v>52</v>
      </c>
      <c r="W9" s="349" t="s">
        <v>53</v>
      </c>
      <c r="X9" s="350" t="s">
        <v>54</v>
      </c>
      <c r="Y9" s="351"/>
      <c r="Z9" s="351"/>
      <c r="AA9" s="351"/>
      <c r="AB9" s="351"/>
      <c r="AC9" s="351"/>
      <c r="AD9" s="351"/>
      <c r="AE9" s="352"/>
      <c r="AF9" s="163" t="s">
        <v>55</v>
      </c>
      <c r="AG9" s="163" t="s">
        <v>56</v>
      </c>
      <c r="AH9" s="338" t="s">
        <v>57</v>
      </c>
      <c r="AI9" s="353" t="s">
        <v>58</v>
      </c>
      <c r="AJ9" s="166" t="s">
        <v>59</v>
      </c>
      <c r="AK9" s="166" t="s">
        <v>60</v>
      </c>
      <c r="AL9" s="166" t="s">
        <v>61</v>
      </c>
      <c r="AM9" s="166" t="s">
        <v>62</v>
      </c>
      <c r="AN9" s="166" t="s">
        <v>63</v>
      </c>
      <c r="AO9" s="166" t="s">
        <v>64</v>
      </c>
      <c r="AP9" s="166" t="s">
        <v>65</v>
      </c>
      <c r="AQ9" s="336" t="s">
        <v>66</v>
      </c>
      <c r="AR9" s="166" t="s">
        <v>67</v>
      </c>
      <c r="AS9" s="338" t="s">
        <v>68</v>
      </c>
      <c r="AV9" s="35" t="s">
        <v>69</v>
      </c>
      <c r="AW9" s="35" t="s">
        <v>70</v>
      </c>
      <c r="AY9" s="36" t="s">
        <v>71</v>
      </c>
    </row>
    <row r="10" spans="2:51" x14ac:dyDescent="0.25">
      <c r="B10" s="166" t="s">
        <v>72</v>
      </c>
      <c r="C10" s="166" t="s">
        <v>73</v>
      </c>
      <c r="D10" s="166" t="s">
        <v>74</v>
      </c>
      <c r="E10" s="166" t="s">
        <v>75</v>
      </c>
      <c r="F10" s="166" t="s">
        <v>74</v>
      </c>
      <c r="G10" s="166" t="s">
        <v>75</v>
      </c>
      <c r="H10" s="332"/>
      <c r="I10" s="166" t="s">
        <v>75</v>
      </c>
      <c r="J10" s="166" t="s">
        <v>75</v>
      </c>
      <c r="K10" s="166" t="s">
        <v>75</v>
      </c>
      <c r="L10" s="28" t="s">
        <v>29</v>
      </c>
      <c r="M10" s="335"/>
      <c r="N10" s="28" t="s">
        <v>29</v>
      </c>
      <c r="O10" s="337"/>
      <c r="P10" s="337"/>
      <c r="Q10" s="1">
        <f>'[1]MAY 31'!Q34</f>
        <v>3379152</v>
      </c>
      <c r="R10" s="346"/>
      <c r="S10" s="347"/>
      <c r="T10" s="348"/>
      <c r="U10" s="166" t="s">
        <v>75</v>
      </c>
      <c r="V10" s="166" t="s">
        <v>75</v>
      </c>
      <c r="W10" s="349"/>
      <c r="X10" s="37" t="s">
        <v>76</v>
      </c>
      <c r="Y10" s="37" t="s">
        <v>77</v>
      </c>
      <c r="Z10" s="37" t="s">
        <v>78</v>
      </c>
      <c r="AA10" s="37" t="s">
        <v>79</v>
      </c>
      <c r="AB10" s="37" t="s">
        <v>80</v>
      </c>
      <c r="AC10" s="37" t="s">
        <v>81</v>
      </c>
      <c r="AD10" s="37" t="s">
        <v>82</v>
      </c>
      <c r="AE10" s="37" t="s">
        <v>83</v>
      </c>
      <c r="AF10" s="38"/>
      <c r="AG10" s="1">
        <f>'[1]MAY 31'!AG34</f>
        <v>47006700</v>
      </c>
      <c r="AH10" s="338"/>
      <c r="AI10" s="354"/>
      <c r="AJ10" s="166" t="s">
        <v>84</v>
      </c>
      <c r="AK10" s="166" t="s">
        <v>84</v>
      </c>
      <c r="AL10" s="166" t="s">
        <v>84</v>
      </c>
      <c r="AM10" s="166" t="s">
        <v>84</v>
      </c>
      <c r="AN10" s="166" t="s">
        <v>84</v>
      </c>
      <c r="AO10" s="166" t="s">
        <v>84</v>
      </c>
      <c r="AP10" s="1">
        <f>'[1]MAY 31'!AP34</f>
        <v>10866489</v>
      </c>
      <c r="AQ10" s="337"/>
      <c r="AR10" s="162" t="s">
        <v>85</v>
      </c>
      <c r="AS10" s="338"/>
      <c r="AV10" s="39" t="s">
        <v>86</v>
      </c>
      <c r="AW10" s="39" t="s">
        <v>87</v>
      </c>
      <c r="AY10" s="81" t="s">
        <v>128</v>
      </c>
    </row>
    <row r="11" spans="2:51" x14ac:dyDescent="0.25">
      <c r="B11" s="40">
        <v>2</v>
      </c>
      <c r="C11" s="40">
        <v>4.1666666666666664E-2</v>
      </c>
      <c r="D11" s="110">
        <v>5</v>
      </c>
      <c r="E11" s="41">
        <f t="shared" ref="E11:E34" si="0">D11/1.42</f>
        <v>3.5211267605633805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137</v>
      </c>
      <c r="P11" s="111">
        <v>113</v>
      </c>
      <c r="Q11" s="111">
        <v>3383794</v>
      </c>
      <c r="R11" s="46">
        <f>IF(ISBLANK(Q11),"-",Q11-Q10)</f>
        <v>4642</v>
      </c>
      <c r="S11" s="47">
        <f>R11*24/1000</f>
        <v>111.408</v>
      </c>
      <c r="T11" s="47">
        <f>R11/1000</f>
        <v>4.6420000000000003</v>
      </c>
      <c r="U11" s="112">
        <v>5.9</v>
      </c>
      <c r="V11" s="112">
        <f>U11</f>
        <v>5.9</v>
      </c>
      <c r="W11" s="113" t="s">
        <v>135</v>
      </c>
      <c r="X11" s="115">
        <v>0</v>
      </c>
      <c r="Y11" s="115">
        <v>0</v>
      </c>
      <c r="Z11" s="115">
        <v>1096</v>
      </c>
      <c r="AA11" s="115">
        <v>1185</v>
      </c>
      <c r="AB11" s="115">
        <v>1096</v>
      </c>
      <c r="AC11" s="48" t="s">
        <v>90</v>
      </c>
      <c r="AD11" s="48" t="s">
        <v>90</v>
      </c>
      <c r="AE11" s="48" t="s">
        <v>90</v>
      </c>
      <c r="AF11" s="114" t="s">
        <v>90</v>
      </c>
      <c r="AG11" s="123">
        <v>47007748</v>
      </c>
      <c r="AH11" s="49">
        <f>IF(ISBLANK(AG11),"-",AG11-AG10)</f>
        <v>1048</v>
      </c>
      <c r="AI11" s="50">
        <f>AH11/T11</f>
        <v>225.76475657044375</v>
      </c>
      <c r="AJ11" s="98">
        <v>0</v>
      </c>
      <c r="AK11" s="98">
        <v>0</v>
      </c>
      <c r="AL11" s="98">
        <v>1</v>
      </c>
      <c r="AM11" s="98">
        <v>1</v>
      </c>
      <c r="AN11" s="98">
        <v>1</v>
      </c>
      <c r="AO11" s="98">
        <v>0.85</v>
      </c>
      <c r="AP11" s="115">
        <v>10867165</v>
      </c>
      <c r="AQ11" s="115">
        <f t="shared" ref="AQ11:AQ34" si="1">AP11-AP10</f>
        <v>676</v>
      </c>
      <c r="AR11" s="51"/>
      <c r="AS11" s="52" t="s">
        <v>113</v>
      </c>
      <c r="AV11" s="39" t="s">
        <v>88</v>
      </c>
      <c r="AW11" s="39" t="s">
        <v>91</v>
      </c>
      <c r="AY11" s="81" t="s">
        <v>127</v>
      </c>
    </row>
    <row r="12" spans="2:51" x14ac:dyDescent="0.25">
      <c r="B12" s="40">
        <v>2.0416666666666701</v>
      </c>
      <c r="C12" s="40">
        <v>8.3333333333333329E-2</v>
      </c>
      <c r="D12" s="110">
        <v>5</v>
      </c>
      <c r="E12" s="41">
        <f t="shared" si="0"/>
        <v>3.5211267605633805</v>
      </c>
      <c r="F12" s="100">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139</v>
      </c>
      <c r="P12" s="111">
        <v>111</v>
      </c>
      <c r="Q12" s="111">
        <v>3388455</v>
      </c>
      <c r="R12" s="46">
        <f t="shared" ref="R12:R34" si="4">IF(ISBLANK(Q12),"-",Q12-Q11)</f>
        <v>4661</v>
      </c>
      <c r="S12" s="47">
        <f t="shared" ref="S12:S34" si="5">R12*24/1000</f>
        <v>111.864</v>
      </c>
      <c r="T12" s="47">
        <f t="shared" ref="T12:T34" si="6">R12/1000</f>
        <v>4.6609999999999996</v>
      </c>
      <c r="U12" s="112">
        <v>7.4</v>
      </c>
      <c r="V12" s="112">
        <f t="shared" ref="V12:V14" si="7">U12</f>
        <v>7.4</v>
      </c>
      <c r="W12" s="113" t="s">
        <v>135</v>
      </c>
      <c r="X12" s="115">
        <v>0</v>
      </c>
      <c r="Y12" s="115">
        <v>0</v>
      </c>
      <c r="Z12" s="115">
        <v>1097</v>
      </c>
      <c r="AA12" s="115">
        <v>1185</v>
      </c>
      <c r="AB12" s="115">
        <v>1097</v>
      </c>
      <c r="AC12" s="48" t="s">
        <v>90</v>
      </c>
      <c r="AD12" s="48" t="s">
        <v>90</v>
      </c>
      <c r="AE12" s="48" t="s">
        <v>90</v>
      </c>
      <c r="AF12" s="114" t="s">
        <v>90</v>
      </c>
      <c r="AG12" s="123">
        <v>47008788</v>
      </c>
      <c r="AH12" s="49">
        <f>IF(ISBLANK(AG12),"-",AG12-AG11)</f>
        <v>1040</v>
      </c>
      <c r="AI12" s="50">
        <f t="shared" ref="AI12:AI34" si="8">AH12/T12</f>
        <v>223.12808410212403</v>
      </c>
      <c r="AJ12" s="98">
        <v>0</v>
      </c>
      <c r="AK12" s="98">
        <v>0</v>
      </c>
      <c r="AL12" s="98">
        <v>1</v>
      </c>
      <c r="AM12" s="98">
        <v>1</v>
      </c>
      <c r="AN12" s="98">
        <v>1</v>
      </c>
      <c r="AO12" s="98">
        <v>0.85</v>
      </c>
      <c r="AP12" s="115">
        <v>10868151</v>
      </c>
      <c r="AQ12" s="115">
        <f t="shared" si="1"/>
        <v>986</v>
      </c>
      <c r="AR12" s="118">
        <v>1.1200000000000001</v>
      </c>
      <c r="AS12" s="52" t="s">
        <v>113</v>
      </c>
      <c r="AV12" s="39" t="s">
        <v>92</v>
      </c>
      <c r="AW12" s="39" t="s">
        <v>93</v>
      </c>
      <c r="AY12" s="81" t="s">
        <v>125</v>
      </c>
    </row>
    <row r="13" spans="2:51" x14ac:dyDescent="0.25">
      <c r="B13" s="40">
        <v>2.0833333333333299</v>
      </c>
      <c r="C13" s="40">
        <v>0.125</v>
      </c>
      <c r="D13" s="110">
        <v>6</v>
      </c>
      <c r="E13" s="41">
        <f t="shared" si="0"/>
        <v>4.2253521126760569</v>
      </c>
      <c r="F13" s="100">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128</v>
      </c>
      <c r="P13" s="111">
        <v>109</v>
      </c>
      <c r="Q13" s="111">
        <v>3393034</v>
      </c>
      <c r="R13" s="46">
        <f t="shared" si="4"/>
        <v>4579</v>
      </c>
      <c r="S13" s="47">
        <f t="shared" si="5"/>
        <v>109.896</v>
      </c>
      <c r="T13" s="47">
        <f t="shared" si="6"/>
        <v>4.5789999999999997</v>
      </c>
      <c r="U13" s="112">
        <v>8.6</v>
      </c>
      <c r="V13" s="112">
        <f t="shared" si="7"/>
        <v>8.6</v>
      </c>
      <c r="W13" s="113" t="s">
        <v>135</v>
      </c>
      <c r="X13" s="115">
        <v>0</v>
      </c>
      <c r="Y13" s="115">
        <v>0</v>
      </c>
      <c r="Z13" s="115">
        <v>1097</v>
      </c>
      <c r="AA13" s="115">
        <v>1185</v>
      </c>
      <c r="AB13" s="115">
        <v>1097</v>
      </c>
      <c r="AC13" s="48" t="s">
        <v>90</v>
      </c>
      <c r="AD13" s="48" t="s">
        <v>90</v>
      </c>
      <c r="AE13" s="48" t="s">
        <v>90</v>
      </c>
      <c r="AF13" s="114" t="s">
        <v>90</v>
      </c>
      <c r="AG13" s="123">
        <v>47009828</v>
      </c>
      <c r="AH13" s="49">
        <f>IF(ISBLANK(AG13),"-",AG13-AG12)</f>
        <v>1040</v>
      </c>
      <c r="AI13" s="50">
        <f t="shared" si="8"/>
        <v>227.12382616291768</v>
      </c>
      <c r="AJ13" s="98">
        <v>0</v>
      </c>
      <c r="AK13" s="98">
        <v>0</v>
      </c>
      <c r="AL13" s="98">
        <v>1</v>
      </c>
      <c r="AM13" s="98">
        <v>1</v>
      </c>
      <c r="AN13" s="98">
        <v>1</v>
      </c>
      <c r="AO13" s="98">
        <v>0.85</v>
      </c>
      <c r="AP13" s="115">
        <v>10869054</v>
      </c>
      <c r="AQ13" s="115">
        <f t="shared" si="1"/>
        <v>903</v>
      </c>
      <c r="AR13" s="51"/>
      <c r="AS13" s="52" t="s">
        <v>113</v>
      </c>
      <c r="AV13" s="39" t="s">
        <v>94</v>
      </c>
      <c r="AW13" s="39" t="s">
        <v>95</v>
      </c>
      <c r="AY13" s="81" t="s">
        <v>132</v>
      </c>
    </row>
    <row r="14" spans="2:51" x14ac:dyDescent="0.25">
      <c r="B14" s="40">
        <v>2.125</v>
      </c>
      <c r="C14" s="40">
        <v>0.16666666666666699</v>
      </c>
      <c r="D14" s="110">
        <v>5</v>
      </c>
      <c r="E14" s="41">
        <f t="shared" si="0"/>
        <v>3.5211267605633805</v>
      </c>
      <c r="F14" s="100">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119</v>
      </c>
      <c r="P14" s="111">
        <v>112</v>
      </c>
      <c r="Q14" s="111">
        <v>3396566</v>
      </c>
      <c r="R14" s="46">
        <f t="shared" si="4"/>
        <v>3532</v>
      </c>
      <c r="S14" s="47">
        <f t="shared" si="5"/>
        <v>84.768000000000001</v>
      </c>
      <c r="T14" s="47">
        <f t="shared" si="6"/>
        <v>3.532</v>
      </c>
      <c r="U14" s="112">
        <v>9.5</v>
      </c>
      <c r="V14" s="112">
        <f t="shared" si="7"/>
        <v>9.5</v>
      </c>
      <c r="W14" s="113" t="s">
        <v>135</v>
      </c>
      <c r="X14" s="115">
        <v>0</v>
      </c>
      <c r="Y14" s="115">
        <v>0</v>
      </c>
      <c r="Z14" s="115">
        <v>1096</v>
      </c>
      <c r="AA14" s="115">
        <v>1185</v>
      </c>
      <c r="AB14" s="115">
        <v>1097</v>
      </c>
      <c r="AC14" s="48" t="s">
        <v>90</v>
      </c>
      <c r="AD14" s="48" t="s">
        <v>90</v>
      </c>
      <c r="AE14" s="48" t="s">
        <v>90</v>
      </c>
      <c r="AF14" s="114" t="s">
        <v>90</v>
      </c>
      <c r="AG14" s="123">
        <v>47010964</v>
      </c>
      <c r="AH14" s="49">
        <f t="shared" ref="AH14:AH34" si="9">IF(ISBLANK(AG14),"-",AG14-AG13)</f>
        <v>1136</v>
      </c>
      <c r="AI14" s="50">
        <f t="shared" si="8"/>
        <v>321.63080407701017</v>
      </c>
      <c r="AJ14" s="98">
        <v>0</v>
      </c>
      <c r="AK14" s="98">
        <v>0</v>
      </c>
      <c r="AL14" s="98">
        <v>1</v>
      </c>
      <c r="AM14" s="98">
        <v>1</v>
      </c>
      <c r="AN14" s="98">
        <v>1</v>
      </c>
      <c r="AO14" s="98">
        <v>0.85</v>
      </c>
      <c r="AP14" s="115">
        <v>10869847</v>
      </c>
      <c r="AQ14" s="115">
        <f t="shared" si="1"/>
        <v>793</v>
      </c>
      <c r="AR14" s="51"/>
      <c r="AS14" s="52" t="s">
        <v>113</v>
      </c>
      <c r="AT14" s="54"/>
      <c r="AV14" s="39" t="s">
        <v>96</v>
      </c>
      <c r="AW14" s="39" t="s">
        <v>97</v>
      </c>
      <c r="AY14" s="81"/>
    </row>
    <row r="15" spans="2:51" ht="14.25" customHeight="1" x14ac:dyDescent="0.25">
      <c r="B15" s="40">
        <v>2.1666666666666701</v>
      </c>
      <c r="C15" s="40">
        <v>0.20833333333333301</v>
      </c>
      <c r="D15" s="110">
        <v>6</v>
      </c>
      <c r="E15" s="41">
        <f t="shared" si="0"/>
        <v>4.2253521126760569</v>
      </c>
      <c r="F15" s="100">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125</v>
      </c>
      <c r="P15" s="111">
        <v>114</v>
      </c>
      <c r="Q15" s="111">
        <v>3401993</v>
      </c>
      <c r="R15" s="46">
        <f t="shared" si="4"/>
        <v>5427</v>
      </c>
      <c r="S15" s="47">
        <f t="shared" si="5"/>
        <v>130.24799999999999</v>
      </c>
      <c r="T15" s="47">
        <f t="shared" si="6"/>
        <v>5.4269999999999996</v>
      </c>
      <c r="U15" s="112">
        <v>9.5</v>
      </c>
      <c r="V15" s="112">
        <f t="shared" ref="V15:V34" si="10">U15</f>
        <v>9.5</v>
      </c>
      <c r="W15" s="113" t="s">
        <v>135</v>
      </c>
      <c r="X15" s="115">
        <v>0</v>
      </c>
      <c r="Y15" s="115">
        <v>0</v>
      </c>
      <c r="Z15" s="115">
        <v>1097</v>
      </c>
      <c r="AA15" s="115">
        <v>1185</v>
      </c>
      <c r="AB15" s="115">
        <v>1097</v>
      </c>
      <c r="AC15" s="48" t="s">
        <v>90</v>
      </c>
      <c r="AD15" s="48" t="s">
        <v>90</v>
      </c>
      <c r="AE15" s="48" t="s">
        <v>90</v>
      </c>
      <c r="AF15" s="114" t="s">
        <v>90</v>
      </c>
      <c r="AG15" s="123">
        <v>47012028</v>
      </c>
      <c r="AH15" s="49">
        <f t="shared" si="9"/>
        <v>1064</v>
      </c>
      <c r="AI15" s="50">
        <f t="shared" si="8"/>
        <v>196.05675327068363</v>
      </c>
      <c r="AJ15" s="98">
        <v>0</v>
      </c>
      <c r="AK15" s="98">
        <v>0</v>
      </c>
      <c r="AL15" s="98">
        <v>1</v>
      </c>
      <c r="AM15" s="98">
        <v>1</v>
      </c>
      <c r="AN15" s="98">
        <v>1</v>
      </c>
      <c r="AO15" s="98">
        <v>0.85</v>
      </c>
      <c r="AP15" s="115">
        <v>10869847</v>
      </c>
      <c r="AQ15" s="115">
        <f t="shared" si="1"/>
        <v>0</v>
      </c>
      <c r="AR15" s="51"/>
      <c r="AS15" s="52" t="s">
        <v>113</v>
      </c>
      <c r="AV15" s="39" t="s">
        <v>98</v>
      </c>
      <c r="AW15" s="39" t="s">
        <v>99</v>
      </c>
      <c r="AY15" s="97"/>
    </row>
    <row r="16" spans="2:51" x14ac:dyDescent="0.25">
      <c r="B16" s="40">
        <v>2.2083333333333299</v>
      </c>
      <c r="C16" s="40">
        <v>0.25</v>
      </c>
      <c r="D16" s="110">
        <v>7</v>
      </c>
      <c r="E16" s="41">
        <f t="shared" si="0"/>
        <v>4.9295774647887329</v>
      </c>
      <c r="F16" s="100">
        <v>75</v>
      </c>
      <c r="G16" s="41">
        <f t="shared" si="2"/>
        <v>52.816901408450704</v>
      </c>
      <c r="H16" s="42" t="s">
        <v>88</v>
      </c>
      <c r="I16" s="42">
        <f t="shared" si="3"/>
        <v>51.408450704225352</v>
      </c>
      <c r="J16" s="43">
        <f t="shared" ref="J16:J25" si="11">F16/1.42</f>
        <v>52.816901408450704</v>
      </c>
      <c r="K16" s="42">
        <f>J16+1.42</f>
        <v>54.236901408450706</v>
      </c>
      <c r="L16" s="44">
        <v>19</v>
      </c>
      <c r="M16" s="45" t="s">
        <v>100</v>
      </c>
      <c r="N16" s="45">
        <v>13.1</v>
      </c>
      <c r="O16" s="111">
        <v>136</v>
      </c>
      <c r="P16" s="111">
        <v>126</v>
      </c>
      <c r="Q16" s="111">
        <v>3406537</v>
      </c>
      <c r="R16" s="46">
        <f t="shared" si="4"/>
        <v>4544</v>
      </c>
      <c r="S16" s="47">
        <f t="shared" si="5"/>
        <v>109.056</v>
      </c>
      <c r="T16" s="47">
        <f t="shared" si="6"/>
        <v>4.5439999999999996</v>
      </c>
      <c r="U16" s="112">
        <v>9.5</v>
      </c>
      <c r="V16" s="112">
        <f t="shared" si="10"/>
        <v>9.5</v>
      </c>
      <c r="W16" s="113" t="s">
        <v>135</v>
      </c>
      <c r="X16" s="115">
        <v>0</v>
      </c>
      <c r="Y16" s="115">
        <v>0</v>
      </c>
      <c r="Z16" s="115">
        <v>1097</v>
      </c>
      <c r="AA16" s="115">
        <v>1185</v>
      </c>
      <c r="AB16" s="115">
        <v>1097</v>
      </c>
      <c r="AC16" s="48" t="s">
        <v>90</v>
      </c>
      <c r="AD16" s="48" t="s">
        <v>90</v>
      </c>
      <c r="AE16" s="48" t="s">
        <v>90</v>
      </c>
      <c r="AF16" s="114" t="s">
        <v>90</v>
      </c>
      <c r="AG16" s="123">
        <v>47013052</v>
      </c>
      <c r="AH16" s="49">
        <f t="shared" si="9"/>
        <v>1024</v>
      </c>
      <c r="AI16" s="50">
        <f t="shared" si="8"/>
        <v>225.35211267605635</v>
      </c>
      <c r="AJ16" s="98">
        <v>0</v>
      </c>
      <c r="AK16" s="98">
        <v>0</v>
      </c>
      <c r="AL16" s="98">
        <v>1</v>
      </c>
      <c r="AM16" s="98">
        <v>1</v>
      </c>
      <c r="AN16" s="98">
        <v>1</v>
      </c>
      <c r="AO16" s="98">
        <v>0</v>
      </c>
      <c r="AP16" s="115">
        <v>10869847</v>
      </c>
      <c r="AQ16" s="115">
        <f t="shared" si="1"/>
        <v>0</v>
      </c>
      <c r="AR16" s="53">
        <v>1.37</v>
      </c>
      <c r="AS16" s="52" t="s">
        <v>101</v>
      </c>
      <c r="AV16" s="39" t="s">
        <v>102</v>
      </c>
      <c r="AW16" s="39" t="s">
        <v>103</v>
      </c>
      <c r="AY16" s="97"/>
    </row>
    <row r="17" spans="1:51" x14ac:dyDescent="0.25">
      <c r="B17" s="40">
        <v>2.25</v>
      </c>
      <c r="C17" s="40">
        <v>0.29166666666666702</v>
      </c>
      <c r="D17" s="110">
        <v>6</v>
      </c>
      <c r="E17" s="41">
        <f t="shared" si="0"/>
        <v>4.2253521126760569</v>
      </c>
      <c r="F17" s="87">
        <v>83</v>
      </c>
      <c r="G17" s="41">
        <f t="shared" si="2"/>
        <v>58.450704225352112</v>
      </c>
      <c r="H17" s="42" t="s">
        <v>88</v>
      </c>
      <c r="I17" s="42">
        <f t="shared" si="3"/>
        <v>57.04225352112676</v>
      </c>
      <c r="J17" s="43">
        <f t="shared" si="11"/>
        <v>58.450704225352112</v>
      </c>
      <c r="K17" s="42">
        <f t="shared" ref="K17:K22" si="12">J17+1.42</f>
        <v>59.870704225352114</v>
      </c>
      <c r="L17" s="44">
        <v>19</v>
      </c>
      <c r="M17" s="45" t="s">
        <v>100</v>
      </c>
      <c r="N17" s="45">
        <v>16.7</v>
      </c>
      <c r="O17" s="111">
        <v>135</v>
      </c>
      <c r="P17" s="111">
        <v>141</v>
      </c>
      <c r="Q17" s="111">
        <v>3412445</v>
      </c>
      <c r="R17" s="46">
        <f t="shared" si="4"/>
        <v>5908</v>
      </c>
      <c r="S17" s="47">
        <f t="shared" si="5"/>
        <v>141.792</v>
      </c>
      <c r="T17" s="47">
        <f t="shared" si="6"/>
        <v>5.9080000000000004</v>
      </c>
      <c r="U17" s="112">
        <v>9.3000000000000007</v>
      </c>
      <c r="V17" s="112">
        <f t="shared" si="10"/>
        <v>9.3000000000000007</v>
      </c>
      <c r="W17" s="113" t="s">
        <v>129</v>
      </c>
      <c r="X17" s="115">
        <v>1047</v>
      </c>
      <c r="Y17" s="115">
        <v>0</v>
      </c>
      <c r="Z17" s="115">
        <v>1187</v>
      </c>
      <c r="AA17" s="115">
        <v>1185</v>
      </c>
      <c r="AB17" s="115">
        <v>1187</v>
      </c>
      <c r="AC17" s="48" t="s">
        <v>90</v>
      </c>
      <c r="AD17" s="48" t="s">
        <v>90</v>
      </c>
      <c r="AE17" s="48" t="s">
        <v>90</v>
      </c>
      <c r="AF17" s="114" t="s">
        <v>90</v>
      </c>
      <c r="AG17" s="123">
        <v>47014388</v>
      </c>
      <c r="AH17" s="49">
        <f t="shared" si="9"/>
        <v>1336</v>
      </c>
      <c r="AI17" s="50">
        <f t="shared" si="8"/>
        <v>226.13405551794176</v>
      </c>
      <c r="AJ17" s="98">
        <v>1</v>
      </c>
      <c r="AK17" s="98">
        <v>0</v>
      </c>
      <c r="AL17" s="98">
        <v>1</v>
      </c>
      <c r="AM17" s="98">
        <v>1</v>
      </c>
      <c r="AN17" s="98">
        <v>1</v>
      </c>
      <c r="AO17" s="98">
        <v>0</v>
      </c>
      <c r="AP17" s="115">
        <v>10869847</v>
      </c>
      <c r="AQ17" s="115">
        <f t="shared" si="1"/>
        <v>0</v>
      </c>
      <c r="AR17" s="51"/>
      <c r="AS17" s="52" t="s">
        <v>101</v>
      </c>
      <c r="AT17" s="54"/>
      <c r="AV17" s="39" t="s">
        <v>104</v>
      </c>
      <c r="AW17" s="39" t="s">
        <v>105</v>
      </c>
      <c r="AY17" s="101"/>
    </row>
    <row r="18" spans="1:51" x14ac:dyDescent="0.25">
      <c r="B18" s="40">
        <v>2.2916666666666701</v>
      </c>
      <c r="C18" s="40">
        <v>0.33333333333333298</v>
      </c>
      <c r="D18" s="110">
        <v>6</v>
      </c>
      <c r="E18" s="41">
        <f t="shared" si="0"/>
        <v>4.2253521126760569</v>
      </c>
      <c r="F18" s="87">
        <v>83</v>
      </c>
      <c r="G18" s="41">
        <f t="shared" si="2"/>
        <v>58.450704225352112</v>
      </c>
      <c r="H18" s="42" t="s">
        <v>88</v>
      </c>
      <c r="I18" s="42">
        <f t="shared" si="3"/>
        <v>57.04225352112676</v>
      </c>
      <c r="J18" s="43">
        <f t="shared" si="11"/>
        <v>58.450704225352112</v>
      </c>
      <c r="K18" s="42">
        <f t="shared" si="12"/>
        <v>59.870704225352114</v>
      </c>
      <c r="L18" s="44">
        <v>19</v>
      </c>
      <c r="M18" s="45" t="s">
        <v>100</v>
      </c>
      <c r="N18" s="45">
        <v>17.3</v>
      </c>
      <c r="O18" s="111">
        <v>134</v>
      </c>
      <c r="P18" s="111">
        <v>144</v>
      </c>
      <c r="Q18" s="111">
        <v>3418613</v>
      </c>
      <c r="R18" s="46">
        <f t="shared" si="4"/>
        <v>6168</v>
      </c>
      <c r="S18" s="47">
        <f t="shared" si="5"/>
        <v>148.03200000000001</v>
      </c>
      <c r="T18" s="47">
        <f t="shared" si="6"/>
        <v>6.1680000000000001</v>
      </c>
      <c r="U18" s="112">
        <v>8.6</v>
      </c>
      <c r="V18" s="112">
        <f t="shared" si="10"/>
        <v>8.6</v>
      </c>
      <c r="W18" s="113" t="s">
        <v>129</v>
      </c>
      <c r="X18" s="115">
        <v>1048</v>
      </c>
      <c r="Y18" s="115">
        <v>0</v>
      </c>
      <c r="Z18" s="115">
        <v>1187</v>
      </c>
      <c r="AA18" s="115">
        <v>1185</v>
      </c>
      <c r="AB18" s="115">
        <v>1187</v>
      </c>
      <c r="AC18" s="48" t="s">
        <v>90</v>
      </c>
      <c r="AD18" s="48" t="s">
        <v>90</v>
      </c>
      <c r="AE18" s="48" t="s">
        <v>90</v>
      </c>
      <c r="AF18" s="114" t="s">
        <v>90</v>
      </c>
      <c r="AG18" s="123">
        <v>47015772</v>
      </c>
      <c r="AH18" s="49">
        <f t="shared" si="9"/>
        <v>1384</v>
      </c>
      <c r="AI18" s="50">
        <f t="shared" si="8"/>
        <v>224.38391699092088</v>
      </c>
      <c r="AJ18" s="98">
        <v>1</v>
      </c>
      <c r="AK18" s="98">
        <v>0</v>
      </c>
      <c r="AL18" s="98">
        <v>1</v>
      </c>
      <c r="AM18" s="98">
        <v>1</v>
      </c>
      <c r="AN18" s="98">
        <v>1</v>
      </c>
      <c r="AO18" s="98">
        <v>0</v>
      </c>
      <c r="AP18" s="115">
        <v>10869847</v>
      </c>
      <c r="AQ18" s="115">
        <f t="shared" si="1"/>
        <v>0</v>
      </c>
      <c r="AR18" s="51"/>
      <c r="AS18" s="52" t="s">
        <v>101</v>
      </c>
      <c r="AV18" s="39" t="s">
        <v>106</v>
      </c>
      <c r="AW18" s="39" t="s">
        <v>107</v>
      </c>
      <c r="AY18" s="101"/>
    </row>
    <row r="19" spans="1:51" x14ac:dyDescent="0.25">
      <c r="B19" s="40">
        <v>2.3333333333333299</v>
      </c>
      <c r="C19" s="40">
        <v>0.375</v>
      </c>
      <c r="D19" s="110">
        <v>5</v>
      </c>
      <c r="E19" s="41">
        <f t="shared" si="0"/>
        <v>3.5211267605633805</v>
      </c>
      <c r="F19" s="87">
        <v>83</v>
      </c>
      <c r="G19" s="41">
        <f t="shared" si="2"/>
        <v>58.450704225352112</v>
      </c>
      <c r="H19" s="42" t="s">
        <v>88</v>
      </c>
      <c r="I19" s="42">
        <f t="shared" si="3"/>
        <v>57.04225352112676</v>
      </c>
      <c r="J19" s="43">
        <f t="shared" si="11"/>
        <v>58.450704225352112</v>
      </c>
      <c r="K19" s="42">
        <f t="shared" si="12"/>
        <v>59.870704225352114</v>
      </c>
      <c r="L19" s="44">
        <v>19</v>
      </c>
      <c r="M19" s="45" t="s">
        <v>100</v>
      </c>
      <c r="N19" s="45">
        <v>18.399999999999999</v>
      </c>
      <c r="O19" s="111">
        <v>137</v>
      </c>
      <c r="P19" s="111">
        <v>143</v>
      </c>
      <c r="Q19" s="111">
        <v>3424837</v>
      </c>
      <c r="R19" s="46">
        <f t="shared" si="4"/>
        <v>6224</v>
      </c>
      <c r="S19" s="47">
        <f t="shared" si="5"/>
        <v>149.376</v>
      </c>
      <c r="T19" s="47">
        <f t="shared" si="6"/>
        <v>6.2240000000000002</v>
      </c>
      <c r="U19" s="112">
        <v>8</v>
      </c>
      <c r="V19" s="112">
        <f t="shared" si="10"/>
        <v>8</v>
      </c>
      <c r="W19" s="113" t="s">
        <v>129</v>
      </c>
      <c r="X19" s="115">
        <v>1048</v>
      </c>
      <c r="Y19" s="115">
        <v>0</v>
      </c>
      <c r="Z19" s="115">
        <v>1187</v>
      </c>
      <c r="AA19" s="115">
        <v>1185</v>
      </c>
      <c r="AB19" s="115">
        <v>1187</v>
      </c>
      <c r="AC19" s="48" t="s">
        <v>90</v>
      </c>
      <c r="AD19" s="48" t="s">
        <v>90</v>
      </c>
      <c r="AE19" s="48" t="s">
        <v>90</v>
      </c>
      <c r="AF19" s="114" t="s">
        <v>90</v>
      </c>
      <c r="AG19" s="123">
        <v>47017140</v>
      </c>
      <c r="AH19" s="49">
        <f t="shared" si="9"/>
        <v>1368</v>
      </c>
      <c r="AI19" s="50">
        <f t="shared" si="8"/>
        <v>219.7943444730077</v>
      </c>
      <c r="AJ19" s="98">
        <v>1</v>
      </c>
      <c r="AK19" s="98">
        <v>0</v>
      </c>
      <c r="AL19" s="98">
        <v>1</v>
      </c>
      <c r="AM19" s="98">
        <v>1</v>
      </c>
      <c r="AN19" s="98">
        <v>1</v>
      </c>
      <c r="AO19" s="98">
        <v>0</v>
      </c>
      <c r="AP19" s="115">
        <v>10869847</v>
      </c>
      <c r="AQ19" s="115">
        <f t="shared" si="1"/>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2"/>
        <v>58.450704225352112</v>
      </c>
      <c r="H20" s="42" t="s">
        <v>88</v>
      </c>
      <c r="I20" s="42">
        <f t="shared" si="3"/>
        <v>57.04225352112676</v>
      </c>
      <c r="J20" s="43">
        <f t="shared" si="11"/>
        <v>58.450704225352112</v>
      </c>
      <c r="K20" s="42">
        <f t="shared" si="12"/>
        <v>59.870704225352114</v>
      </c>
      <c r="L20" s="44">
        <v>19</v>
      </c>
      <c r="M20" s="45" t="s">
        <v>100</v>
      </c>
      <c r="N20" s="45">
        <v>17.7</v>
      </c>
      <c r="O20" s="111">
        <v>136</v>
      </c>
      <c r="P20" s="111">
        <v>145</v>
      </c>
      <c r="Q20" s="111">
        <v>3431080</v>
      </c>
      <c r="R20" s="46">
        <f t="shared" si="4"/>
        <v>6243</v>
      </c>
      <c r="S20" s="47">
        <f t="shared" si="5"/>
        <v>149.83199999999999</v>
      </c>
      <c r="T20" s="47">
        <f t="shared" si="6"/>
        <v>6.2430000000000003</v>
      </c>
      <c r="U20" s="112">
        <v>7.3</v>
      </c>
      <c r="V20" s="112">
        <f t="shared" si="10"/>
        <v>7.3</v>
      </c>
      <c r="W20" s="113" t="s">
        <v>129</v>
      </c>
      <c r="X20" s="115">
        <v>1048</v>
      </c>
      <c r="Y20" s="115">
        <v>0</v>
      </c>
      <c r="Z20" s="115">
        <v>1187</v>
      </c>
      <c r="AA20" s="115">
        <v>1185</v>
      </c>
      <c r="AB20" s="115">
        <v>1187</v>
      </c>
      <c r="AC20" s="48" t="s">
        <v>90</v>
      </c>
      <c r="AD20" s="48" t="s">
        <v>90</v>
      </c>
      <c r="AE20" s="48" t="s">
        <v>90</v>
      </c>
      <c r="AF20" s="114" t="s">
        <v>90</v>
      </c>
      <c r="AG20" s="123">
        <v>47018540</v>
      </c>
      <c r="AH20" s="49">
        <f t="shared" si="9"/>
        <v>1400</v>
      </c>
      <c r="AI20" s="50">
        <f t="shared" si="8"/>
        <v>224.25116130065672</v>
      </c>
      <c r="AJ20" s="98">
        <v>1</v>
      </c>
      <c r="AK20" s="98">
        <v>0</v>
      </c>
      <c r="AL20" s="98">
        <v>1</v>
      </c>
      <c r="AM20" s="98">
        <v>1</v>
      </c>
      <c r="AN20" s="98">
        <v>1</v>
      </c>
      <c r="AO20" s="98">
        <v>0</v>
      </c>
      <c r="AP20" s="115">
        <v>10869847</v>
      </c>
      <c r="AQ20" s="115">
        <f t="shared" si="1"/>
        <v>0</v>
      </c>
      <c r="AR20" s="53">
        <v>1.24</v>
      </c>
      <c r="AS20" s="52" t="s">
        <v>134</v>
      </c>
      <c r="AY20" s="101"/>
    </row>
    <row r="21" spans="1:51" x14ac:dyDescent="0.25">
      <c r="B21" s="40">
        <v>2.4166666666666701</v>
      </c>
      <c r="C21" s="40">
        <v>0.45833333333333298</v>
      </c>
      <c r="D21" s="110">
        <v>5</v>
      </c>
      <c r="E21" s="41">
        <f t="shared" si="0"/>
        <v>3.5211267605633805</v>
      </c>
      <c r="F21" s="87">
        <v>83</v>
      </c>
      <c r="G21" s="41">
        <f t="shared" si="2"/>
        <v>58.450704225352112</v>
      </c>
      <c r="H21" s="42" t="s">
        <v>88</v>
      </c>
      <c r="I21" s="42">
        <f t="shared" si="3"/>
        <v>57.04225352112676</v>
      </c>
      <c r="J21" s="43">
        <f t="shared" si="11"/>
        <v>58.450704225352112</v>
      </c>
      <c r="K21" s="42">
        <f t="shared" si="12"/>
        <v>59.870704225352114</v>
      </c>
      <c r="L21" s="44">
        <v>19</v>
      </c>
      <c r="M21" s="45" t="s">
        <v>100</v>
      </c>
      <c r="N21" s="45">
        <v>17.7</v>
      </c>
      <c r="O21" s="111">
        <v>135</v>
      </c>
      <c r="P21" s="111">
        <v>147</v>
      </c>
      <c r="Q21" s="111">
        <v>3437239</v>
      </c>
      <c r="R21" s="46">
        <f t="shared" si="4"/>
        <v>6159</v>
      </c>
      <c r="S21" s="47">
        <f t="shared" si="5"/>
        <v>147.816</v>
      </c>
      <c r="T21" s="47">
        <f t="shared" si="6"/>
        <v>6.1589999999999998</v>
      </c>
      <c r="U21" s="112">
        <v>6.7</v>
      </c>
      <c r="V21" s="112">
        <f t="shared" si="10"/>
        <v>6.7</v>
      </c>
      <c r="W21" s="113" t="s">
        <v>129</v>
      </c>
      <c r="X21" s="115">
        <v>1047</v>
      </c>
      <c r="Y21" s="115">
        <v>0</v>
      </c>
      <c r="Z21" s="115">
        <v>1187</v>
      </c>
      <c r="AA21" s="115">
        <v>1185</v>
      </c>
      <c r="AB21" s="115">
        <v>1187</v>
      </c>
      <c r="AC21" s="48" t="s">
        <v>90</v>
      </c>
      <c r="AD21" s="48" t="s">
        <v>90</v>
      </c>
      <c r="AE21" s="48" t="s">
        <v>90</v>
      </c>
      <c r="AF21" s="114" t="s">
        <v>90</v>
      </c>
      <c r="AG21" s="123">
        <v>47019908</v>
      </c>
      <c r="AH21" s="49">
        <f t="shared" si="9"/>
        <v>1368</v>
      </c>
      <c r="AI21" s="50">
        <f t="shared" si="8"/>
        <v>222.11397954213348</v>
      </c>
      <c r="AJ21" s="98">
        <v>1</v>
      </c>
      <c r="AK21" s="98">
        <v>0</v>
      </c>
      <c r="AL21" s="98">
        <v>1</v>
      </c>
      <c r="AM21" s="98">
        <v>1</v>
      </c>
      <c r="AN21" s="98">
        <v>1</v>
      </c>
      <c r="AO21" s="98">
        <v>0</v>
      </c>
      <c r="AP21" s="115">
        <v>10869847</v>
      </c>
      <c r="AQ21" s="115">
        <f t="shared" si="1"/>
        <v>0</v>
      </c>
      <c r="AR21" s="51"/>
      <c r="AS21" s="52" t="s">
        <v>101</v>
      </c>
      <c r="AY21" s="101"/>
    </row>
    <row r="22" spans="1:51" x14ac:dyDescent="0.25">
      <c r="B22" s="40">
        <v>2.4583333333333299</v>
      </c>
      <c r="C22" s="40">
        <v>0.5</v>
      </c>
      <c r="D22" s="110">
        <v>5</v>
      </c>
      <c r="E22" s="41">
        <f t="shared" si="0"/>
        <v>3.5211267605633805</v>
      </c>
      <c r="F22" s="87">
        <v>83</v>
      </c>
      <c r="G22" s="41">
        <f t="shared" si="2"/>
        <v>58.450704225352112</v>
      </c>
      <c r="H22" s="42" t="s">
        <v>88</v>
      </c>
      <c r="I22" s="42">
        <f t="shared" si="3"/>
        <v>57.04225352112676</v>
      </c>
      <c r="J22" s="43">
        <f t="shared" si="11"/>
        <v>58.450704225352112</v>
      </c>
      <c r="K22" s="42">
        <f t="shared" si="12"/>
        <v>59.870704225352114</v>
      </c>
      <c r="L22" s="44">
        <v>19</v>
      </c>
      <c r="M22" s="45" t="s">
        <v>100</v>
      </c>
      <c r="N22" s="45">
        <v>17.3</v>
      </c>
      <c r="O22" s="111">
        <v>133</v>
      </c>
      <c r="P22" s="111">
        <v>141</v>
      </c>
      <c r="Q22" s="111">
        <v>3443320</v>
      </c>
      <c r="R22" s="46">
        <f t="shared" si="4"/>
        <v>6081</v>
      </c>
      <c r="S22" s="47">
        <f t="shared" si="5"/>
        <v>145.94399999999999</v>
      </c>
      <c r="T22" s="47">
        <f t="shared" si="6"/>
        <v>6.0810000000000004</v>
      </c>
      <c r="U22" s="112">
        <v>6.2</v>
      </c>
      <c r="V22" s="112">
        <f t="shared" si="10"/>
        <v>6.2</v>
      </c>
      <c r="W22" s="113" t="s">
        <v>129</v>
      </c>
      <c r="X22" s="115">
        <v>1046</v>
      </c>
      <c r="Y22" s="115">
        <v>0</v>
      </c>
      <c r="Z22" s="115">
        <v>1187</v>
      </c>
      <c r="AA22" s="115">
        <v>1185</v>
      </c>
      <c r="AB22" s="115">
        <v>1187</v>
      </c>
      <c r="AC22" s="48" t="s">
        <v>90</v>
      </c>
      <c r="AD22" s="48" t="s">
        <v>90</v>
      </c>
      <c r="AE22" s="48" t="s">
        <v>90</v>
      </c>
      <c r="AF22" s="114" t="s">
        <v>90</v>
      </c>
      <c r="AG22" s="123">
        <v>47021276</v>
      </c>
      <c r="AH22" s="49">
        <f t="shared" si="9"/>
        <v>1368</v>
      </c>
      <c r="AI22" s="50">
        <f t="shared" si="8"/>
        <v>224.96299950666008</v>
      </c>
      <c r="AJ22" s="98">
        <v>1</v>
      </c>
      <c r="AK22" s="98">
        <v>0</v>
      </c>
      <c r="AL22" s="98">
        <v>1</v>
      </c>
      <c r="AM22" s="98">
        <v>1</v>
      </c>
      <c r="AN22" s="98">
        <v>1</v>
      </c>
      <c r="AO22" s="98">
        <v>0</v>
      </c>
      <c r="AP22" s="115">
        <v>10869847</v>
      </c>
      <c r="AQ22" s="115">
        <f t="shared" si="1"/>
        <v>0</v>
      </c>
      <c r="AR22" s="51"/>
      <c r="AS22" s="52" t="s">
        <v>101</v>
      </c>
      <c r="AV22" s="55" t="s">
        <v>110</v>
      </c>
      <c r="AY22" s="101"/>
    </row>
    <row r="23" spans="1:51" x14ac:dyDescent="0.25">
      <c r="A23" s="97" t="s">
        <v>124</v>
      </c>
      <c r="B23" s="40">
        <v>2.5</v>
      </c>
      <c r="C23" s="40">
        <v>0.54166666666666696</v>
      </c>
      <c r="D23" s="110">
        <v>5</v>
      </c>
      <c r="E23" s="41">
        <f t="shared" si="0"/>
        <v>3.5211267605633805</v>
      </c>
      <c r="F23" s="173">
        <v>81</v>
      </c>
      <c r="G23" s="41">
        <f t="shared" si="2"/>
        <v>57.04225352112676</v>
      </c>
      <c r="H23" s="42" t="s">
        <v>88</v>
      </c>
      <c r="I23" s="42">
        <f t="shared" si="3"/>
        <v>55.633802816901408</v>
      </c>
      <c r="J23" s="43">
        <f t="shared" si="11"/>
        <v>57.04225352112676</v>
      </c>
      <c r="K23" s="42">
        <f>J23+(6/1.42)</f>
        <v>61.267605633802816</v>
      </c>
      <c r="L23" s="44">
        <v>19</v>
      </c>
      <c r="M23" s="45" t="s">
        <v>100</v>
      </c>
      <c r="N23" s="45">
        <v>17.5</v>
      </c>
      <c r="O23" s="111">
        <v>134</v>
      </c>
      <c r="P23" s="111">
        <v>142</v>
      </c>
      <c r="Q23" s="111">
        <v>3449225</v>
      </c>
      <c r="R23" s="46">
        <f t="shared" si="4"/>
        <v>5905</v>
      </c>
      <c r="S23" s="47">
        <f t="shared" si="5"/>
        <v>141.72</v>
      </c>
      <c r="T23" s="47">
        <f t="shared" si="6"/>
        <v>5.9050000000000002</v>
      </c>
      <c r="U23" s="112">
        <v>5.6</v>
      </c>
      <c r="V23" s="112">
        <f t="shared" si="10"/>
        <v>5.6</v>
      </c>
      <c r="W23" s="113" t="s">
        <v>129</v>
      </c>
      <c r="X23" s="115">
        <v>1046</v>
      </c>
      <c r="Y23" s="115">
        <v>0</v>
      </c>
      <c r="Z23" s="115">
        <v>1187</v>
      </c>
      <c r="AA23" s="115">
        <v>1185</v>
      </c>
      <c r="AB23" s="115">
        <v>1187</v>
      </c>
      <c r="AC23" s="48" t="s">
        <v>90</v>
      </c>
      <c r="AD23" s="48" t="s">
        <v>90</v>
      </c>
      <c r="AE23" s="48" t="s">
        <v>90</v>
      </c>
      <c r="AF23" s="114" t="s">
        <v>90</v>
      </c>
      <c r="AG23" s="123">
        <v>47022636</v>
      </c>
      <c r="AH23" s="49">
        <f t="shared" si="9"/>
        <v>1360</v>
      </c>
      <c r="AI23" s="50">
        <f t="shared" si="8"/>
        <v>230.31329381879763</v>
      </c>
      <c r="AJ23" s="98">
        <v>1</v>
      </c>
      <c r="AK23" s="98">
        <v>0</v>
      </c>
      <c r="AL23" s="98">
        <v>1</v>
      </c>
      <c r="AM23" s="98">
        <v>1</v>
      </c>
      <c r="AN23" s="98">
        <v>1</v>
      </c>
      <c r="AO23" s="98">
        <v>0</v>
      </c>
      <c r="AP23" s="115">
        <v>10869847</v>
      </c>
      <c r="AQ23" s="115">
        <f t="shared" si="1"/>
        <v>0</v>
      </c>
      <c r="AR23" s="51"/>
      <c r="AS23" s="52" t="s">
        <v>113</v>
      </c>
      <c r="AT23" s="54"/>
      <c r="AV23" s="56" t="s">
        <v>111</v>
      </c>
      <c r="AW23" s="57" t="s">
        <v>112</v>
      </c>
      <c r="AY23" s="101"/>
    </row>
    <row r="24" spans="1:51" x14ac:dyDescent="0.25">
      <c r="B24" s="40">
        <v>2.5416666666666701</v>
      </c>
      <c r="C24" s="40">
        <v>0.58333333333333404</v>
      </c>
      <c r="D24" s="110">
        <v>5</v>
      </c>
      <c r="E24" s="41">
        <f t="shared" si="0"/>
        <v>3.5211267605633805</v>
      </c>
      <c r="F24" s="173">
        <v>81</v>
      </c>
      <c r="G24" s="41">
        <f t="shared" si="2"/>
        <v>57.04225352112676</v>
      </c>
      <c r="H24" s="42" t="s">
        <v>88</v>
      </c>
      <c r="I24" s="42">
        <f t="shared" si="3"/>
        <v>55.633802816901408</v>
      </c>
      <c r="J24" s="43">
        <f t="shared" si="11"/>
        <v>57.04225352112676</v>
      </c>
      <c r="K24" s="42">
        <f t="shared" ref="K24:K34" si="13">J24+(6/1.42)</f>
        <v>61.267605633802816</v>
      </c>
      <c r="L24" s="44">
        <v>18</v>
      </c>
      <c r="M24" s="45" t="s">
        <v>100</v>
      </c>
      <c r="N24" s="45">
        <v>17.3</v>
      </c>
      <c r="O24" s="111">
        <v>137</v>
      </c>
      <c r="P24" s="111">
        <v>140</v>
      </c>
      <c r="Q24" s="111">
        <v>3455202</v>
      </c>
      <c r="R24" s="46">
        <f t="shared" si="4"/>
        <v>5977</v>
      </c>
      <c r="S24" s="47">
        <f t="shared" si="5"/>
        <v>143.44800000000001</v>
      </c>
      <c r="T24" s="47">
        <f t="shared" si="6"/>
        <v>5.9770000000000003</v>
      </c>
      <c r="U24" s="112">
        <v>5.0999999999999996</v>
      </c>
      <c r="V24" s="112">
        <f t="shared" si="10"/>
        <v>5.0999999999999996</v>
      </c>
      <c r="W24" s="113" t="s">
        <v>129</v>
      </c>
      <c r="X24" s="115">
        <v>1016</v>
      </c>
      <c r="Y24" s="115">
        <v>0</v>
      </c>
      <c r="Z24" s="115">
        <v>1187</v>
      </c>
      <c r="AA24" s="115">
        <v>1185</v>
      </c>
      <c r="AB24" s="115">
        <v>1187</v>
      </c>
      <c r="AC24" s="48" t="s">
        <v>90</v>
      </c>
      <c r="AD24" s="48" t="s">
        <v>90</v>
      </c>
      <c r="AE24" s="48" t="s">
        <v>90</v>
      </c>
      <c r="AF24" s="114" t="s">
        <v>90</v>
      </c>
      <c r="AG24" s="123">
        <v>47024004</v>
      </c>
      <c r="AH24" s="49">
        <f>IF(ISBLANK(AG24),"-",AG24-AG23)</f>
        <v>1368</v>
      </c>
      <c r="AI24" s="50">
        <f t="shared" si="8"/>
        <v>228.8773632256985</v>
      </c>
      <c r="AJ24" s="98">
        <v>1</v>
      </c>
      <c r="AK24" s="98">
        <v>0</v>
      </c>
      <c r="AL24" s="98">
        <v>1</v>
      </c>
      <c r="AM24" s="98">
        <v>1</v>
      </c>
      <c r="AN24" s="98">
        <v>1</v>
      </c>
      <c r="AO24" s="98">
        <v>0</v>
      </c>
      <c r="AP24" s="115">
        <v>10869847</v>
      </c>
      <c r="AQ24" s="115">
        <f t="shared" si="1"/>
        <v>0</v>
      </c>
      <c r="AR24" s="53">
        <v>1.25</v>
      </c>
      <c r="AS24" s="52" t="s">
        <v>113</v>
      </c>
      <c r="AV24" s="58" t="s">
        <v>29</v>
      </c>
      <c r="AW24" s="58">
        <v>14.7</v>
      </c>
      <c r="AY24" s="101"/>
    </row>
    <row r="25" spans="1:51" x14ac:dyDescent="0.25">
      <c r="B25" s="40">
        <v>2.5833333333333299</v>
      </c>
      <c r="C25" s="40">
        <v>0.625</v>
      </c>
      <c r="D25" s="110">
        <v>5</v>
      </c>
      <c r="E25" s="41">
        <f t="shared" si="0"/>
        <v>3.5211267605633805</v>
      </c>
      <c r="F25" s="173">
        <v>81</v>
      </c>
      <c r="G25" s="41">
        <f t="shared" si="2"/>
        <v>57.04225352112676</v>
      </c>
      <c r="H25" s="42" t="s">
        <v>88</v>
      </c>
      <c r="I25" s="42">
        <f t="shared" si="3"/>
        <v>55.633802816901408</v>
      </c>
      <c r="J25" s="43">
        <f t="shared" si="11"/>
        <v>57.04225352112676</v>
      </c>
      <c r="K25" s="42">
        <f t="shared" si="13"/>
        <v>61.267605633802816</v>
      </c>
      <c r="L25" s="44">
        <v>18</v>
      </c>
      <c r="M25" s="45" t="s">
        <v>100</v>
      </c>
      <c r="N25" s="45">
        <v>16.899999999999999</v>
      </c>
      <c r="O25" s="111">
        <v>138</v>
      </c>
      <c r="P25" s="111">
        <v>139</v>
      </c>
      <c r="Q25" s="111">
        <v>3461038</v>
      </c>
      <c r="R25" s="46">
        <f t="shared" si="4"/>
        <v>5836</v>
      </c>
      <c r="S25" s="47">
        <f t="shared" si="5"/>
        <v>140.06399999999999</v>
      </c>
      <c r="T25" s="47">
        <f t="shared" si="6"/>
        <v>5.8360000000000003</v>
      </c>
      <c r="U25" s="112">
        <v>4.9000000000000004</v>
      </c>
      <c r="V25" s="112">
        <f t="shared" si="10"/>
        <v>4.9000000000000004</v>
      </c>
      <c r="W25" s="113" t="s">
        <v>129</v>
      </c>
      <c r="X25" s="115">
        <v>1015</v>
      </c>
      <c r="Y25" s="115">
        <v>0</v>
      </c>
      <c r="Z25" s="115">
        <v>1187</v>
      </c>
      <c r="AA25" s="115">
        <v>1185</v>
      </c>
      <c r="AB25" s="115">
        <v>1187</v>
      </c>
      <c r="AC25" s="48" t="s">
        <v>90</v>
      </c>
      <c r="AD25" s="48" t="s">
        <v>90</v>
      </c>
      <c r="AE25" s="48" t="s">
        <v>90</v>
      </c>
      <c r="AF25" s="114" t="s">
        <v>90</v>
      </c>
      <c r="AG25" s="123">
        <v>47025328</v>
      </c>
      <c r="AH25" s="49">
        <f t="shared" si="9"/>
        <v>1324</v>
      </c>
      <c r="AI25" s="50">
        <f t="shared" si="8"/>
        <v>226.86771761480466</v>
      </c>
      <c r="AJ25" s="98">
        <v>1</v>
      </c>
      <c r="AK25" s="98">
        <v>0</v>
      </c>
      <c r="AL25" s="98">
        <v>1</v>
      </c>
      <c r="AM25" s="98">
        <v>1</v>
      </c>
      <c r="AN25" s="98">
        <v>1</v>
      </c>
      <c r="AO25" s="98">
        <v>0</v>
      </c>
      <c r="AP25" s="115">
        <v>10869847</v>
      </c>
      <c r="AQ25" s="115">
        <f t="shared" si="1"/>
        <v>0</v>
      </c>
      <c r="AR25" s="51"/>
      <c r="AS25" s="52" t="s">
        <v>113</v>
      </c>
      <c r="AV25" s="58" t="s">
        <v>74</v>
      </c>
      <c r="AW25" s="58">
        <v>10.36</v>
      </c>
      <c r="AY25" s="101"/>
    </row>
    <row r="26" spans="1:51" x14ac:dyDescent="0.25">
      <c r="B26" s="40">
        <v>2.625</v>
      </c>
      <c r="C26" s="40">
        <v>0.66666666666666696</v>
      </c>
      <c r="D26" s="110">
        <v>5</v>
      </c>
      <c r="E26" s="41">
        <f t="shared" si="0"/>
        <v>3.5211267605633805</v>
      </c>
      <c r="F26" s="173">
        <v>81</v>
      </c>
      <c r="G26" s="41">
        <f t="shared" si="2"/>
        <v>57.04225352112676</v>
      </c>
      <c r="H26" s="42" t="s">
        <v>88</v>
      </c>
      <c r="I26" s="42">
        <f t="shared" si="3"/>
        <v>53.521126760563384</v>
      </c>
      <c r="J26" s="43">
        <f>(F26-3)/1.42</f>
        <v>54.929577464788736</v>
      </c>
      <c r="K26" s="42">
        <f t="shared" si="13"/>
        <v>59.154929577464792</v>
      </c>
      <c r="L26" s="44">
        <v>18</v>
      </c>
      <c r="M26" s="45" t="s">
        <v>100</v>
      </c>
      <c r="N26" s="45">
        <v>16.7</v>
      </c>
      <c r="O26" s="111">
        <v>137</v>
      </c>
      <c r="P26" s="111">
        <v>141</v>
      </c>
      <c r="Q26" s="111">
        <v>3466926</v>
      </c>
      <c r="R26" s="46">
        <f t="shared" si="4"/>
        <v>5888</v>
      </c>
      <c r="S26" s="47">
        <f t="shared" si="5"/>
        <v>141.31200000000001</v>
      </c>
      <c r="T26" s="47">
        <f t="shared" si="6"/>
        <v>5.8879999999999999</v>
      </c>
      <c r="U26" s="112">
        <v>4.8</v>
      </c>
      <c r="V26" s="112">
        <f t="shared" si="10"/>
        <v>4.8</v>
      </c>
      <c r="W26" s="113" t="s">
        <v>129</v>
      </c>
      <c r="X26" s="115">
        <v>1015</v>
      </c>
      <c r="Y26" s="115">
        <v>0</v>
      </c>
      <c r="Z26" s="115">
        <v>1187</v>
      </c>
      <c r="AA26" s="115">
        <v>1185</v>
      </c>
      <c r="AB26" s="115">
        <v>1187</v>
      </c>
      <c r="AC26" s="48" t="s">
        <v>90</v>
      </c>
      <c r="AD26" s="48" t="s">
        <v>90</v>
      </c>
      <c r="AE26" s="48" t="s">
        <v>90</v>
      </c>
      <c r="AF26" s="114" t="s">
        <v>90</v>
      </c>
      <c r="AG26" s="123">
        <v>47026660</v>
      </c>
      <c r="AH26" s="49">
        <f t="shared" si="9"/>
        <v>1332</v>
      </c>
      <c r="AI26" s="50">
        <f t="shared" si="8"/>
        <v>226.22282608695653</v>
      </c>
      <c r="AJ26" s="98">
        <v>1</v>
      </c>
      <c r="AK26" s="98">
        <v>0</v>
      </c>
      <c r="AL26" s="98">
        <v>1</v>
      </c>
      <c r="AM26" s="98">
        <v>1</v>
      </c>
      <c r="AN26" s="98">
        <v>1</v>
      </c>
      <c r="AO26" s="98">
        <v>0</v>
      </c>
      <c r="AP26" s="115">
        <v>10869847</v>
      </c>
      <c r="AQ26" s="115">
        <f t="shared" si="1"/>
        <v>0</v>
      </c>
      <c r="AR26" s="51"/>
      <c r="AS26" s="52" t="s">
        <v>113</v>
      </c>
      <c r="AV26" s="58" t="s">
        <v>114</v>
      </c>
      <c r="AW26" s="58">
        <v>1.01325</v>
      </c>
      <c r="AY26" s="101"/>
    </row>
    <row r="27" spans="1:51" x14ac:dyDescent="0.25">
      <c r="B27" s="40">
        <v>2.6666666666666701</v>
      </c>
      <c r="C27" s="40">
        <v>0.70833333333333404</v>
      </c>
      <c r="D27" s="110">
        <v>5</v>
      </c>
      <c r="E27" s="41">
        <f t="shared" si="0"/>
        <v>3.5211267605633805</v>
      </c>
      <c r="F27" s="173">
        <v>81</v>
      </c>
      <c r="G27" s="41">
        <f t="shared" si="2"/>
        <v>57.04225352112676</v>
      </c>
      <c r="H27" s="42" t="s">
        <v>88</v>
      </c>
      <c r="I27" s="42">
        <f t="shared" si="3"/>
        <v>53.521126760563384</v>
      </c>
      <c r="J27" s="43">
        <f t="shared" ref="J27:J32" si="14">(F27-3)/1.42</f>
        <v>54.929577464788736</v>
      </c>
      <c r="K27" s="42">
        <f t="shared" si="13"/>
        <v>59.154929577464792</v>
      </c>
      <c r="L27" s="44">
        <v>18</v>
      </c>
      <c r="M27" s="45" t="s">
        <v>100</v>
      </c>
      <c r="N27" s="45">
        <v>16.7</v>
      </c>
      <c r="O27" s="111">
        <v>137</v>
      </c>
      <c r="P27" s="111">
        <v>143</v>
      </c>
      <c r="Q27" s="111">
        <v>3472775</v>
      </c>
      <c r="R27" s="46">
        <f t="shared" si="4"/>
        <v>5849</v>
      </c>
      <c r="S27" s="47">
        <f t="shared" si="5"/>
        <v>140.376</v>
      </c>
      <c r="T27" s="47">
        <f t="shared" si="6"/>
        <v>5.8490000000000002</v>
      </c>
      <c r="U27" s="112">
        <v>4.5999999999999996</v>
      </c>
      <c r="V27" s="112">
        <f t="shared" si="10"/>
        <v>4.5999999999999996</v>
      </c>
      <c r="W27" s="113" t="s">
        <v>129</v>
      </c>
      <c r="X27" s="115">
        <v>1016</v>
      </c>
      <c r="Y27" s="115">
        <v>0</v>
      </c>
      <c r="Z27" s="115">
        <v>1187</v>
      </c>
      <c r="AA27" s="115">
        <v>1185</v>
      </c>
      <c r="AB27" s="115">
        <v>1187</v>
      </c>
      <c r="AC27" s="48" t="s">
        <v>90</v>
      </c>
      <c r="AD27" s="48" t="s">
        <v>90</v>
      </c>
      <c r="AE27" s="48" t="s">
        <v>90</v>
      </c>
      <c r="AF27" s="114" t="s">
        <v>90</v>
      </c>
      <c r="AG27" s="123">
        <v>47027988</v>
      </c>
      <c r="AH27" s="49">
        <f t="shared" si="9"/>
        <v>1328</v>
      </c>
      <c r="AI27" s="50">
        <f t="shared" si="8"/>
        <v>227.0473585228244</v>
      </c>
      <c r="AJ27" s="98">
        <v>1</v>
      </c>
      <c r="AK27" s="98">
        <v>0</v>
      </c>
      <c r="AL27" s="98">
        <v>1</v>
      </c>
      <c r="AM27" s="98">
        <v>1</v>
      </c>
      <c r="AN27" s="98">
        <v>1</v>
      </c>
      <c r="AO27" s="98">
        <v>0</v>
      </c>
      <c r="AP27" s="115">
        <v>10869847</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2"/>
        <v>54.929577464788736</v>
      </c>
      <c r="H28" s="42" t="s">
        <v>88</v>
      </c>
      <c r="I28" s="42">
        <f t="shared" si="3"/>
        <v>51.408450704225352</v>
      </c>
      <c r="J28" s="43">
        <f t="shared" si="14"/>
        <v>52.816901408450704</v>
      </c>
      <c r="K28" s="42">
        <f t="shared" si="13"/>
        <v>57.04225352112676</v>
      </c>
      <c r="L28" s="44">
        <v>18</v>
      </c>
      <c r="M28" s="45" t="s">
        <v>100</v>
      </c>
      <c r="N28" s="45">
        <v>16.7</v>
      </c>
      <c r="O28" s="111">
        <v>136</v>
      </c>
      <c r="P28" s="111">
        <v>142</v>
      </c>
      <c r="Q28" s="111">
        <v>3478574</v>
      </c>
      <c r="R28" s="46">
        <f t="shared" si="4"/>
        <v>5799</v>
      </c>
      <c r="S28" s="47">
        <f t="shared" si="5"/>
        <v>139.17599999999999</v>
      </c>
      <c r="T28" s="47">
        <f t="shared" si="6"/>
        <v>5.7990000000000004</v>
      </c>
      <c r="U28" s="112">
        <v>4.2</v>
      </c>
      <c r="V28" s="112">
        <f t="shared" si="10"/>
        <v>4.2</v>
      </c>
      <c r="W28" s="113" t="s">
        <v>129</v>
      </c>
      <c r="X28" s="115">
        <v>1015</v>
      </c>
      <c r="Y28" s="115">
        <v>0</v>
      </c>
      <c r="Z28" s="115">
        <v>1187</v>
      </c>
      <c r="AA28" s="115">
        <v>1185</v>
      </c>
      <c r="AB28" s="115">
        <v>1187</v>
      </c>
      <c r="AC28" s="48" t="s">
        <v>90</v>
      </c>
      <c r="AD28" s="48" t="s">
        <v>90</v>
      </c>
      <c r="AE28" s="48" t="s">
        <v>90</v>
      </c>
      <c r="AF28" s="114" t="s">
        <v>90</v>
      </c>
      <c r="AG28" s="123">
        <v>47029320</v>
      </c>
      <c r="AH28" s="49">
        <f t="shared" si="9"/>
        <v>1332</v>
      </c>
      <c r="AI28" s="50">
        <f t="shared" si="8"/>
        <v>229.69477496120018</v>
      </c>
      <c r="AJ28" s="98">
        <v>1</v>
      </c>
      <c r="AK28" s="98">
        <v>0</v>
      </c>
      <c r="AL28" s="98">
        <v>1</v>
      </c>
      <c r="AM28" s="98">
        <v>1</v>
      </c>
      <c r="AN28" s="98">
        <v>1</v>
      </c>
      <c r="AO28" s="98">
        <v>0</v>
      </c>
      <c r="AP28" s="115">
        <v>10869847</v>
      </c>
      <c r="AQ28" s="115">
        <f t="shared" si="1"/>
        <v>0</v>
      </c>
      <c r="AR28" s="53"/>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4"/>
        <v>52.816901408450704</v>
      </c>
      <c r="K29" s="42">
        <f t="shared" si="13"/>
        <v>57.04225352112676</v>
      </c>
      <c r="L29" s="44">
        <v>18</v>
      </c>
      <c r="M29" s="45" t="s">
        <v>100</v>
      </c>
      <c r="N29" s="45">
        <v>16.600000000000001</v>
      </c>
      <c r="O29" s="111">
        <v>135</v>
      </c>
      <c r="P29" s="111">
        <v>140</v>
      </c>
      <c r="Q29" s="111">
        <v>3484422</v>
      </c>
      <c r="R29" s="46">
        <f t="shared" si="4"/>
        <v>5848</v>
      </c>
      <c r="S29" s="47">
        <f t="shared" si="5"/>
        <v>140.352</v>
      </c>
      <c r="T29" s="47">
        <f t="shared" si="6"/>
        <v>5.8479999999999999</v>
      </c>
      <c r="U29" s="112">
        <v>3.8</v>
      </c>
      <c r="V29" s="112">
        <f t="shared" si="10"/>
        <v>3.8</v>
      </c>
      <c r="W29" s="113" t="s">
        <v>129</v>
      </c>
      <c r="X29" s="115">
        <v>1016</v>
      </c>
      <c r="Y29" s="115">
        <v>0</v>
      </c>
      <c r="Z29" s="115">
        <v>1186</v>
      </c>
      <c r="AA29" s="115">
        <v>1185</v>
      </c>
      <c r="AB29" s="115">
        <v>1187</v>
      </c>
      <c r="AC29" s="48" t="s">
        <v>90</v>
      </c>
      <c r="AD29" s="48" t="s">
        <v>90</v>
      </c>
      <c r="AE29" s="48" t="s">
        <v>90</v>
      </c>
      <c r="AF29" s="114" t="s">
        <v>90</v>
      </c>
      <c r="AG29" s="123">
        <v>47030644</v>
      </c>
      <c r="AH29" s="49">
        <f t="shared" si="9"/>
        <v>1324</v>
      </c>
      <c r="AI29" s="50">
        <f t="shared" si="8"/>
        <v>226.40218878248976</v>
      </c>
      <c r="AJ29" s="98">
        <v>1</v>
      </c>
      <c r="AK29" s="98">
        <v>0</v>
      </c>
      <c r="AL29" s="98">
        <v>1</v>
      </c>
      <c r="AM29" s="98">
        <v>1</v>
      </c>
      <c r="AN29" s="98">
        <v>1</v>
      </c>
      <c r="AO29" s="98">
        <v>0</v>
      </c>
      <c r="AP29" s="115">
        <v>10869847</v>
      </c>
      <c r="AQ29" s="115">
        <f t="shared" si="1"/>
        <v>0</v>
      </c>
      <c r="AR29" s="51"/>
      <c r="AS29" s="52" t="s">
        <v>113</v>
      </c>
      <c r="AY29" s="101"/>
    </row>
    <row r="30" spans="1:51" x14ac:dyDescent="0.25">
      <c r="B30" s="40">
        <v>2.7916666666666701</v>
      </c>
      <c r="C30" s="40">
        <v>0.83333333333333703</v>
      </c>
      <c r="D30" s="110">
        <v>5</v>
      </c>
      <c r="E30" s="41">
        <f t="shared" si="0"/>
        <v>3.5211267605633805</v>
      </c>
      <c r="F30" s="175">
        <v>76</v>
      </c>
      <c r="G30" s="41">
        <f t="shared" si="2"/>
        <v>53.521126760563384</v>
      </c>
      <c r="H30" s="42" t="s">
        <v>88</v>
      </c>
      <c r="I30" s="42">
        <f t="shared" si="3"/>
        <v>50</v>
      </c>
      <c r="J30" s="43">
        <f t="shared" si="14"/>
        <v>51.408450704225352</v>
      </c>
      <c r="K30" s="42">
        <f t="shared" si="13"/>
        <v>55.633802816901408</v>
      </c>
      <c r="L30" s="44">
        <v>18</v>
      </c>
      <c r="M30" s="45" t="s">
        <v>100</v>
      </c>
      <c r="N30" s="45">
        <v>16.600000000000001</v>
      </c>
      <c r="O30" s="111">
        <v>115</v>
      </c>
      <c r="P30" s="111">
        <v>135</v>
      </c>
      <c r="Q30" s="111">
        <v>3489948</v>
      </c>
      <c r="R30" s="46">
        <f t="shared" si="4"/>
        <v>5526</v>
      </c>
      <c r="S30" s="47">
        <f t="shared" si="5"/>
        <v>132.624</v>
      </c>
      <c r="T30" s="47">
        <f t="shared" si="6"/>
        <v>5.5259999999999998</v>
      </c>
      <c r="U30" s="112">
        <v>2.9</v>
      </c>
      <c r="V30" s="112">
        <f t="shared" si="10"/>
        <v>2.9</v>
      </c>
      <c r="W30" s="113" t="s">
        <v>133</v>
      </c>
      <c r="X30" s="115">
        <v>1097</v>
      </c>
      <c r="Y30" s="115">
        <v>0</v>
      </c>
      <c r="Z30" s="115">
        <v>1188</v>
      </c>
      <c r="AA30" s="115">
        <v>1185</v>
      </c>
      <c r="AB30" s="115">
        <v>0</v>
      </c>
      <c r="AC30" s="48" t="s">
        <v>90</v>
      </c>
      <c r="AD30" s="48" t="s">
        <v>90</v>
      </c>
      <c r="AE30" s="48" t="s">
        <v>90</v>
      </c>
      <c r="AF30" s="114" t="s">
        <v>90</v>
      </c>
      <c r="AG30" s="123">
        <v>47031760</v>
      </c>
      <c r="AH30" s="49">
        <f t="shared" si="9"/>
        <v>1116</v>
      </c>
      <c r="AI30" s="50">
        <f t="shared" si="8"/>
        <v>201.95439739413681</v>
      </c>
      <c r="AJ30" s="98">
        <v>1</v>
      </c>
      <c r="AK30" s="98">
        <v>0</v>
      </c>
      <c r="AL30" s="98">
        <v>1</v>
      </c>
      <c r="AM30" s="98">
        <v>1</v>
      </c>
      <c r="AN30" s="98">
        <v>0</v>
      </c>
      <c r="AO30" s="98">
        <v>0</v>
      </c>
      <c r="AP30" s="115">
        <v>10869847</v>
      </c>
      <c r="AQ30" s="115">
        <f t="shared" si="1"/>
        <v>0</v>
      </c>
      <c r="AR30" s="51"/>
      <c r="AS30" s="52" t="s">
        <v>113</v>
      </c>
      <c r="AV30" s="339" t="s">
        <v>117</v>
      </c>
      <c r="AW30" s="339"/>
      <c r="AY30" s="101"/>
    </row>
    <row r="31" spans="1:51" x14ac:dyDescent="0.25">
      <c r="B31" s="40">
        <v>2.8333333333333299</v>
      </c>
      <c r="C31" s="40">
        <v>0.875000000000004</v>
      </c>
      <c r="D31" s="110">
        <v>5</v>
      </c>
      <c r="E31" s="41">
        <f t="shared" si="0"/>
        <v>3.5211267605633805</v>
      </c>
      <c r="F31" s="175">
        <v>76</v>
      </c>
      <c r="G31" s="41">
        <f t="shared" si="2"/>
        <v>53.521126760563384</v>
      </c>
      <c r="H31" s="42" t="s">
        <v>88</v>
      </c>
      <c r="I31" s="42">
        <f t="shared" si="3"/>
        <v>50</v>
      </c>
      <c r="J31" s="43">
        <f t="shared" si="14"/>
        <v>51.408450704225352</v>
      </c>
      <c r="K31" s="42">
        <f t="shared" si="13"/>
        <v>55.633802816901408</v>
      </c>
      <c r="L31" s="44">
        <v>18</v>
      </c>
      <c r="M31" s="45" t="s">
        <v>100</v>
      </c>
      <c r="N31" s="45">
        <v>16.100000000000001</v>
      </c>
      <c r="O31" s="111">
        <v>114</v>
      </c>
      <c r="P31" s="111">
        <v>129</v>
      </c>
      <c r="Q31" s="111">
        <v>3495622</v>
      </c>
      <c r="R31" s="46">
        <f t="shared" si="4"/>
        <v>5674</v>
      </c>
      <c r="S31" s="47">
        <f t="shared" si="5"/>
        <v>136.17599999999999</v>
      </c>
      <c r="T31" s="47">
        <f t="shared" si="6"/>
        <v>5.6740000000000004</v>
      </c>
      <c r="U31" s="112">
        <v>2.2000000000000002</v>
      </c>
      <c r="V31" s="112">
        <f t="shared" si="10"/>
        <v>2.2000000000000002</v>
      </c>
      <c r="W31" s="113" t="s">
        <v>133</v>
      </c>
      <c r="X31" s="115">
        <v>1097</v>
      </c>
      <c r="Y31" s="115">
        <v>0</v>
      </c>
      <c r="Z31" s="115">
        <v>1188</v>
      </c>
      <c r="AA31" s="115">
        <v>1185</v>
      </c>
      <c r="AB31" s="115">
        <v>0</v>
      </c>
      <c r="AC31" s="48" t="s">
        <v>90</v>
      </c>
      <c r="AD31" s="48" t="s">
        <v>90</v>
      </c>
      <c r="AE31" s="48" t="s">
        <v>90</v>
      </c>
      <c r="AF31" s="114" t="s">
        <v>90</v>
      </c>
      <c r="AG31" s="123">
        <v>47032872</v>
      </c>
      <c r="AH31" s="49">
        <f t="shared" si="9"/>
        <v>1112</v>
      </c>
      <c r="AI31" s="50">
        <f t="shared" si="8"/>
        <v>195.98167077899188</v>
      </c>
      <c r="AJ31" s="98">
        <v>1</v>
      </c>
      <c r="AK31" s="98">
        <v>0</v>
      </c>
      <c r="AL31" s="98">
        <v>1</v>
      </c>
      <c r="AM31" s="98">
        <v>1</v>
      </c>
      <c r="AN31" s="98">
        <v>0</v>
      </c>
      <c r="AO31" s="98">
        <v>0</v>
      </c>
      <c r="AP31" s="115">
        <v>10869847</v>
      </c>
      <c r="AQ31" s="115">
        <f t="shared" si="1"/>
        <v>0</v>
      </c>
      <c r="AR31" s="51"/>
      <c r="AS31" s="52" t="s">
        <v>113</v>
      </c>
      <c r="AV31" s="59" t="s">
        <v>29</v>
      </c>
      <c r="AW31" s="59" t="s">
        <v>74</v>
      </c>
      <c r="AY31" s="101"/>
    </row>
    <row r="32" spans="1:51" x14ac:dyDescent="0.25">
      <c r="B32" s="40">
        <v>2.875</v>
      </c>
      <c r="C32" s="40">
        <v>0.91666666666667096</v>
      </c>
      <c r="D32" s="110">
        <v>5</v>
      </c>
      <c r="E32" s="41">
        <f t="shared" si="0"/>
        <v>3.5211267605633805</v>
      </c>
      <c r="F32" s="175">
        <v>76</v>
      </c>
      <c r="G32" s="41">
        <f t="shared" si="2"/>
        <v>53.521126760563384</v>
      </c>
      <c r="H32" s="42" t="s">
        <v>88</v>
      </c>
      <c r="I32" s="42">
        <f t="shared" si="3"/>
        <v>50</v>
      </c>
      <c r="J32" s="43">
        <f t="shared" si="14"/>
        <v>51.408450704225352</v>
      </c>
      <c r="K32" s="42">
        <f t="shared" si="13"/>
        <v>55.633802816901408</v>
      </c>
      <c r="L32" s="44">
        <v>14</v>
      </c>
      <c r="M32" s="45" t="s">
        <v>118</v>
      </c>
      <c r="N32" s="45">
        <v>12.6</v>
      </c>
      <c r="O32" s="111">
        <v>126</v>
      </c>
      <c r="P32" s="111">
        <v>122</v>
      </c>
      <c r="Q32" s="111">
        <v>3500792</v>
      </c>
      <c r="R32" s="46">
        <f t="shared" si="4"/>
        <v>5170</v>
      </c>
      <c r="S32" s="47">
        <f t="shared" si="5"/>
        <v>124.08</v>
      </c>
      <c r="T32" s="47">
        <f t="shared" si="6"/>
        <v>5.17</v>
      </c>
      <c r="U32" s="112">
        <v>2</v>
      </c>
      <c r="V32" s="112">
        <f t="shared" si="10"/>
        <v>2</v>
      </c>
      <c r="W32" s="113" t="s">
        <v>133</v>
      </c>
      <c r="X32" s="115">
        <v>1097</v>
      </c>
      <c r="Y32" s="115">
        <v>0</v>
      </c>
      <c r="Z32" s="115">
        <v>1187</v>
      </c>
      <c r="AA32" s="115">
        <v>1185</v>
      </c>
      <c r="AB32" s="115">
        <v>0</v>
      </c>
      <c r="AC32" s="48" t="s">
        <v>90</v>
      </c>
      <c r="AD32" s="48" t="s">
        <v>90</v>
      </c>
      <c r="AE32" s="48" t="s">
        <v>90</v>
      </c>
      <c r="AF32" s="114" t="s">
        <v>90</v>
      </c>
      <c r="AG32" s="123">
        <v>47033932</v>
      </c>
      <c r="AH32" s="49">
        <f t="shared" si="9"/>
        <v>1060</v>
      </c>
      <c r="AI32" s="50">
        <f t="shared" si="8"/>
        <v>205.02901353965183</v>
      </c>
      <c r="AJ32" s="98">
        <v>1</v>
      </c>
      <c r="AK32" s="98">
        <v>0</v>
      </c>
      <c r="AL32" s="98">
        <v>1</v>
      </c>
      <c r="AM32" s="98">
        <v>1</v>
      </c>
      <c r="AN32" s="98">
        <v>0</v>
      </c>
      <c r="AO32" s="98">
        <v>0</v>
      </c>
      <c r="AP32" s="115">
        <v>10869847</v>
      </c>
      <c r="AQ32" s="115">
        <f t="shared" si="1"/>
        <v>0</v>
      </c>
      <c r="AR32" s="53">
        <v>1.18</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2"/>
        <v>58.450704225352112</v>
      </c>
      <c r="H33" s="42" t="s">
        <v>88</v>
      </c>
      <c r="I33" s="42">
        <f>J33-(2/1.42)</f>
        <v>53.521126760563384</v>
      </c>
      <c r="J33" s="43">
        <f>(F33-5)/1.42</f>
        <v>54.929577464788736</v>
      </c>
      <c r="K33" s="42">
        <f t="shared" si="13"/>
        <v>59.154929577464792</v>
      </c>
      <c r="L33" s="44">
        <v>14</v>
      </c>
      <c r="M33" s="45" t="s">
        <v>118</v>
      </c>
      <c r="N33" s="45">
        <v>11.9</v>
      </c>
      <c r="O33" s="111">
        <v>139</v>
      </c>
      <c r="P33" s="111">
        <v>124</v>
      </c>
      <c r="Q33" s="111">
        <v>3506164</v>
      </c>
      <c r="R33" s="46">
        <f t="shared" si="4"/>
        <v>5372</v>
      </c>
      <c r="S33" s="47">
        <f t="shared" si="5"/>
        <v>128.928</v>
      </c>
      <c r="T33" s="47">
        <f t="shared" si="6"/>
        <v>5.3719999999999999</v>
      </c>
      <c r="U33" s="112">
        <v>2.5</v>
      </c>
      <c r="V33" s="112">
        <f t="shared" si="10"/>
        <v>2.5</v>
      </c>
      <c r="W33" s="113" t="s">
        <v>135</v>
      </c>
      <c r="X33" s="115">
        <v>0</v>
      </c>
      <c r="Y33" s="115">
        <v>0</v>
      </c>
      <c r="Z33" s="115">
        <v>1187</v>
      </c>
      <c r="AA33" s="115">
        <v>1185</v>
      </c>
      <c r="AB33" s="115">
        <v>1187</v>
      </c>
      <c r="AC33" s="48" t="s">
        <v>90</v>
      </c>
      <c r="AD33" s="48" t="s">
        <v>90</v>
      </c>
      <c r="AE33" s="48" t="s">
        <v>90</v>
      </c>
      <c r="AF33" s="114" t="s">
        <v>90</v>
      </c>
      <c r="AG33" s="123">
        <v>47035156</v>
      </c>
      <c r="AH33" s="49">
        <f t="shared" si="9"/>
        <v>1224</v>
      </c>
      <c r="AI33" s="50">
        <f t="shared" si="8"/>
        <v>227.84810126582278</v>
      </c>
      <c r="AJ33" s="98">
        <v>0</v>
      </c>
      <c r="AK33" s="98">
        <v>0</v>
      </c>
      <c r="AL33" s="98">
        <v>1</v>
      </c>
      <c r="AM33" s="98">
        <v>1</v>
      </c>
      <c r="AN33" s="98">
        <v>1</v>
      </c>
      <c r="AO33" s="98">
        <v>0.65</v>
      </c>
      <c r="AP33" s="115">
        <v>10871002</v>
      </c>
      <c r="AQ33" s="115">
        <f t="shared" si="1"/>
        <v>1155</v>
      </c>
      <c r="AR33" s="51"/>
      <c r="AS33" s="52" t="s">
        <v>113</v>
      </c>
      <c r="AY33" s="101"/>
    </row>
    <row r="34" spans="1:51" x14ac:dyDescent="0.25">
      <c r="B34" s="40">
        <v>2.9583333333333299</v>
      </c>
      <c r="C34" s="40">
        <v>1</v>
      </c>
      <c r="D34" s="110">
        <v>4</v>
      </c>
      <c r="E34" s="41">
        <f t="shared" si="0"/>
        <v>2.8169014084507045</v>
      </c>
      <c r="F34" s="100">
        <v>83</v>
      </c>
      <c r="G34" s="41">
        <f t="shared" si="2"/>
        <v>58.450704225352112</v>
      </c>
      <c r="H34" s="42" t="s">
        <v>88</v>
      </c>
      <c r="I34" s="42">
        <f t="shared" si="3"/>
        <v>53.521126760563384</v>
      </c>
      <c r="J34" s="43">
        <f>(F34-5)/1.42</f>
        <v>54.929577464788736</v>
      </c>
      <c r="K34" s="42">
        <f t="shared" si="13"/>
        <v>59.154929577464792</v>
      </c>
      <c r="L34" s="44">
        <v>14</v>
      </c>
      <c r="M34" s="45" t="s">
        <v>118</v>
      </c>
      <c r="N34" s="61">
        <v>11.5</v>
      </c>
      <c r="O34" s="111">
        <v>168</v>
      </c>
      <c r="P34" s="111">
        <v>123</v>
      </c>
      <c r="Q34" s="111">
        <v>3511256</v>
      </c>
      <c r="R34" s="46">
        <f t="shared" si="4"/>
        <v>5092</v>
      </c>
      <c r="S34" s="47">
        <f t="shared" si="5"/>
        <v>122.208</v>
      </c>
      <c r="T34" s="47">
        <f t="shared" si="6"/>
        <v>5.0919999999999996</v>
      </c>
      <c r="U34" s="112">
        <v>3.1</v>
      </c>
      <c r="V34" s="112">
        <f t="shared" si="10"/>
        <v>3.1</v>
      </c>
      <c r="W34" s="113" t="s">
        <v>135</v>
      </c>
      <c r="X34" s="115">
        <v>0</v>
      </c>
      <c r="Y34" s="115">
        <v>0</v>
      </c>
      <c r="Z34" s="115">
        <v>1187</v>
      </c>
      <c r="AA34" s="115">
        <v>1185</v>
      </c>
      <c r="AB34" s="115">
        <v>1187</v>
      </c>
      <c r="AC34" s="48" t="s">
        <v>90</v>
      </c>
      <c r="AD34" s="48" t="s">
        <v>90</v>
      </c>
      <c r="AE34" s="48" t="s">
        <v>90</v>
      </c>
      <c r="AF34" s="114" t="s">
        <v>90</v>
      </c>
      <c r="AG34" s="123">
        <v>47036364</v>
      </c>
      <c r="AH34" s="49">
        <f t="shared" si="9"/>
        <v>1208</v>
      </c>
      <c r="AI34" s="50">
        <f t="shared" si="8"/>
        <v>237.23487824037707</v>
      </c>
      <c r="AJ34" s="98">
        <v>0</v>
      </c>
      <c r="AK34" s="98">
        <v>0</v>
      </c>
      <c r="AL34" s="98">
        <v>1</v>
      </c>
      <c r="AM34" s="98">
        <v>1</v>
      </c>
      <c r="AN34" s="98">
        <v>1</v>
      </c>
      <c r="AO34" s="98">
        <v>0.65</v>
      </c>
      <c r="AP34" s="115">
        <v>10871799</v>
      </c>
      <c r="AQ34" s="115">
        <f t="shared" si="1"/>
        <v>797</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132104</v>
      </c>
      <c r="S35" s="65">
        <f>AVERAGE(S11:S34)</f>
        <v>132.10399999999998</v>
      </c>
      <c r="T35" s="65">
        <f>SUM(T11:T34)</f>
        <v>132.10400000000004</v>
      </c>
      <c r="U35" s="112"/>
      <c r="V35" s="94"/>
      <c r="W35" s="57"/>
      <c r="X35" s="88"/>
      <c r="Y35" s="89"/>
      <c r="Z35" s="89"/>
      <c r="AA35" s="89"/>
      <c r="AB35" s="90"/>
      <c r="AC35" s="88"/>
      <c r="AD35" s="89"/>
      <c r="AE35" s="90"/>
      <c r="AF35" s="91"/>
      <c r="AG35" s="66">
        <f>AG34-AG10</f>
        <v>29664</v>
      </c>
      <c r="AH35" s="67">
        <f>SUM(AH11:AH34)</f>
        <v>29664</v>
      </c>
      <c r="AI35" s="68">
        <f>$AH$35/$T35</f>
        <v>224.55035426633555</v>
      </c>
      <c r="AJ35" s="98"/>
      <c r="AK35" s="98"/>
      <c r="AL35" s="98"/>
      <c r="AM35" s="98"/>
      <c r="AN35" s="98"/>
      <c r="AO35" s="69"/>
      <c r="AP35" s="70">
        <f>AP34-AP10</f>
        <v>5310</v>
      </c>
      <c r="AQ35" s="71">
        <f>SUM(AQ11:AQ34)</f>
        <v>5310</v>
      </c>
      <c r="AR35" s="72">
        <f>AVERAGE(AR11:AR34)</f>
        <v>1.232</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5"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136</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137</v>
      </c>
      <c r="C41" s="106"/>
      <c r="D41" s="106"/>
      <c r="E41" s="106"/>
      <c r="F41" s="85"/>
      <c r="G41" s="85"/>
      <c r="H41" s="85"/>
      <c r="I41" s="106"/>
      <c r="J41" s="106"/>
      <c r="K41" s="106"/>
      <c r="L41" s="85"/>
      <c r="M41" s="85"/>
      <c r="N41" s="85"/>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65" t="s">
        <v>126</v>
      </c>
      <c r="C42" s="105"/>
      <c r="D42" s="105"/>
      <c r="E42" s="105"/>
      <c r="F42" s="105"/>
      <c r="G42" s="105"/>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67" t="s">
        <v>138</v>
      </c>
      <c r="C43" s="145"/>
      <c r="D43" s="145"/>
      <c r="E43" s="146"/>
      <c r="F43" s="127"/>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141</v>
      </c>
      <c r="C44" s="145"/>
      <c r="D44" s="147"/>
      <c r="E44" s="148"/>
      <c r="F44" s="129"/>
      <c r="G44" s="129"/>
      <c r="H44" s="129"/>
      <c r="I44" s="129"/>
      <c r="J44" s="130"/>
      <c r="K44" s="130"/>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67" t="s">
        <v>142</v>
      </c>
      <c r="C45" s="149"/>
      <c r="D45" s="150"/>
      <c r="E45" s="151"/>
      <c r="F45" s="131"/>
      <c r="G45" s="131"/>
      <c r="H45" s="131"/>
      <c r="I45" s="131"/>
      <c r="J45" s="132"/>
      <c r="K45" s="132"/>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67" t="s">
        <v>140</v>
      </c>
      <c r="C46" s="152"/>
      <c r="D46" s="153"/>
      <c r="E46" s="154"/>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67" t="s">
        <v>143</v>
      </c>
      <c r="C47" s="145"/>
      <c r="D47" s="155"/>
      <c r="E47" s="148"/>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34" t="s">
        <v>149</v>
      </c>
      <c r="C48" s="148"/>
      <c r="D48" s="147"/>
      <c r="E48" s="148"/>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67" t="s">
        <v>144</v>
      </c>
      <c r="C49" s="148"/>
      <c r="D49" s="147"/>
      <c r="E49" s="148"/>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150</v>
      </c>
      <c r="C50" s="148"/>
      <c r="D50" s="147"/>
      <c r="E50" s="148"/>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151</v>
      </c>
      <c r="C51" s="145"/>
      <c r="D51" s="156"/>
      <c r="E51" s="145"/>
      <c r="F51" s="137"/>
      <c r="G51" s="137"/>
      <c r="H51" s="124"/>
      <c r="I51" s="124"/>
      <c r="J51" s="125"/>
      <c r="K51" s="125"/>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81" t="s">
        <v>147</v>
      </c>
      <c r="C52" s="183"/>
      <c r="D52" s="184"/>
      <c r="E52" s="185"/>
      <c r="F52" s="184"/>
      <c r="G52" s="184"/>
      <c r="H52" s="184"/>
      <c r="I52" s="186"/>
      <c r="J52" s="186"/>
      <c r="K52" s="187"/>
      <c r="L52" s="187"/>
      <c r="M52" s="187"/>
      <c r="N52" s="187"/>
      <c r="O52" s="187"/>
      <c r="P52" s="187"/>
      <c r="Q52" s="187"/>
      <c r="R52" s="187"/>
      <c r="S52" s="125"/>
      <c r="T52" s="125"/>
      <c r="U52" s="126"/>
      <c r="V52" s="126"/>
      <c r="W52" s="79"/>
      <c r="X52" s="102"/>
      <c r="Y52" s="102"/>
      <c r="Z52" s="102"/>
      <c r="AA52" s="80"/>
      <c r="AB52" s="102"/>
      <c r="AC52" s="102"/>
      <c r="AD52" s="102"/>
      <c r="AE52" s="102"/>
      <c r="AF52" s="102"/>
      <c r="AN52" s="103"/>
      <c r="AO52" s="103"/>
      <c r="AP52" s="103"/>
      <c r="AQ52" s="103"/>
      <c r="AR52" s="103"/>
      <c r="AS52" s="103"/>
      <c r="AT52" s="104"/>
      <c r="AW52" s="101"/>
      <c r="AX52" s="97"/>
      <c r="AY52" s="97"/>
    </row>
    <row r="53" spans="1:51" x14ac:dyDescent="0.25">
      <c r="B53" s="167" t="s">
        <v>148</v>
      </c>
      <c r="C53" s="158"/>
      <c r="D53" s="148"/>
      <c r="E53" s="147"/>
      <c r="F53" s="124"/>
      <c r="G53" s="124"/>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3" t="s">
        <v>152</v>
      </c>
      <c r="C54" s="157"/>
      <c r="D54" s="154"/>
      <c r="E54" s="153"/>
      <c r="F54" s="135"/>
      <c r="G54" s="135"/>
      <c r="H54" s="135"/>
      <c r="I54" s="135"/>
      <c r="J54" s="135"/>
      <c r="K54" s="135"/>
      <c r="L54" s="135"/>
      <c r="M54" s="135"/>
      <c r="N54" s="135"/>
      <c r="O54" s="135"/>
      <c r="P54" s="135"/>
      <c r="Q54" s="135"/>
      <c r="R54" s="135"/>
      <c r="S54" s="135"/>
      <c r="T54" s="135"/>
      <c r="U54" s="135"/>
      <c r="V54" s="135"/>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44"/>
      <c r="C55" s="154"/>
      <c r="D55" s="153"/>
      <c r="E55" s="154"/>
      <c r="F55" s="135"/>
      <c r="G55" s="135"/>
      <c r="H55" s="135"/>
      <c r="I55" s="135"/>
      <c r="J55" s="135"/>
      <c r="K55" s="135"/>
      <c r="L55" s="135"/>
      <c r="M55" s="135"/>
      <c r="N55" s="135"/>
      <c r="O55" s="135"/>
      <c r="P55" s="135"/>
      <c r="Q55" s="135"/>
      <c r="R55" s="135"/>
      <c r="S55" s="135"/>
      <c r="T55" s="135"/>
      <c r="U55" s="135"/>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B56" s="144"/>
      <c r="C56" s="154"/>
      <c r="D56" s="153"/>
      <c r="E56" s="154"/>
      <c r="F56" s="135"/>
      <c r="G56" s="124"/>
      <c r="H56" s="124"/>
      <c r="I56" s="124"/>
      <c r="J56" s="124"/>
      <c r="K56" s="124"/>
      <c r="L56" s="124"/>
      <c r="M56" s="124"/>
      <c r="N56" s="124"/>
      <c r="O56" s="124"/>
      <c r="P56" s="124"/>
      <c r="Q56" s="124"/>
      <c r="R56" s="124"/>
      <c r="S56" s="124"/>
      <c r="T56" s="124"/>
      <c r="U56" s="124"/>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A57" s="102"/>
      <c r="B57" s="144"/>
      <c r="C57" s="159"/>
      <c r="D57" s="160"/>
      <c r="E57" s="159"/>
      <c r="F57" s="134"/>
      <c r="G57" s="105"/>
      <c r="H57" s="10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65"/>
      <c r="C58" s="134"/>
      <c r="D58" s="117"/>
      <c r="E58" s="134"/>
      <c r="F58" s="134"/>
      <c r="G58" s="105"/>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65"/>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65"/>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65"/>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65"/>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4"/>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65"/>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3"/>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65"/>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6"/>
      <c r="C70" s="134"/>
      <c r="D70" s="117"/>
      <c r="E70" s="134"/>
      <c r="F70" s="134"/>
      <c r="G70" s="105"/>
      <c r="H70" s="105"/>
      <c r="I70" s="105"/>
      <c r="J70" s="106"/>
      <c r="K70" s="106"/>
      <c r="L70" s="106"/>
      <c r="M70" s="106"/>
      <c r="N70" s="106"/>
      <c r="O70" s="106"/>
      <c r="P70" s="106"/>
      <c r="Q70" s="106"/>
      <c r="R70" s="106"/>
      <c r="S70" s="106"/>
      <c r="T70" s="108"/>
      <c r="U70" s="79"/>
      <c r="V70" s="79"/>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R77" s="99"/>
      <c r="S77" s="99"/>
      <c r="AS77" s="97"/>
      <c r="AT77" s="97"/>
      <c r="AU77" s="97"/>
      <c r="AV77" s="97"/>
      <c r="AW77" s="97"/>
      <c r="AX77" s="97"/>
      <c r="AY77" s="97"/>
    </row>
    <row r="78" spans="1:51" x14ac:dyDescent="0.25">
      <c r="O78" s="12"/>
      <c r="P78" s="99"/>
      <c r="Q78" s="99"/>
      <c r="R78" s="99"/>
      <c r="S78" s="99"/>
      <c r="T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T80" s="99"/>
      <c r="AS80" s="97"/>
      <c r="AT80" s="97"/>
      <c r="AU80" s="97"/>
      <c r="AV80" s="97"/>
      <c r="AW80" s="97"/>
      <c r="AX80" s="97"/>
      <c r="AY80" s="97"/>
    </row>
    <row r="81" spans="15:51" x14ac:dyDescent="0.25">
      <c r="O81" s="99"/>
      <c r="Q81" s="99"/>
      <c r="R81" s="99"/>
      <c r="S81" s="99"/>
      <c r="AS81" s="97"/>
      <c r="AT81" s="97"/>
      <c r="AU81" s="97"/>
      <c r="AV81" s="97"/>
      <c r="AW81" s="97"/>
      <c r="AX81" s="97"/>
      <c r="AY81" s="97"/>
    </row>
    <row r="82" spans="15:51" x14ac:dyDescent="0.25">
      <c r="O82" s="12"/>
      <c r="P82" s="99"/>
      <c r="Q82" s="99"/>
      <c r="R82" s="99"/>
      <c r="S82" s="99"/>
      <c r="T82" s="99"/>
      <c r="AS82" s="97"/>
      <c r="AT82" s="97"/>
      <c r="AU82" s="97"/>
      <c r="AV82" s="97"/>
      <c r="AW82" s="97"/>
      <c r="AX82" s="97"/>
      <c r="AY82" s="97"/>
    </row>
    <row r="83" spans="15:51" x14ac:dyDescent="0.25">
      <c r="O83" s="12"/>
      <c r="P83" s="99"/>
      <c r="Q83" s="99"/>
      <c r="R83" s="99"/>
      <c r="S83" s="99"/>
      <c r="T83" s="99"/>
      <c r="U83" s="99"/>
      <c r="AS83" s="97"/>
      <c r="AT83" s="97"/>
      <c r="AU83" s="97"/>
      <c r="AV83" s="97"/>
      <c r="AW83" s="97"/>
      <c r="AX83" s="97"/>
      <c r="AY83" s="97"/>
    </row>
    <row r="84" spans="15:51" x14ac:dyDescent="0.25">
      <c r="O84" s="12"/>
      <c r="P84" s="99"/>
      <c r="T84" s="99"/>
      <c r="U84" s="99"/>
      <c r="AS84" s="97"/>
      <c r="AT84" s="97"/>
      <c r="AU84" s="97"/>
      <c r="AV84" s="97"/>
      <c r="AW84" s="97"/>
      <c r="AX84" s="97"/>
      <c r="AY84" s="97"/>
    </row>
    <row r="96" spans="15:51" x14ac:dyDescent="0.25">
      <c r="AS96" s="97"/>
      <c r="AT96" s="97"/>
      <c r="AU96" s="97"/>
      <c r="AV96" s="97"/>
      <c r="AW96" s="97"/>
      <c r="AX96" s="97"/>
      <c r="AY96" s="97"/>
    </row>
  </sheetData>
  <protectedRanges>
    <protectedRange sqref="S57:T73" name="Range2_12_5_1_1"/>
    <protectedRange sqref="L10 AD8 AF8 AJ8:AR8 AF10 L24:N31 N32:N34 N10:N23 G11:G34 AC11:AF34 E11:E34 R11:T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2:AA54 Z46:Z51 Z55:Z56" name="Range2_2_1_10_1_1_1_2"/>
    <protectedRange sqref="N57:R73" name="Range2_12_1_6_1_1"/>
    <protectedRange sqref="L57:M73" name="Range2_2_12_1_7_1_1"/>
    <protectedRange sqref="AS11:AS15" name="Range1_4_1_1_1_1"/>
    <protectedRange sqref="J11:J15 J26:J34" name="Range1_1_2_1_10_1_1_1_1"/>
    <protectedRange sqref="T42" name="Range2_12_5_1_1_4"/>
    <protectedRange sqref="E42:H42" name="Range2_2_12_1_7_1_1_1"/>
    <protectedRange sqref="D42" name="Range2_3_2_1_3_1_1_2_10_1_1_1_1_1"/>
    <protectedRange sqref="C42" name="Range2_1_1_1_1_11_1_2_1_1_1"/>
    <protectedRange sqref="F41 L41 S38:S41" name="Range2_12_3_1_1_1_1"/>
    <protectedRange sqref="D38:H38 C41:E41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7:K73" name="Range2_2_12_1_4_1_1_1_1_1_1_1_1_1_1_1_1_1_1_1"/>
    <protectedRange sqref="I57:I73" name="Range2_2_12_1_7_1_1_2_2_1_2"/>
    <protectedRange sqref="F57:H73" name="Range2_2_12_1_3_1_2_1_1_1_1_2_1_1_1_1_1_1_1_1_1_1_1"/>
    <protectedRange sqref="E57:E73"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4:V54 F55:G56" name="Range2_12_5_1_1_1_2_2_1_1_1_1_1_1_1_1_1_1_1_2_1_1_1_2_1_1_1_1_1_1_1_1_1_1_1_1_1_1_1_1_2_1_1_1_1_1_1_1_1_1_2_1_1_3_1_1_1_3_1_1_1_1_1_1_1_1_1_1_1_1_1_1_1_1_1_1_1_1_1_1_2_1_1_1_1_1_1_1_1_1_1_1_2_2_1_2_1_1_1_1_1_1_1_1_1_1_1_1_1"/>
    <protectedRange sqref="T52:U53 S47:T51" name="Range2_12_5_1_1_2_1_1_1_2_1_1_1_1_1_1_1_1_1_1_1_1_1"/>
    <protectedRange sqref="O52:S53 N47:R51" name="Range2_12_1_6_1_1_2_1_1_1_2_1_1_1_1_1_1_1_1_1_1_1_1_1"/>
    <protectedRange sqref="M52:N53 L47:M51" name="Range2_2_12_1_7_1_1_3_1_1_1_2_1_1_1_1_1_1_1_1_1_1_1_1_1"/>
    <protectedRange sqref="K52:L53 J47:K51" name="Range2_2_12_1_4_1_1_1_1_1_1_1_1_1_1_1_1_1_1_1_2_1_1_1_2_1_1_1_1_1_1_1_1_1_1_1_1_1"/>
    <protectedRange sqref="J52:J53 I47:I51" name="Range2_2_12_1_7_1_1_2_2_1_2_2_1_1_1_2_1_1_1_1_1_1_1_1_1_1_1_1_1"/>
    <protectedRange sqref="H52:I53 G47:H51" name="Range2_2_12_1_3_1_2_1_1_1_1_2_1_1_1_1_1_1_1_1_1_1_1_2_1_1_1_2_1_1_1_1_1_1_1_1_1_1_1_1_1"/>
    <protectedRange sqref="G52:G53 F47:F51" name="Range2_2_12_1_3_1_2_1_1_1_1_2_1_1_1_1_1_1_1_1_1_1_1_2_2_1_1_2_1_1_1_1_1_1_1_1_1_1_1_1_1"/>
    <protectedRange sqref="F52:F53 E47:E51"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4:H44" name="Range2_2_12_1_3_1_2_1_1_1_1_2_1_1_1_1_1_1_1_1_1_1_1_2_1_1_1_1_1_2_1_1_1_1_1_1"/>
    <protectedRange sqref="F44" name="Range2_2_12_1_3_1_2_1_1_1_1_2_1_1_1_1_1_1_1_1_1_1_1_2_2_1_1_1_1_2_1_1_1_1_1_1"/>
    <protectedRange sqref="E44" name="Range2_2_12_1_3_1_2_1_1_1_2_1_1_1_1_3_1_1_1_1_1_1_1_1_1_2_2_1_1_1_1_2_1_1_1_1_1_1"/>
    <protectedRange sqref="C53"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B42" name="Range2_12_5_1_1_1_1_1_2_1_1_1"/>
    <protectedRange sqref="B58"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60" name="Range2_12_5_1_1_1_2_2_1_1_1_1_1_1_1_1_1_1_1_2_1_1_1_1_1_1_1_1_1_1_1_1_1_1_1_1_1_1_1_1_1_1_1_1_1_1_1_1_1_1_1_1_1_1_1_1_1_1_1_1_1_1_1_1_1_1_1_1_1_1_1_1_1_2_1_1_1_1_1_1_1_1_1_1_1_2_1_1_1_1_1_2_1_1_1_1_1_1_1_1_1_1_1_1_1_1_1_1_1_1_1_1_1_1_1_1_1_1_1_1_1_1_2__4"/>
    <protectedRange sqref="B61"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F11:F22" name="Range1_16_3_1_1_2_1_1_1_2_1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5"/>
    <protectedRange sqref="B47" name="Range2_12_5_1_1_1_1_1_2_1_1_1_1_1_1_1_1_1_1_1_1_1_1_1_1_1_1_1_1_2_1_1_1_1_1_1_1_1_1_1_1_1_1_3_1_1_1_2_1_1_1_1_1_1_1_1_1_1_1_1_2_1_1_1_1_1_1_1_1_1_1_1_1_1_1_1_1_1_1_1_1_1_1_1_1_1_1_1_1_3_1_2_1_1_1_2_2_1_1_1_2_2_1_1_1_1_1_1_1_1_1_1_1_1_1"/>
    <protectedRange sqref="B49" name="Range2_12_5_1_1_1_1_1_2_1_1_2_1_1_1_1_1_1_1_1_1_1_1_1_1_1_1_1_1_2_1_1_1_1_1_1_1_1_1_1_1_1_1_1_3_1_1_1_2_1_1_1_1_1_1_1_1_1_2_1_1_1_1_1_1_1_1_1_1_1_1_1_1_1_1_1_1_1_1_1_1_1_1_1_1_2_1_1_1_2_2_1_1_1_1_1_1_1_1_1_1_1_1"/>
    <protectedRange sqref="B48" name="Range2_12_5_1_1_1_2_2_1_1_1_1_1_1_1_1_1_1_1_2_1_1_1_1_1_1_1_1_1_3_1_3_1_2_1_1_1_1_1_1_1_1_1_1_1_1_1_2_1_1_1_1_1_2_1_1_1_1_1_1_1_1_2_1_1_3_1_1_1_2_1_1_1_1_1_1_1_1_1_1_1_1_1_1_1_1_1_2_1_1_1_1_1_1_1_1_1_1_1_1_1_1_1_1_1_1_1_2_3_1_2_1_1_1_2_2_1_1_1_1_1_2_1"/>
    <protectedRange sqref="B50" name="Range2_12_5_1_1_1_2_2_1_1_1_1_1_1_1_1_1_1_1_2_1_1_1_1_1_1_1_1_1_3_1_3_1_2_1_1_1_1_1_1_1_1_1_1_1_1_1_2_1_1_1_1_1_2_1_1_1_1_1_1_1_1_2_1_1_3_1_1_1_2_1_1_1_1_1_1_1_1_1_1_1_1_1_1_1_1_1_2_1_1_1_1_1_1_1_1_1_1_1_1_1_1_1_1_1_1_1_2_3_1_2_1_1_1_2_2_1_1_1_3_1_1_1__3"/>
    <protectedRange sqref="B52" name="Range2_12_5_1_1_1_2_2_1_1_1_1_1_1_1_1_1_1_1_2_1_1_1_1_1_1_1_1_1_3_1_3_1_2_1_1_1_1_1_1_1_1_1_1_1_1_1_2_1_1_1_1_1_2_1_1_1_1_1_1_1_1_2_1_1_3_1_1_1_2_1_1_1_1_1_1_1_1_1_1_1_1_1_1_1_1_1_2_1_1_1_1_1_1_1_1_1_1_1_1_1_1_1_1_1_1_1_2_3_1_2_1_1_1_2_2_1_3_1_1_1_1_1__3"/>
    <protectedRange sqref="B53" name="Range2_12_5_1_1_1_1_1_2_1_2_1_1_1_2_1_1_1_1_1_1_1_1_1_1_2_1_1_1_1_1_2_1_1_1_1_1_1_1_2_1_1_3_1_1_1_2_1_1_1_1_1_1_1_1_1_1_1_1_1_1_1_1_1_1_1_1_1_1_1_1_1_1_1_1_1_1_1_1_2_2_1_1_1_1_2_1_1_2_1_1_1_1_1_1_1_1_1_1_2"/>
    <protectedRange sqref="B51" name="Range2_12_5_1_1_1_2_2_1_1_1_1_1_1_1_1_1_1_1_2_1_1_1_2_1_1_1_1_1_1_1_1_1_1_1_1_1_1_1_1_2_1_1_1_1_1_1_1_1_1_2_1_1_3_1_1_1_3_1_1_1_1_1_1_1_1_1_1_1_1_1_1_1_1_1_1_1_1_1_1_2_1_1_1_1_1_1_1_1_1_2_2_1_1_1_2_2_1_1_1_1_1_1_1_1_1_1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15 AA11:AA15 X16:AB34">
    <cfRule type="containsText" dxfId="1469" priority="36" operator="containsText" text="N/A">
      <formula>NOT(ISERROR(SEARCH("N/A",X11)))</formula>
    </cfRule>
    <cfRule type="cellIs" dxfId="1468" priority="49" operator="equal">
      <formula>0</formula>
    </cfRule>
  </conditionalFormatting>
  <conditionalFormatting sqref="AC11:AE34 X11:Y15 AA11:AA15 X16:AB34">
    <cfRule type="cellIs" dxfId="1467" priority="48" operator="greaterThanOrEqual">
      <formula>1185</formula>
    </cfRule>
  </conditionalFormatting>
  <conditionalFormatting sqref="AC11:AE34 X11:Y15 AA11:AA15 X16:AB34">
    <cfRule type="cellIs" dxfId="1466" priority="47" operator="between">
      <formula>0.1</formula>
      <formula>1184</formula>
    </cfRule>
  </conditionalFormatting>
  <conditionalFormatting sqref="X8">
    <cfRule type="cellIs" dxfId="1465" priority="46" operator="equal">
      <formula>0</formula>
    </cfRule>
  </conditionalFormatting>
  <conditionalFormatting sqref="X8">
    <cfRule type="cellIs" dxfId="1464" priority="45" operator="greaterThan">
      <formula>1179</formula>
    </cfRule>
  </conditionalFormatting>
  <conditionalFormatting sqref="X8">
    <cfRule type="cellIs" dxfId="1463" priority="44" operator="greaterThan">
      <formula>99</formula>
    </cfRule>
  </conditionalFormatting>
  <conditionalFormatting sqref="X8">
    <cfRule type="cellIs" dxfId="1462" priority="43" operator="greaterThan">
      <formula>0.99</formula>
    </cfRule>
  </conditionalFormatting>
  <conditionalFormatting sqref="AB8">
    <cfRule type="cellIs" dxfId="1461" priority="42" operator="equal">
      <formula>0</formula>
    </cfRule>
  </conditionalFormatting>
  <conditionalFormatting sqref="AB8">
    <cfRule type="cellIs" dxfId="1460" priority="41" operator="greaterThan">
      <formula>1179</formula>
    </cfRule>
  </conditionalFormatting>
  <conditionalFormatting sqref="AB8">
    <cfRule type="cellIs" dxfId="1459" priority="40" operator="greaterThan">
      <formula>99</formula>
    </cfRule>
  </conditionalFormatting>
  <conditionalFormatting sqref="AB8">
    <cfRule type="cellIs" dxfId="1458" priority="39" operator="greaterThan">
      <formula>0.99</formula>
    </cfRule>
  </conditionalFormatting>
  <conditionalFormatting sqref="AH11:AH31">
    <cfRule type="cellIs" dxfId="1457" priority="37" operator="greaterThan">
      <formula>$AH$8</formula>
    </cfRule>
    <cfRule type="cellIs" dxfId="1456" priority="38" operator="greaterThan">
      <formula>$AH$8</formula>
    </cfRule>
  </conditionalFormatting>
  <conditionalFormatting sqref="AB11:AB15">
    <cfRule type="containsText" dxfId="1455" priority="32" operator="containsText" text="N/A">
      <formula>NOT(ISERROR(SEARCH("N/A",AB11)))</formula>
    </cfRule>
    <cfRule type="cellIs" dxfId="1454" priority="35" operator="equal">
      <formula>0</formula>
    </cfRule>
  </conditionalFormatting>
  <conditionalFormatting sqref="AB11:AB15">
    <cfRule type="cellIs" dxfId="1453" priority="34" operator="greaterThanOrEqual">
      <formula>1185</formula>
    </cfRule>
  </conditionalFormatting>
  <conditionalFormatting sqref="AB11:AB15">
    <cfRule type="cellIs" dxfId="1452" priority="33" operator="between">
      <formula>0.1</formula>
      <formula>1184</formula>
    </cfRule>
  </conditionalFormatting>
  <conditionalFormatting sqref="AN11:AN35 AO11:AO34">
    <cfRule type="cellIs" dxfId="1451" priority="31" operator="equal">
      <formula>0</formula>
    </cfRule>
  </conditionalFormatting>
  <conditionalFormatting sqref="AN11:AN35 AO11:AO34">
    <cfRule type="cellIs" dxfId="1450" priority="30" operator="greaterThan">
      <formula>1179</formula>
    </cfRule>
  </conditionalFormatting>
  <conditionalFormatting sqref="AN11:AN35 AO11:AO34">
    <cfRule type="cellIs" dxfId="1449" priority="29" operator="greaterThan">
      <formula>99</formula>
    </cfRule>
  </conditionalFormatting>
  <conditionalFormatting sqref="AN11:AN35 AO11:AO34">
    <cfRule type="cellIs" dxfId="1448" priority="28" operator="greaterThan">
      <formula>0.99</formula>
    </cfRule>
  </conditionalFormatting>
  <conditionalFormatting sqref="AQ11:AQ34">
    <cfRule type="cellIs" dxfId="1447" priority="27" operator="equal">
      <formula>0</formula>
    </cfRule>
  </conditionalFormatting>
  <conditionalFormatting sqref="AQ11:AQ34">
    <cfRule type="cellIs" dxfId="1446" priority="26" operator="greaterThan">
      <formula>1179</formula>
    </cfRule>
  </conditionalFormatting>
  <conditionalFormatting sqref="AQ11:AQ34">
    <cfRule type="cellIs" dxfId="1445" priority="25" operator="greaterThan">
      <formula>99</formula>
    </cfRule>
  </conditionalFormatting>
  <conditionalFormatting sqref="AQ11:AQ34">
    <cfRule type="cellIs" dxfId="1444" priority="24" operator="greaterThan">
      <formula>0.99</formula>
    </cfRule>
  </conditionalFormatting>
  <conditionalFormatting sqref="Z11:Z15">
    <cfRule type="containsText" dxfId="1443" priority="20" operator="containsText" text="N/A">
      <formula>NOT(ISERROR(SEARCH("N/A",Z11)))</formula>
    </cfRule>
    <cfRule type="cellIs" dxfId="1442" priority="23" operator="equal">
      <formula>0</formula>
    </cfRule>
  </conditionalFormatting>
  <conditionalFormatting sqref="Z11:Z15">
    <cfRule type="cellIs" dxfId="1441" priority="22" operator="greaterThanOrEqual">
      <formula>1185</formula>
    </cfRule>
  </conditionalFormatting>
  <conditionalFormatting sqref="Z11:Z15">
    <cfRule type="cellIs" dxfId="1440" priority="21" operator="between">
      <formula>0.1</formula>
      <formula>1184</formula>
    </cfRule>
  </conditionalFormatting>
  <conditionalFormatting sqref="AJ11:AN35">
    <cfRule type="cellIs" dxfId="1439" priority="19" operator="equal">
      <formula>0</formula>
    </cfRule>
  </conditionalFormatting>
  <conditionalFormatting sqref="AJ11:AN35">
    <cfRule type="cellIs" dxfId="1438" priority="18" operator="greaterThan">
      <formula>1179</formula>
    </cfRule>
  </conditionalFormatting>
  <conditionalFormatting sqref="AJ11:AN35">
    <cfRule type="cellIs" dxfId="1437" priority="17" operator="greaterThan">
      <formula>99</formula>
    </cfRule>
  </conditionalFormatting>
  <conditionalFormatting sqref="AJ11:AN35">
    <cfRule type="cellIs" dxfId="1436" priority="16" operator="greaterThan">
      <formula>0.99</formula>
    </cfRule>
  </conditionalFormatting>
  <conditionalFormatting sqref="AP11:AP34">
    <cfRule type="cellIs" dxfId="1435" priority="15" operator="equal">
      <formula>0</formula>
    </cfRule>
  </conditionalFormatting>
  <conditionalFormatting sqref="AP11:AP34">
    <cfRule type="cellIs" dxfId="1434" priority="14" operator="greaterThan">
      <formula>1179</formula>
    </cfRule>
  </conditionalFormatting>
  <conditionalFormatting sqref="AP11:AP34">
    <cfRule type="cellIs" dxfId="1433" priority="13" operator="greaterThan">
      <formula>99</formula>
    </cfRule>
  </conditionalFormatting>
  <conditionalFormatting sqref="AP11:AP34">
    <cfRule type="cellIs" dxfId="1432" priority="12" operator="greaterThan">
      <formula>0.99</formula>
    </cfRule>
  </conditionalFormatting>
  <conditionalFormatting sqref="AH32:AH34">
    <cfRule type="cellIs" dxfId="1431" priority="10" operator="greaterThan">
      <formula>$AH$8</formula>
    </cfRule>
    <cfRule type="cellIs" dxfId="1430" priority="11" operator="greaterThan">
      <formula>$AH$8</formula>
    </cfRule>
  </conditionalFormatting>
  <conditionalFormatting sqref="AI11:AI34">
    <cfRule type="cellIs" dxfId="1429" priority="9" operator="greaterThan">
      <formula>$AI$8</formula>
    </cfRule>
  </conditionalFormatting>
  <conditionalFormatting sqref="AL11:AL34">
    <cfRule type="cellIs" dxfId="1428" priority="8" operator="equal">
      <formula>0</formula>
    </cfRule>
  </conditionalFormatting>
  <conditionalFormatting sqref="AL11:AL34">
    <cfRule type="cellIs" dxfId="1427" priority="7" operator="greaterThan">
      <formula>1179</formula>
    </cfRule>
  </conditionalFormatting>
  <conditionalFormatting sqref="AL11:AL34">
    <cfRule type="cellIs" dxfId="1426" priority="6" operator="greaterThan">
      <formula>99</formula>
    </cfRule>
  </conditionalFormatting>
  <conditionalFormatting sqref="AL11:AL34">
    <cfRule type="cellIs" dxfId="1425" priority="5" operator="greaterThan">
      <formula>0.99</formula>
    </cfRule>
  </conditionalFormatting>
  <conditionalFormatting sqref="AM16:AM34">
    <cfRule type="cellIs" dxfId="1424" priority="4" operator="equal">
      <formula>0</formula>
    </cfRule>
  </conditionalFormatting>
  <conditionalFormatting sqref="AM16:AM34">
    <cfRule type="cellIs" dxfId="1423" priority="3" operator="greaterThan">
      <formula>1179</formula>
    </cfRule>
  </conditionalFormatting>
  <conditionalFormatting sqref="AM16:AM34">
    <cfRule type="cellIs" dxfId="1422" priority="2" operator="greaterThan">
      <formula>99</formula>
    </cfRule>
  </conditionalFormatting>
  <conditionalFormatting sqref="AM16:AM34">
    <cfRule type="cellIs" dxfId="1421"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showWhiteSpace="0" topLeftCell="B40" zoomScaleNormal="100" workbookViewId="0">
      <selection activeCell="B60" sqref="B60"/>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5" width="9.28515625" style="97" customWidth="1"/>
    <col min="16"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171"/>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168" t="s">
        <v>10</v>
      </c>
      <c r="I7" s="116" t="s">
        <v>11</v>
      </c>
      <c r="J7" s="116" t="s">
        <v>12</v>
      </c>
      <c r="K7" s="116" t="s">
        <v>13</v>
      </c>
      <c r="L7" s="12"/>
      <c r="M7" s="12"/>
      <c r="N7" s="12"/>
      <c r="O7" s="168"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42531</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29872</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172" t="s">
        <v>51</v>
      </c>
      <c r="V9" s="172" t="s">
        <v>52</v>
      </c>
      <c r="W9" s="349" t="s">
        <v>53</v>
      </c>
      <c r="X9" s="350" t="s">
        <v>54</v>
      </c>
      <c r="Y9" s="351"/>
      <c r="Z9" s="351"/>
      <c r="AA9" s="351"/>
      <c r="AB9" s="351"/>
      <c r="AC9" s="351"/>
      <c r="AD9" s="351"/>
      <c r="AE9" s="352"/>
      <c r="AF9" s="170" t="s">
        <v>55</v>
      </c>
      <c r="AG9" s="170" t="s">
        <v>56</v>
      </c>
      <c r="AH9" s="338" t="s">
        <v>57</v>
      </c>
      <c r="AI9" s="353" t="s">
        <v>58</v>
      </c>
      <c r="AJ9" s="172" t="s">
        <v>59</v>
      </c>
      <c r="AK9" s="172" t="s">
        <v>60</v>
      </c>
      <c r="AL9" s="172" t="s">
        <v>61</v>
      </c>
      <c r="AM9" s="172" t="s">
        <v>62</v>
      </c>
      <c r="AN9" s="172" t="s">
        <v>63</v>
      </c>
      <c r="AO9" s="172" t="s">
        <v>64</v>
      </c>
      <c r="AP9" s="172" t="s">
        <v>65</v>
      </c>
      <c r="AQ9" s="336" t="s">
        <v>66</v>
      </c>
      <c r="AR9" s="172" t="s">
        <v>67</v>
      </c>
      <c r="AS9" s="338" t="s">
        <v>68</v>
      </c>
      <c r="AV9" s="35" t="s">
        <v>69</v>
      </c>
      <c r="AW9" s="35" t="s">
        <v>70</v>
      </c>
      <c r="AY9" s="36" t="s">
        <v>71</v>
      </c>
    </row>
    <row r="10" spans="2:51" x14ac:dyDescent="0.25">
      <c r="B10" s="172" t="s">
        <v>72</v>
      </c>
      <c r="C10" s="172" t="s">
        <v>73</v>
      </c>
      <c r="D10" s="172" t="s">
        <v>74</v>
      </c>
      <c r="E10" s="172" t="s">
        <v>75</v>
      </c>
      <c r="F10" s="172" t="s">
        <v>74</v>
      </c>
      <c r="G10" s="172" t="s">
        <v>75</v>
      </c>
      <c r="H10" s="332"/>
      <c r="I10" s="172" t="s">
        <v>75</v>
      </c>
      <c r="J10" s="172" t="s">
        <v>75</v>
      </c>
      <c r="K10" s="172" t="s">
        <v>75</v>
      </c>
      <c r="L10" s="28" t="s">
        <v>29</v>
      </c>
      <c r="M10" s="335"/>
      <c r="N10" s="28" t="s">
        <v>29</v>
      </c>
      <c r="O10" s="337"/>
      <c r="P10" s="337"/>
      <c r="Q10" s="1">
        <f>'JUNE 9'!Q34</f>
        <v>4579922</v>
      </c>
      <c r="R10" s="346"/>
      <c r="S10" s="347"/>
      <c r="T10" s="348"/>
      <c r="U10" s="172" t="s">
        <v>75</v>
      </c>
      <c r="V10" s="172" t="s">
        <v>75</v>
      </c>
      <c r="W10" s="349"/>
      <c r="X10" s="37" t="s">
        <v>76</v>
      </c>
      <c r="Y10" s="37" t="s">
        <v>77</v>
      </c>
      <c r="Z10" s="37" t="s">
        <v>78</v>
      </c>
      <c r="AA10" s="37" t="s">
        <v>79</v>
      </c>
      <c r="AB10" s="37" t="s">
        <v>80</v>
      </c>
      <c r="AC10" s="37" t="s">
        <v>81</v>
      </c>
      <c r="AD10" s="37" t="s">
        <v>82</v>
      </c>
      <c r="AE10" s="37" t="s">
        <v>83</v>
      </c>
      <c r="AF10" s="38"/>
      <c r="AG10" s="1">
        <f>'JUNE 9'!AG34</f>
        <v>47283380</v>
      </c>
      <c r="AH10" s="338"/>
      <c r="AI10" s="354"/>
      <c r="AJ10" s="172" t="s">
        <v>84</v>
      </c>
      <c r="AK10" s="172" t="s">
        <v>84</v>
      </c>
      <c r="AL10" s="172" t="s">
        <v>84</v>
      </c>
      <c r="AM10" s="172" t="s">
        <v>84</v>
      </c>
      <c r="AN10" s="172" t="s">
        <v>84</v>
      </c>
      <c r="AO10" s="172" t="s">
        <v>84</v>
      </c>
      <c r="AP10" s="1">
        <f>'JUNE 9'!AP34</f>
        <v>10901968</v>
      </c>
      <c r="AQ10" s="337"/>
      <c r="AR10" s="169" t="s">
        <v>85</v>
      </c>
      <c r="AS10" s="338"/>
      <c r="AV10" s="39" t="s">
        <v>86</v>
      </c>
      <c r="AW10" s="39" t="s">
        <v>87</v>
      </c>
      <c r="AY10" s="81" t="s">
        <v>128</v>
      </c>
    </row>
    <row r="11" spans="2:51" x14ac:dyDescent="0.25">
      <c r="B11" s="40">
        <v>2</v>
      </c>
      <c r="C11" s="40">
        <v>4.1666666666666664E-2</v>
      </c>
      <c r="D11" s="110">
        <v>3</v>
      </c>
      <c r="E11" s="41">
        <f t="shared" ref="E11:E34" si="0">D11/1.42</f>
        <v>2.1126760563380285</v>
      </c>
      <c r="F11" s="175">
        <v>83</v>
      </c>
      <c r="G11" s="41">
        <f>F11/1.42</f>
        <v>58.450704225352112</v>
      </c>
      <c r="H11" s="42" t="s">
        <v>88</v>
      </c>
      <c r="I11" s="42">
        <f>J11-(2/1.42)</f>
        <v>53.521126760563384</v>
      </c>
      <c r="J11" s="43">
        <f>(F11-5)/1.42</f>
        <v>54.929577464788736</v>
      </c>
      <c r="K11" s="42">
        <f>J11+(6/1.42)</f>
        <v>59.154929577464792</v>
      </c>
      <c r="L11" s="44">
        <v>14</v>
      </c>
      <c r="M11" s="45" t="s">
        <v>89</v>
      </c>
      <c r="N11" s="45">
        <v>11.4</v>
      </c>
      <c r="O11" s="111">
        <v>148</v>
      </c>
      <c r="P11" s="111">
        <v>125</v>
      </c>
      <c r="Q11" s="111">
        <v>4585280</v>
      </c>
      <c r="R11" s="46">
        <f>IF(ISBLANK(Q11),"-",Q11-Q10)</f>
        <v>5358</v>
      </c>
      <c r="S11" s="47">
        <f>R11*24/1000</f>
        <v>128.59200000000001</v>
      </c>
      <c r="T11" s="47">
        <f>R11/1000</f>
        <v>5.3579999999999997</v>
      </c>
      <c r="U11" s="112">
        <v>2.8</v>
      </c>
      <c r="V11" s="112">
        <f>U11</f>
        <v>2.8</v>
      </c>
      <c r="W11" s="113" t="s">
        <v>135</v>
      </c>
      <c r="X11" s="115">
        <v>0</v>
      </c>
      <c r="Y11" s="115">
        <v>0</v>
      </c>
      <c r="Z11" s="115">
        <v>1187</v>
      </c>
      <c r="AA11" s="115">
        <v>1185</v>
      </c>
      <c r="AB11" s="115">
        <v>1188</v>
      </c>
      <c r="AC11" s="48" t="s">
        <v>90</v>
      </c>
      <c r="AD11" s="48" t="s">
        <v>90</v>
      </c>
      <c r="AE11" s="48" t="s">
        <v>90</v>
      </c>
      <c r="AF11" s="114" t="s">
        <v>90</v>
      </c>
      <c r="AG11" s="123">
        <v>47284652</v>
      </c>
      <c r="AH11" s="49">
        <f>IF(ISBLANK(AG11),"-",AG11-AG10)</f>
        <v>1272</v>
      </c>
      <c r="AI11" s="50">
        <f>AH11/T11</f>
        <v>237.40201567749162</v>
      </c>
      <c r="AJ11" s="98">
        <v>0</v>
      </c>
      <c r="AK11" s="98">
        <v>0</v>
      </c>
      <c r="AL11" s="98">
        <v>1</v>
      </c>
      <c r="AM11" s="98">
        <v>1</v>
      </c>
      <c r="AN11" s="98">
        <v>1</v>
      </c>
      <c r="AO11" s="98">
        <v>0.7</v>
      </c>
      <c r="AP11" s="115">
        <v>10902596</v>
      </c>
      <c r="AQ11" s="115">
        <f t="shared" ref="AQ11:AQ34" si="1">AP11-AP10</f>
        <v>628</v>
      </c>
      <c r="AR11" s="51"/>
      <c r="AS11" s="52" t="s">
        <v>113</v>
      </c>
      <c r="AV11" s="39" t="s">
        <v>88</v>
      </c>
      <c r="AW11" s="39" t="s">
        <v>91</v>
      </c>
      <c r="AY11" s="81" t="s">
        <v>127</v>
      </c>
    </row>
    <row r="12" spans="2:51" x14ac:dyDescent="0.25">
      <c r="B12" s="40">
        <v>2.0416666666666701</v>
      </c>
      <c r="C12" s="40">
        <v>8.3333333333333329E-2</v>
      </c>
      <c r="D12" s="110">
        <v>4</v>
      </c>
      <c r="E12" s="41">
        <f t="shared" si="0"/>
        <v>2.8169014084507045</v>
      </c>
      <c r="F12" s="175">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150</v>
      </c>
      <c r="P12" s="111">
        <v>120</v>
      </c>
      <c r="Q12" s="111">
        <v>4590264</v>
      </c>
      <c r="R12" s="46">
        <f t="shared" ref="R12:R34" si="4">IF(ISBLANK(Q12),"-",Q12-Q11)</f>
        <v>4984</v>
      </c>
      <c r="S12" s="47">
        <f t="shared" ref="S12:S34" si="5">R12*24/1000</f>
        <v>119.616</v>
      </c>
      <c r="T12" s="47">
        <f t="shared" ref="T12:T34" si="6">R12/1000</f>
        <v>4.984</v>
      </c>
      <c r="U12" s="112">
        <v>3.8</v>
      </c>
      <c r="V12" s="112">
        <f t="shared" ref="V12:V34" si="7">U12</f>
        <v>3.8</v>
      </c>
      <c r="W12" s="113" t="s">
        <v>135</v>
      </c>
      <c r="X12" s="115">
        <v>0</v>
      </c>
      <c r="Y12" s="115">
        <v>0</v>
      </c>
      <c r="Z12" s="115">
        <v>1167</v>
      </c>
      <c r="AA12" s="115">
        <v>1185</v>
      </c>
      <c r="AB12" s="115">
        <v>1167</v>
      </c>
      <c r="AC12" s="48" t="s">
        <v>90</v>
      </c>
      <c r="AD12" s="48" t="s">
        <v>90</v>
      </c>
      <c r="AE12" s="48" t="s">
        <v>90</v>
      </c>
      <c r="AF12" s="114" t="s">
        <v>90</v>
      </c>
      <c r="AG12" s="123">
        <v>47285828</v>
      </c>
      <c r="AH12" s="49">
        <f>IF(ISBLANK(AG12),"-",AG12-AG11)</f>
        <v>1176</v>
      </c>
      <c r="AI12" s="50">
        <f t="shared" ref="AI12:AI34" si="8">AH12/T12</f>
        <v>235.95505617977528</v>
      </c>
      <c r="AJ12" s="98">
        <v>0</v>
      </c>
      <c r="AK12" s="98">
        <v>0</v>
      </c>
      <c r="AL12" s="98">
        <v>1</v>
      </c>
      <c r="AM12" s="98">
        <v>1</v>
      </c>
      <c r="AN12" s="98">
        <v>1</v>
      </c>
      <c r="AO12" s="98">
        <v>0.7</v>
      </c>
      <c r="AP12" s="115">
        <v>10903420</v>
      </c>
      <c r="AQ12" s="115">
        <f t="shared" si="1"/>
        <v>824</v>
      </c>
      <c r="AR12" s="118">
        <v>1.1499999999999999</v>
      </c>
      <c r="AS12" s="52" t="s">
        <v>113</v>
      </c>
      <c r="AV12" s="39" t="s">
        <v>92</v>
      </c>
      <c r="AW12" s="39" t="s">
        <v>93</v>
      </c>
      <c r="AY12" s="81" t="s">
        <v>125</v>
      </c>
    </row>
    <row r="13" spans="2:51" x14ac:dyDescent="0.25">
      <c r="B13" s="40">
        <v>2.0833333333333299</v>
      </c>
      <c r="C13" s="40">
        <v>0.125</v>
      </c>
      <c r="D13" s="110">
        <v>4</v>
      </c>
      <c r="E13" s="41">
        <f t="shared" si="0"/>
        <v>2.8169014084507045</v>
      </c>
      <c r="F13" s="175">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146</v>
      </c>
      <c r="P13" s="111">
        <v>119</v>
      </c>
      <c r="Q13" s="111">
        <v>4595452</v>
      </c>
      <c r="R13" s="46">
        <f t="shared" si="4"/>
        <v>5188</v>
      </c>
      <c r="S13" s="47">
        <f t="shared" si="5"/>
        <v>124.512</v>
      </c>
      <c r="T13" s="47">
        <f t="shared" si="6"/>
        <v>5.1879999999999997</v>
      </c>
      <c r="U13" s="112">
        <v>5</v>
      </c>
      <c r="V13" s="112">
        <f t="shared" si="7"/>
        <v>5</v>
      </c>
      <c r="W13" s="113" t="s">
        <v>135</v>
      </c>
      <c r="X13" s="115">
        <v>0</v>
      </c>
      <c r="Y13" s="115">
        <v>0</v>
      </c>
      <c r="Z13" s="115">
        <v>1147</v>
      </c>
      <c r="AA13" s="115">
        <v>1185</v>
      </c>
      <c r="AB13" s="115">
        <v>1147</v>
      </c>
      <c r="AC13" s="48" t="s">
        <v>90</v>
      </c>
      <c r="AD13" s="48" t="s">
        <v>90</v>
      </c>
      <c r="AE13" s="48" t="s">
        <v>90</v>
      </c>
      <c r="AF13" s="114" t="s">
        <v>90</v>
      </c>
      <c r="AG13" s="123">
        <v>47287044</v>
      </c>
      <c r="AH13" s="49">
        <f>IF(ISBLANK(AG13),"-",AG13-AG12)</f>
        <v>1216</v>
      </c>
      <c r="AI13" s="50">
        <f t="shared" si="8"/>
        <v>234.38704703161142</v>
      </c>
      <c r="AJ13" s="98">
        <v>0</v>
      </c>
      <c r="AK13" s="98">
        <v>0</v>
      </c>
      <c r="AL13" s="98">
        <v>1</v>
      </c>
      <c r="AM13" s="98">
        <v>1</v>
      </c>
      <c r="AN13" s="98">
        <v>1</v>
      </c>
      <c r="AO13" s="98">
        <v>0.7</v>
      </c>
      <c r="AP13" s="115">
        <v>10904207</v>
      </c>
      <c r="AQ13" s="115">
        <f t="shared" si="1"/>
        <v>787</v>
      </c>
      <c r="AR13" s="51"/>
      <c r="AS13" s="52" t="s">
        <v>113</v>
      </c>
      <c r="AV13" s="39" t="s">
        <v>94</v>
      </c>
      <c r="AW13" s="39" t="s">
        <v>95</v>
      </c>
      <c r="AY13" s="81" t="s">
        <v>132</v>
      </c>
    </row>
    <row r="14" spans="2:51" x14ac:dyDescent="0.25">
      <c r="B14" s="40">
        <v>2.125</v>
      </c>
      <c r="C14" s="40">
        <v>0.16666666666666699</v>
      </c>
      <c r="D14" s="110">
        <v>4</v>
      </c>
      <c r="E14" s="41">
        <f t="shared" si="0"/>
        <v>2.8169014084507045</v>
      </c>
      <c r="F14" s="175">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150</v>
      </c>
      <c r="P14" s="111">
        <v>110</v>
      </c>
      <c r="Q14" s="111">
        <v>4598789</v>
      </c>
      <c r="R14" s="46">
        <f t="shared" si="4"/>
        <v>3337</v>
      </c>
      <c r="S14" s="47">
        <f t="shared" si="5"/>
        <v>80.087999999999994</v>
      </c>
      <c r="T14" s="47">
        <f t="shared" si="6"/>
        <v>3.3370000000000002</v>
      </c>
      <c r="U14" s="112">
        <v>8.8000000000000007</v>
      </c>
      <c r="V14" s="112">
        <f t="shared" si="7"/>
        <v>8.8000000000000007</v>
      </c>
      <c r="W14" s="113" t="s">
        <v>135</v>
      </c>
      <c r="X14" s="115">
        <v>0</v>
      </c>
      <c r="Y14" s="115">
        <v>0</v>
      </c>
      <c r="Z14" s="115">
        <v>1097</v>
      </c>
      <c r="AA14" s="115">
        <v>1185</v>
      </c>
      <c r="AB14" s="115">
        <v>1097</v>
      </c>
      <c r="AC14" s="48" t="s">
        <v>90</v>
      </c>
      <c r="AD14" s="48" t="s">
        <v>90</v>
      </c>
      <c r="AE14" s="48" t="s">
        <v>90</v>
      </c>
      <c r="AF14" s="114" t="s">
        <v>90</v>
      </c>
      <c r="AG14" s="123">
        <v>47288056</v>
      </c>
      <c r="AH14" s="49">
        <f t="shared" ref="AH14:AH34" si="9">IF(ISBLANK(AG14),"-",AG14-AG13)</f>
        <v>1012</v>
      </c>
      <c r="AI14" s="50">
        <f t="shared" si="8"/>
        <v>303.26640695235238</v>
      </c>
      <c r="AJ14" s="98">
        <v>0</v>
      </c>
      <c r="AK14" s="98">
        <v>0</v>
      </c>
      <c r="AL14" s="98">
        <v>1</v>
      </c>
      <c r="AM14" s="98">
        <v>1</v>
      </c>
      <c r="AN14" s="98">
        <v>1</v>
      </c>
      <c r="AO14" s="98">
        <v>0.7</v>
      </c>
      <c r="AP14" s="115">
        <v>10904431</v>
      </c>
      <c r="AQ14" s="115">
        <f t="shared" si="1"/>
        <v>224</v>
      </c>
      <c r="AR14" s="51"/>
      <c r="AS14" s="52" t="s">
        <v>113</v>
      </c>
      <c r="AT14" s="54"/>
      <c r="AV14" s="39" t="s">
        <v>96</v>
      </c>
      <c r="AW14" s="39" t="s">
        <v>97</v>
      </c>
      <c r="AY14" s="81" t="s">
        <v>181</v>
      </c>
    </row>
    <row r="15" spans="2:51" ht="14.25" customHeight="1" x14ac:dyDescent="0.25">
      <c r="B15" s="40">
        <v>2.1666666666666701</v>
      </c>
      <c r="C15" s="40">
        <v>0.20833333333333301</v>
      </c>
      <c r="D15" s="110">
        <v>4</v>
      </c>
      <c r="E15" s="41">
        <f t="shared" si="0"/>
        <v>2.8169014084507045</v>
      </c>
      <c r="F15" s="175">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131</v>
      </c>
      <c r="P15" s="111">
        <v>127</v>
      </c>
      <c r="Q15" s="111">
        <v>4602888</v>
      </c>
      <c r="R15" s="46">
        <f t="shared" si="4"/>
        <v>4099</v>
      </c>
      <c r="S15" s="47">
        <f t="shared" si="5"/>
        <v>98.376000000000005</v>
      </c>
      <c r="T15" s="47">
        <f t="shared" si="6"/>
        <v>4.0990000000000002</v>
      </c>
      <c r="U15" s="112">
        <v>9.5</v>
      </c>
      <c r="V15" s="112">
        <f t="shared" si="7"/>
        <v>9.5</v>
      </c>
      <c r="W15" s="113" t="s">
        <v>135</v>
      </c>
      <c r="X15" s="115">
        <v>0</v>
      </c>
      <c r="Y15" s="115">
        <v>0</v>
      </c>
      <c r="Z15" s="115">
        <v>1187</v>
      </c>
      <c r="AA15" s="115">
        <v>1185</v>
      </c>
      <c r="AB15" s="115">
        <v>1187</v>
      </c>
      <c r="AC15" s="48" t="s">
        <v>90</v>
      </c>
      <c r="AD15" s="48" t="s">
        <v>90</v>
      </c>
      <c r="AE15" s="48" t="s">
        <v>90</v>
      </c>
      <c r="AF15" s="114" t="s">
        <v>90</v>
      </c>
      <c r="AG15" s="123">
        <v>47289302</v>
      </c>
      <c r="AH15" s="49">
        <f t="shared" si="9"/>
        <v>1246</v>
      </c>
      <c r="AI15" s="50">
        <f t="shared" si="8"/>
        <v>303.97657965357405</v>
      </c>
      <c r="AJ15" s="98">
        <v>0</v>
      </c>
      <c r="AK15" s="98">
        <v>0</v>
      </c>
      <c r="AL15" s="98">
        <v>1</v>
      </c>
      <c r="AM15" s="98">
        <v>1</v>
      </c>
      <c r="AN15" s="98">
        <v>1</v>
      </c>
      <c r="AO15" s="98">
        <v>0.7</v>
      </c>
      <c r="AP15" s="115">
        <v>10904631</v>
      </c>
      <c r="AQ15" s="115">
        <f t="shared" si="1"/>
        <v>200</v>
      </c>
      <c r="AR15" s="51"/>
      <c r="AS15" s="52" t="s">
        <v>113</v>
      </c>
      <c r="AV15" s="39" t="s">
        <v>98</v>
      </c>
      <c r="AW15" s="39" t="s">
        <v>99</v>
      </c>
      <c r="AY15" s="97"/>
    </row>
    <row r="16" spans="2:51" x14ac:dyDescent="0.25">
      <c r="B16" s="40">
        <v>2.2083333333333299</v>
      </c>
      <c r="C16" s="40">
        <v>0.25</v>
      </c>
      <c r="D16" s="110">
        <v>4</v>
      </c>
      <c r="E16" s="41">
        <f t="shared" si="0"/>
        <v>2.8169014084507045</v>
      </c>
      <c r="F16" s="100">
        <v>75</v>
      </c>
      <c r="G16" s="41">
        <f t="shared" si="2"/>
        <v>52.816901408450704</v>
      </c>
      <c r="H16" s="42" t="s">
        <v>88</v>
      </c>
      <c r="I16" s="42">
        <f t="shared" si="3"/>
        <v>51.408450704225352</v>
      </c>
      <c r="J16" s="43">
        <f t="shared" ref="J16:J25" si="10">F16/1.42</f>
        <v>52.816901408450704</v>
      </c>
      <c r="K16" s="42">
        <f>J16+1.42</f>
        <v>54.236901408450706</v>
      </c>
      <c r="L16" s="44">
        <v>19</v>
      </c>
      <c r="M16" s="45" t="s">
        <v>100</v>
      </c>
      <c r="N16" s="45">
        <v>13.1</v>
      </c>
      <c r="O16" s="111">
        <v>140</v>
      </c>
      <c r="P16" s="111">
        <v>134</v>
      </c>
      <c r="Q16" s="111">
        <v>4608334</v>
      </c>
      <c r="R16" s="46">
        <f t="shared" si="4"/>
        <v>5446</v>
      </c>
      <c r="S16" s="47">
        <f t="shared" si="5"/>
        <v>130.70400000000001</v>
      </c>
      <c r="T16" s="47">
        <f t="shared" si="6"/>
        <v>5.4459999999999997</v>
      </c>
      <c r="U16" s="112">
        <v>9.5</v>
      </c>
      <c r="V16" s="112">
        <f t="shared" si="7"/>
        <v>9.5</v>
      </c>
      <c r="W16" s="113" t="s">
        <v>135</v>
      </c>
      <c r="X16" s="115">
        <v>0</v>
      </c>
      <c r="Y16" s="115">
        <v>0</v>
      </c>
      <c r="Z16" s="115">
        <v>1177</v>
      </c>
      <c r="AA16" s="115">
        <v>1185</v>
      </c>
      <c r="AB16" s="115">
        <v>1147</v>
      </c>
      <c r="AC16" s="48" t="s">
        <v>90</v>
      </c>
      <c r="AD16" s="48" t="s">
        <v>90</v>
      </c>
      <c r="AE16" s="48" t="s">
        <v>90</v>
      </c>
      <c r="AF16" s="114" t="s">
        <v>90</v>
      </c>
      <c r="AG16" s="123">
        <v>47290604</v>
      </c>
      <c r="AH16" s="49">
        <f t="shared" si="9"/>
        <v>1302</v>
      </c>
      <c r="AI16" s="50">
        <f t="shared" si="8"/>
        <v>239.07455012853472</v>
      </c>
      <c r="AJ16" s="98">
        <v>0</v>
      </c>
      <c r="AK16" s="98">
        <v>0</v>
      </c>
      <c r="AL16" s="98">
        <v>1</v>
      </c>
      <c r="AM16" s="98">
        <v>1</v>
      </c>
      <c r="AN16" s="98">
        <v>1</v>
      </c>
      <c r="AO16" s="98">
        <v>0</v>
      </c>
      <c r="AP16" s="115">
        <v>10904631</v>
      </c>
      <c r="AQ16" s="115">
        <f t="shared" si="1"/>
        <v>0</v>
      </c>
      <c r="AR16" s="53">
        <v>1.21</v>
      </c>
      <c r="AS16" s="52" t="s">
        <v>101</v>
      </c>
      <c r="AV16" s="39" t="s">
        <v>102</v>
      </c>
      <c r="AW16" s="39" t="s">
        <v>103</v>
      </c>
      <c r="AY16" s="97"/>
    </row>
    <row r="17" spans="1:51" x14ac:dyDescent="0.25">
      <c r="B17" s="40">
        <v>2.25</v>
      </c>
      <c r="C17" s="40">
        <v>0.29166666666666702</v>
      </c>
      <c r="D17" s="110">
        <v>4</v>
      </c>
      <c r="E17" s="41">
        <f t="shared" si="0"/>
        <v>2.8169014084507045</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133</v>
      </c>
      <c r="P17" s="111">
        <v>147</v>
      </c>
      <c r="Q17" s="111">
        <v>4614329</v>
      </c>
      <c r="R17" s="46">
        <f t="shared" si="4"/>
        <v>5995</v>
      </c>
      <c r="S17" s="47">
        <f t="shared" si="5"/>
        <v>143.88</v>
      </c>
      <c r="T17" s="47">
        <f t="shared" si="6"/>
        <v>5.9950000000000001</v>
      </c>
      <c r="U17" s="112">
        <v>9.3000000000000007</v>
      </c>
      <c r="V17" s="112">
        <f t="shared" si="7"/>
        <v>9.3000000000000007</v>
      </c>
      <c r="W17" s="113" t="s">
        <v>129</v>
      </c>
      <c r="X17" s="115">
        <v>0</v>
      </c>
      <c r="Y17" s="115">
        <v>1047</v>
      </c>
      <c r="Z17" s="115">
        <v>1187</v>
      </c>
      <c r="AA17" s="115">
        <v>1185</v>
      </c>
      <c r="AB17" s="115">
        <v>1187</v>
      </c>
      <c r="AC17" s="48" t="s">
        <v>90</v>
      </c>
      <c r="AD17" s="48" t="s">
        <v>90</v>
      </c>
      <c r="AE17" s="48" t="s">
        <v>90</v>
      </c>
      <c r="AF17" s="114" t="s">
        <v>90</v>
      </c>
      <c r="AG17" s="123">
        <v>47291972</v>
      </c>
      <c r="AH17" s="49">
        <f t="shared" si="9"/>
        <v>1368</v>
      </c>
      <c r="AI17" s="50">
        <f t="shared" si="8"/>
        <v>228.19015846538781</v>
      </c>
      <c r="AJ17" s="98">
        <v>0</v>
      </c>
      <c r="AK17" s="98">
        <v>1</v>
      </c>
      <c r="AL17" s="98">
        <v>1</v>
      </c>
      <c r="AM17" s="98">
        <v>1</v>
      </c>
      <c r="AN17" s="98">
        <v>1</v>
      </c>
      <c r="AO17" s="98">
        <v>0</v>
      </c>
      <c r="AP17" s="115">
        <v>10904631</v>
      </c>
      <c r="AQ17" s="115">
        <f t="shared" si="1"/>
        <v>0</v>
      </c>
      <c r="AR17" s="51"/>
      <c r="AS17" s="52" t="s">
        <v>101</v>
      </c>
      <c r="AT17" s="54"/>
      <c r="AV17" s="39" t="s">
        <v>104</v>
      </c>
      <c r="AW17" s="39" t="s">
        <v>105</v>
      </c>
      <c r="AY17" s="101"/>
    </row>
    <row r="18" spans="1:51" x14ac:dyDescent="0.25">
      <c r="B18" s="40">
        <v>2.2916666666666701</v>
      </c>
      <c r="C18" s="40">
        <v>0.33333333333333298</v>
      </c>
      <c r="D18" s="110">
        <v>4</v>
      </c>
      <c r="E18" s="41">
        <f t="shared" si="0"/>
        <v>2.8169014084507045</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134</v>
      </c>
      <c r="P18" s="111">
        <v>146</v>
      </c>
      <c r="Q18" s="111">
        <v>4620442</v>
      </c>
      <c r="R18" s="46">
        <f t="shared" si="4"/>
        <v>6113</v>
      </c>
      <c r="S18" s="47">
        <f t="shared" si="5"/>
        <v>146.71199999999999</v>
      </c>
      <c r="T18" s="47">
        <f t="shared" si="6"/>
        <v>6.1130000000000004</v>
      </c>
      <c r="U18" s="112">
        <v>8.8000000000000007</v>
      </c>
      <c r="V18" s="112">
        <f t="shared" si="7"/>
        <v>8.8000000000000007</v>
      </c>
      <c r="W18" s="113" t="s">
        <v>129</v>
      </c>
      <c r="X18" s="115">
        <v>0</v>
      </c>
      <c r="Y18" s="115">
        <v>1048</v>
      </c>
      <c r="Z18" s="115">
        <v>1187</v>
      </c>
      <c r="AA18" s="115">
        <v>1185</v>
      </c>
      <c r="AB18" s="115">
        <v>1187</v>
      </c>
      <c r="AC18" s="48" t="s">
        <v>90</v>
      </c>
      <c r="AD18" s="48" t="s">
        <v>90</v>
      </c>
      <c r="AE18" s="48" t="s">
        <v>90</v>
      </c>
      <c r="AF18" s="114" t="s">
        <v>90</v>
      </c>
      <c r="AG18" s="123">
        <v>47293360</v>
      </c>
      <c r="AH18" s="49">
        <f t="shared" si="9"/>
        <v>1388</v>
      </c>
      <c r="AI18" s="50">
        <f t="shared" si="8"/>
        <v>227.0570914444626</v>
      </c>
      <c r="AJ18" s="98">
        <v>0</v>
      </c>
      <c r="AK18" s="98">
        <v>1</v>
      </c>
      <c r="AL18" s="98">
        <v>1</v>
      </c>
      <c r="AM18" s="98">
        <v>1</v>
      </c>
      <c r="AN18" s="98">
        <v>1</v>
      </c>
      <c r="AO18" s="98">
        <v>0</v>
      </c>
      <c r="AP18" s="115">
        <v>10904631</v>
      </c>
      <c r="AQ18" s="115">
        <f t="shared" si="1"/>
        <v>0</v>
      </c>
      <c r="AR18" s="51"/>
      <c r="AS18" s="52" t="s">
        <v>101</v>
      </c>
      <c r="AV18" s="39" t="s">
        <v>106</v>
      </c>
      <c r="AW18" s="39" t="s">
        <v>107</v>
      </c>
      <c r="AY18" s="101"/>
    </row>
    <row r="19" spans="1:51" x14ac:dyDescent="0.25">
      <c r="B19" s="40">
        <v>2.3333333333333299</v>
      </c>
      <c r="C19" s="40">
        <v>0.375</v>
      </c>
      <c r="D19" s="110">
        <v>4</v>
      </c>
      <c r="E19" s="41">
        <f t="shared" si="0"/>
        <v>2.8169014084507045</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136</v>
      </c>
      <c r="P19" s="111">
        <v>144</v>
      </c>
      <c r="Q19" s="111">
        <v>4626631</v>
      </c>
      <c r="R19" s="46">
        <f t="shared" si="4"/>
        <v>6189</v>
      </c>
      <c r="S19" s="47">
        <f t="shared" si="5"/>
        <v>148.536</v>
      </c>
      <c r="T19" s="47">
        <f t="shared" si="6"/>
        <v>6.1890000000000001</v>
      </c>
      <c r="U19" s="112">
        <v>8.1</v>
      </c>
      <c r="V19" s="112">
        <f t="shared" si="7"/>
        <v>8.1</v>
      </c>
      <c r="W19" s="113" t="s">
        <v>129</v>
      </c>
      <c r="X19" s="115">
        <v>0</v>
      </c>
      <c r="Y19" s="115">
        <v>1047</v>
      </c>
      <c r="Z19" s="115">
        <v>1187</v>
      </c>
      <c r="AA19" s="115">
        <v>1185</v>
      </c>
      <c r="AB19" s="115">
        <v>1187</v>
      </c>
      <c r="AC19" s="48" t="s">
        <v>90</v>
      </c>
      <c r="AD19" s="48" t="s">
        <v>90</v>
      </c>
      <c r="AE19" s="48" t="s">
        <v>90</v>
      </c>
      <c r="AF19" s="114" t="s">
        <v>90</v>
      </c>
      <c r="AG19" s="123">
        <v>47294740</v>
      </c>
      <c r="AH19" s="49">
        <f t="shared" si="9"/>
        <v>1380</v>
      </c>
      <c r="AI19" s="50">
        <f t="shared" si="8"/>
        <v>222.97624818225884</v>
      </c>
      <c r="AJ19" s="98">
        <v>0</v>
      </c>
      <c r="AK19" s="98">
        <v>1</v>
      </c>
      <c r="AL19" s="98">
        <v>1</v>
      </c>
      <c r="AM19" s="98">
        <v>1</v>
      </c>
      <c r="AN19" s="98">
        <v>1</v>
      </c>
      <c r="AO19" s="98">
        <v>0</v>
      </c>
      <c r="AP19" s="115">
        <v>10904631</v>
      </c>
      <c r="AQ19" s="115">
        <f t="shared" si="1"/>
        <v>0</v>
      </c>
      <c r="AR19" s="51"/>
      <c r="AS19" s="52" t="s">
        <v>101</v>
      </c>
      <c r="AV19" s="39" t="s">
        <v>108</v>
      </c>
      <c r="AW19" s="39" t="s">
        <v>109</v>
      </c>
      <c r="AY19" s="101"/>
    </row>
    <row r="20" spans="1:51" x14ac:dyDescent="0.25">
      <c r="B20" s="40">
        <v>2.375</v>
      </c>
      <c r="C20" s="40">
        <v>0.41666666666666669</v>
      </c>
      <c r="D20" s="110">
        <v>4</v>
      </c>
      <c r="E20" s="41">
        <f t="shared" si="0"/>
        <v>2.8169014084507045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136</v>
      </c>
      <c r="P20" s="111">
        <v>146</v>
      </c>
      <c r="Q20" s="111">
        <v>4632802</v>
      </c>
      <c r="R20" s="46">
        <f t="shared" si="4"/>
        <v>6171</v>
      </c>
      <c r="S20" s="47">
        <f t="shared" si="5"/>
        <v>148.10400000000001</v>
      </c>
      <c r="T20" s="47">
        <f t="shared" si="6"/>
        <v>6.1710000000000003</v>
      </c>
      <c r="U20" s="112">
        <v>7.5</v>
      </c>
      <c r="V20" s="112">
        <f t="shared" si="7"/>
        <v>7.5</v>
      </c>
      <c r="W20" s="113" t="s">
        <v>129</v>
      </c>
      <c r="X20" s="115">
        <v>0</v>
      </c>
      <c r="Y20" s="115">
        <v>1047</v>
      </c>
      <c r="Z20" s="115">
        <v>1187</v>
      </c>
      <c r="AA20" s="115">
        <v>1185</v>
      </c>
      <c r="AB20" s="115">
        <v>1187</v>
      </c>
      <c r="AC20" s="48" t="s">
        <v>90</v>
      </c>
      <c r="AD20" s="48" t="s">
        <v>90</v>
      </c>
      <c r="AE20" s="48" t="s">
        <v>90</v>
      </c>
      <c r="AF20" s="114" t="s">
        <v>90</v>
      </c>
      <c r="AG20" s="123">
        <v>47296132</v>
      </c>
      <c r="AH20" s="49">
        <f t="shared" si="9"/>
        <v>1392</v>
      </c>
      <c r="AI20" s="50">
        <f t="shared" si="8"/>
        <v>225.57122022362663</v>
      </c>
      <c r="AJ20" s="98">
        <v>0</v>
      </c>
      <c r="AK20" s="98">
        <v>1</v>
      </c>
      <c r="AL20" s="98">
        <v>1</v>
      </c>
      <c r="AM20" s="98">
        <v>1</v>
      </c>
      <c r="AN20" s="98">
        <v>1</v>
      </c>
      <c r="AO20" s="98">
        <v>0</v>
      </c>
      <c r="AP20" s="115">
        <v>10904631</v>
      </c>
      <c r="AQ20" s="115">
        <f t="shared" si="1"/>
        <v>0</v>
      </c>
      <c r="AR20" s="53">
        <v>1.23</v>
      </c>
      <c r="AS20" s="52" t="s">
        <v>134</v>
      </c>
      <c r="AY20" s="101"/>
    </row>
    <row r="21" spans="1:51" x14ac:dyDescent="0.25">
      <c r="B21" s="40">
        <v>2.4166666666666701</v>
      </c>
      <c r="C21" s="40">
        <v>0.45833333333333298</v>
      </c>
      <c r="D21" s="110">
        <v>4</v>
      </c>
      <c r="E21" s="41">
        <f t="shared" si="0"/>
        <v>2.8169014084507045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132</v>
      </c>
      <c r="P21" s="111">
        <v>145</v>
      </c>
      <c r="Q21" s="111">
        <v>4638972</v>
      </c>
      <c r="R21" s="46">
        <f t="shared" si="4"/>
        <v>6170</v>
      </c>
      <c r="S21" s="47">
        <f t="shared" si="5"/>
        <v>148.08000000000001</v>
      </c>
      <c r="T21" s="47">
        <f t="shared" si="6"/>
        <v>6.17</v>
      </c>
      <c r="U21" s="112">
        <v>6.8</v>
      </c>
      <c r="V21" s="112">
        <f t="shared" si="7"/>
        <v>6.8</v>
      </c>
      <c r="W21" s="113" t="s">
        <v>129</v>
      </c>
      <c r="X21" s="115">
        <v>0</v>
      </c>
      <c r="Y21" s="115">
        <v>1048</v>
      </c>
      <c r="Z21" s="115">
        <v>1188</v>
      </c>
      <c r="AA21" s="115">
        <v>1185</v>
      </c>
      <c r="AB21" s="115">
        <v>1187</v>
      </c>
      <c r="AC21" s="48" t="s">
        <v>90</v>
      </c>
      <c r="AD21" s="48" t="s">
        <v>90</v>
      </c>
      <c r="AE21" s="48" t="s">
        <v>90</v>
      </c>
      <c r="AF21" s="114" t="s">
        <v>90</v>
      </c>
      <c r="AG21" s="123">
        <v>47297508</v>
      </c>
      <c r="AH21" s="49">
        <f t="shared" si="9"/>
        <v>1376</v>
      </c>
      <c r="AI21" s="50">
        <f t="shared" si="8"/>
        <v>223.01458670988654</v>
      </c>
      <c r="AJ21" s="98">
        <v>0</v>
      </c>
      <c r="AK21" s="98">
        <v>1</v>
      </c>
      <c r="AL21" s="98">
        <v>1</v>
      </c>
      <c r="AM21" s="98">
        <v>1</v>
      </c>
      <c r="AN21" s="98">
        <v>1</v>
      </c>
      <c r="AO21" s="98">
        <v>0</v>
      </c>
      <c r="AP21" s="115">
        <v>10904631</v>
      </c>
      <c r="AQ21" s="115">
        <f t="shared" si="1"/>
        <v>0</v>
      </c>
      <c r="AR21" s="51"/>
      <c r="AS21" s="52" t="s">
        <v>101</v>
      </c>
      <c r="AY21" s="101"/>
    </row>
    <row r="22" spans="1:51" x14ac:dyDescent="0.25">
      <c r="A22" s="97" t="s">
        <v>163</v>
      </c>
      <c r="B22" s="40">
        <v>2.4583333333333299</v>
      </c>
      <c r="C22" s="40">
        <v>0.5</v>
      </c>
      <c r="D22" s="110">
        <v>4</v>
      </c>
      <c r="E22" s="41">
        <f t="shared" si="0"/>
        <v>2.8169014084507045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132</v>
      </c>
      <c r="P22" s="111">
        <v>143</v>
      </c>
      <c r="Q22" s="111">
        <v>4645037</v>
      </c>
      <c r="R22" s="46">
        <f t="shared" si="4"/>
        <v>6065</v>
      </c>
      <c r="S22" s="47">
        <f t="shared" si="5"/>
        <v>145.56</v>
      </c>
      <c r="T22" s="47">
        <f t="shared" si="6"/>
        <v>6.0650000000000004</v>
      </c>
      <c r="U22" s="112">
        <v>6.2</v>
      </c>
      <c r="V22" s="112">
        <f t="shared" si="7"/>
        <v>6.2</v>
      </c>
      <c r="W22" s="113" t="s">
        <v>129</v>
      </c>
      <c r="X22" s="115">
        <v>0</v>
      </c>
      <c r="Y22" s="115">
        <v>1048</v>
      </c>
      <c r="Z22" s="115">
        <v>1187</v>
      </c>
      <c r="AA22" s="115">
        <v>1185</v>
      </c>
      <c r="AB22" s="115">
        <v>1187</v>
      </c>
      <c r="AC22" s="48" t="s">
        <v>90</v>
      </c>
      <c r="AD22" s="48" t="s">
        <v>90</v>
      </c>
      <c r="AE22" s="48" t="s">
        <v>90</v>
      </c>
      <c r="AF22" s="114" t="s">
        <v>90</v>
      </c>
      <c r="AG22" s="123">
        <v>47298876</v>
      </c>
      <c r="AH22" s="49">
        <f t="shared" si="9"/>
        <v>1368</v>
      </c>
      <c r="AI22" s="50">
        <f t="shared" si="8"/>
        <v>225.55647155812034</v>
      </c>
      <c r="AJ22" s="98">
        <v>0</v>
      </c>
      <c r="AK22" s="98">
        <v>1</v>
      </c>
      <c r="AL22" s="98">
        <v>1</v>
      </c>
      <c r="AM22" s="98">
        <v>1</v>
      </c>
      <c r="AN22" s="98">
        <v>1</v>
      </c>
      <c r="AO22" s="98">
        <v>0</v>
      </c>
      <c r="AP22" s="115">
        <v>10904631</v>
      </c>
      <c r="AQ22" s="115">
        <f t="shared" si="1"/>
        <v>0</v>
      </c>
      <c r="AR22" s="51"/>
      <c r="AS22" s="52" t="s">
        <v>101</v>
      </c>
      <c r="AV22" s="55" t="s">
        <v>110</v>
      </c>
      <c r="AY22" s="101"/>
    </row>
    <row r="23" spans="1:51" x14ac:dyDescent="0.25">
      <c r="A23" s="97" t="s">
        <v>124</v>
      </c>
      <c r="B23" s="40">
        <v>2.5</v>
      </c>
      <c r="C23" s="40">
        <v>0.54166666666666696</v>
      </c>
      <c r="D23" s="110">
        <v>4</v>
      </c>
      <c r="E23" s="41">
        <f t="shared" si="0"/>
        <v>2.8169014084507045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133</v>
      </c>
      <c r="P23" s="111">
        <v>142</v>
      </c>
      <c r="Q23" s="111">
        <v>4651032</v>
      </c>
      <c r="R23" s="46">
        <f t="shared" si="4"/>
        <v>5995</v>
      </c>
      <c r="S23" s="47">
        <f t="shared" si="5"/>
        <v>143.88</v>
      </c>
      <c r="T23" s="47">
        <f t="shared" si="6"/>
        <v>5.9950000000000001</v>
      </c>
      <c r="U23" s="112">
        <v>5.6</v>
      </c>
      <c r="V23" s="112">
        <f t="shared" si="7"/>
        <v>5.6</v>
      </c>
      <c r="W23" s="113" t="s">
        <v>129</v>
      </c>
      <c r="X23" s="115">
        <v>0</v>
      </c>
      <c r="Y23" s="115">
        <v>1047</v>
      </c>
      <c r="Z23" s="115">
        <v>1187</v>
      </c>
      <c r="AA23" s="115">
        <v>1185</v>
      </c>
      <c r="AB23" s="115">
        <v>1187</v>
      </c>
      <c r="AC23" s="48" t="s">
        <v>90</v>
      </c>
      <c r="AD23" s="48" t="s">
        <v>90</v>
      </c>
      <c r="AE23" s="48" t="s">
        <v>90</v>
      </c>
      <c r="AF23" s="114" t="s">
        <v>90</v>
      </c>
      <c r="AG23" s="123">
        <v>47300248</v>
      </c>
      <c r="AH23" s="49">
        <f t="shared" si="9"/>
        <v>1372</v>
      </c>
      <c r="AI23" s="50">
        <f t="shared" si="8"/>
        <v>228.85738115095913</v>
      </c>
      <c r="AJ23" s="98">
        <v>0</v>
      </c>
      <c r="AK23" s="98">
        <v>1</v>
      </c>
      <c r="AL23" s="98">
        <v>1</v>
      </c>
      <c r="AM23" s="98">
        <v>1</v>
      </c>
      <c r="AN23" s="98">
        <v>1</v>
      </c>
      <c r="AO23" s="98">
        <v>0</v>
      </c>
      <c r="AP23" s="115">
        <v>10904631</v>
      </c>
      <c r="AQ23" s="115">
        <f t="shared" si="1"/>
        <v>0</v>
      </c>
      <c r="AR23" s="51"/>
      <c r="AS23" s="52" t="s">
        <v>113</v>
      </c>
      <c r="AT23" s="54"/>
      <c r="AV23" s="56" t="s">
        <v>111</v>
      </c>
      <c r="AW23" s="57" t="s">
        <v>112</v>
      </c>
      <c r="AY23" s="101"/>
    </row>
    <row r="24" spans="1:51" x14ac:dyDescent="0.25">
      <c r="B24" s="40">
        <v>2.5416666666666701</v>
      </c>
      <c r="C24" s="40">
        <v>0.58333333333333404</v>
      </c>
      <c r="D24" s="110"/>
      <c r="E24" s="41">
        <f t="shared" si="0"/>
        <v>0</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c r="P24" s="111"/>
      <c r="Q24" s="111">
        <v>4654447</v>
      </c>
      <c r="R24" s="46">
        <f t="shared" si="4"/>
        <v>3415</v>
      </c>
      <c r="S24" s="47">
        <f t="shared" si="5"/>
        <v>81.96</v>
      </c>
      <c r="T24" s="47">
        <f t="shared" si="6"/>
        <v>3.415</v>
      </c>
      <c r="U24" s="112">
        <v>5.4</v>
      </c>
      <c r="V24" s="112">
        <f t="shared" si="7"/>
        <v>5.4</v>
      </c>
      <c r="W24" s="113"/>
      <c r="X24" s="115">
        <v>0</v>
      </c>
      <c r="Y24" s="115">
        <v>0</v>
      </c>
      <c r="Z24" s="115">
        <v>0</v>
      </c>
      <c r="AA24" s="115">
        <v>0</v>
      </c>
      <c r="AB24" s="115">
        <v>0</v>
      </c>
      <c r="AC24" s="48" t="s">
        <v>90</v>
      </c>
      <c r="AD24" s="48" t="s">
        <v>90</v>
      </c>
      <c r="AE24" s="48" t="s">
        <v>90</v>
      </c>
      <c r="AF24" s="114" t="s">
        <v>90</v>
      </c>
      <c r="AG24" s="123">
        <v>47300934</v>
      </c>
      <c r="AH24" s="49">
        <f>IF(ISBLANK(AG24),"-",AG24-AG23)</f>
        <v>686</v>
      </c>
      <c r="AI24" s="50">
        <f t="shared" si="8"/>
        <v>200.87847730600294</v>
      </c>
      <c r="AJ24" s="98">
        <v>0</v>
      </c>
      <c r="AK24" s="98">
        <v>0</v>
      </c>
      <c r="AL24" s="98">
        <v>0</v>
      </c>
      <c r="AM24" s="98">
        <v>0</v>
      </c>
      <c r="AN24" s="98">
        <v>0</v>
      </c>
      <c r="AO24" s="98">
        <v>0</v>
      </c>
      <c r="AP24" s="115">
        <v>10904631</v>
      </c>
      <c r="AQ24" s="115">
        <f t="shared" si="1"/>
        <v>0</v>
      </c>
      <c r="AR24" s="53">
        <v>1.9</v>
      </c>
      <c r="AS24" s="52" t="s">
        <v>113</v>
      </c>
      <c r="AV24" s="58" t="s">
        <v>29</v>
      </c>
      <c r="AW24" s="58">
        <v>14.7</v>
      </c>
      <c r="AY24" s="101"/>
    </row>
    <row r="25" spans="1:51" x14ac:dyDescent="0.25">
      <c r="B25" s="40">
        <v>2.5833333333333299</v>
      </c>
      <c r="C25" s="40">
        <v>0.625</v>
      </c>
      <c r="D25" s="110">
        <v>6</v>
      </c>
      <c r="E25" s="41">
        <f t="shared" si="0"/>
        <v>4.2253521126760569</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134</v>
      </c>
      <c r="P25" s="111">
        <v>135</v>
      </c>
      <c r="Q25" s="111">
        <v>4657862</v>
      </c>
      <c r="R25" s="46">
        <f t="shared" si="4"/>
        <v>3415</v>
      </c>
      <c r="S25" s="47">
        <f t="shared" si="5"/>
        <v>81.96</v>
      </c>
      <c r="T25" s="47">
        <f t="shared" si="6"/>
        <v>3.415</v>
      </c>
      <c r="U25" s="112">
        <v>5.0999999999999996</v>
      </c>
      <c r="V25" s="112">
        <f t="shared" si="7"/>
        <v>5.0999999999999996</v>
      </c>
      <c r="W25" s="113" t="s">
        <v>129</v>
      </c>
      <c r="X25" s="115">
        <v>0</v>
      </c>
      <c r="Y25" s="115">
        <v>1016</v>
      </c>
      <c r="Z25" s="115">
        <v>1187</v>
      </c>
      <c r="AA25" s="115">
        <v>1185</v>
      </c>
      <c r="AB25" s="115">
        <v>1187</v>
      </c>
      <c r="AC25" s="48" t="s">
        <v>90</v>
      </c>
      <c r="AD25" s="48" t="s">
        <v>90</v>
      </c>
      <c r="AE25" s="48" t="s">
        <v>90</v>
      </c>
      <c r="AF25" s="114" t="s">
        <v>90</v>
      </c>
      <c r="AG25" s="123">
        <v>47301696</v>
      </c>
      <c r="AH25" s="49">
        <f t="shared" si="9"/>
        <v>762</v>
      </c>
      <c r="AI25" s="50">
        <f t="shared" si="8"/>
        <v>223.13323572474377</v>
      </c>
      <c r="AJ25" s="98">
        <v>0</v>
      </c>
      <c r="AK25" s="98">
        <v>1</v>
      </c>
      <c r="AL25" s="98">
        <v>1</v>
      </c>
      <c r="AM25" s="98">
        <v>1</v>
      </c>
      <c r="AN25" s="98">
        <v>1</v>
      </c>
      <c r="AO25" s="98">
        <v>0</v>
      </c>
      <c r="AP25" s="115">
        <v>10904631</v>
      </c>
      <c r="AQ25" s="115">
        <f t="shared" si="1"/>
        <v>0</v>
      </c>
      <c r="AR25" s="51"/>
      <c r="AS25" s="52" t="s">
        <v>113</v>
      </c>
      <c r="AV25" s="58" t="s">
        <v>74</v>
      </c>
      <c r="AW25" s="58">
        <v>10.36</v>
      </c>
      <c r="AY25" s="101"/>
    </row>
    <row r="26" spans="1:51" x14ac:dyDescent="0.25">
      <c r="B26" s="40">
        <v>2.625</v>
      </c>
      <c r="C26" s="40">
        <v>0.66666666666666696</v>
      </c>
      <c r="D26" s="110">
        <v>5</v>
      </c>
      <c r="E26" s="41">
        <f t="shared" si="0"/>
        <v>3.5211267605633805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131</v>
      </c>
      <c r="P26" s="111">
        <v>137</v>
      </c>
      <c r="Q26" s="111">
        <v>4663826</v>
      </c>
      <c r="R26" s="46">
        <f t="shared" si="4"/>
        <v>5964</v>
      </c>
      <c r="S26" s="47">
        <f t="shared" si="5"/>
        <v>143.136</v>
      </c>
      <c r="T26" s="47">
        <f t="shared" si="6"/>
        <v>5.9640000000000004</v>
      </c>
      <c r="U26" s="112">
        <v>4.7</v>
      </c>
      <c r="V26" s="112">
        <f t="shared" si="7"/>
        <v>4.7</v>
      </c>
      <c r="W26" s="113" t="s">
        <v>129</v>
      </c>
      <c r="X26" s="115">
        <v>0</v>
      </c>
      <c r="Y26" s="115">
        <v>1016</v>
      </c>
      <c r="Z26" s="115">
        <v>1187</v>
      </c>
      <c r="AA26" s="115">
        <v>1185</v>
      </c>
      <c r="AB26" s="115">
        <v>1187</v>
      </c>
      <c r="AC26" s="48" t="s">
        <v>90</v>
      </c>
      <c r="AD26" s="48" t="s">
        <v>90</v>
      </c>
      <c r="AE26" s="48" t="s">
        <v>90</v>
      </c>
      <c r="AF26" s="114" t="s">
        <v>90</v>
      </c>
      <c r="AG26" s="123">
        <v>47303064</v>
      </c>
      <c r="AH26" s="49">
        <f t="shared" si="9"/>
        <v>1368</v>
      </c>
      <c r="AI26" s="50">
        <f t="shared" si="8"/>
        <v>229.37625754527161</v>
      </c>
      <c r="AJ26" s="98">
        <v>0</v>
      </c>
      <c r="AK26" s="98">
        <v>1</v>
      </c>
      <c r="AL26" s="98">
        <v>1</v>
      </c>
      <c r="AM26" s="98">
        <v>1</v>
      </c>
      <c r="AN26" s="98">
        <v>1</v>
      </c>
      <c r="AO26" s="98">
        <v>0</v>
      </c>
      <c r="AP26" s="115">
        <v>10904631</v>
      </c>
      <c r="AQ26" s="115">
        <f t="shared" si="1"/>
        <v>0</v>
      </c>
      <c r="AR26" s="51"/>
      <c r="AS26" s="52" t="s">
        <v>113</v>
      </c>
      <c r="AV26" s="58" t="s">
        <v>114</v>
      </c>
      <c r="AW26" s="58">
        <v>1.01325</v>
      </c>
      <c r="AY26" s="101"/>
    </row>
    <row r="27" spans="1:51" x14ac:dyDescent="0.25">
      <c r="B27" s="40">
        <v>2.6666666666666701</v>
      </c>
      <c r="C27" s="40">
        <v>0.70833333333333404</v>
      </c>
      <c r="D27" s="110">
        <v>5</v>
      </c>
      <c r="E27" s="41">
        <f t="shared" si="0"/>
        <v>3.5211267605633805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134</v>
      </c>
      <c r="P27" s="111">
        <v>136</v>
      </c>
      <c r="Q27" s="111">
        <v>4669553</v>
      </c>
      <c r="R27" s="46">
        <f t="shared" si="4"/>
        <v>5727</v>
      </c>
      <c r="S27" s="47">
        <f t="shared" si="5"/>
        <v>137.44800000000001</v>
      </c>
      <c r="T27" s="47">
        <f t="shared" si="6"/>
        <v>5.7270000000000003</v>
      </c>
      <c r="U27" s="112">
        <v>4.5</v>
      </c>
      <c r="V27" s="112">
        <f t="shared" si="7"/>
        <v>4.5</v>
      </c>
      <c r="W27" s="113" t="s">
        <v>129</v>
      </c>
      <c r="X27" s="115">
        <v>0</v>
      </c>
      <c r="Y27" s="115">
        <v>1005</v>
      </c>
      <c r="Z27" s="115">
        <v>1187</v>
      </c>
      <c r="AA27" s="115">
        <v>1185</v>
      </c>
      <c r="AB27" s="115">
        <v>1187</v>
      </c>
      <c r="AC27" s="48" t="s">
        <v>90</v>
      </c>
      <c r="AD27" s="48" t="s">
        <v>90</v>
      </c>
      <c r="AE27" s="48" t="s">
        <v>90</v>
      </c>
      <c r="AF27" s="114" t="s">
        <v>90</v>
      </c>
      <c r="AG27" s="123">
        <v>47304414</v>
      </c>
      <c r="AH27" s="49">
        <f t="shared" si="9"/>
        <v>1350</v>
      </c>
      <c r="AI27" s="50">
        <f t="shared" si="8"/>
        <v>235.7255107386066</v>
      </c>
      <c r="AJ27" s="98">
        <v>0</v>
      </c>
      <c r="AK27" s="98">
        <v>1</v>
      </c>
      <c r="AL27" s="98">
        <v>1</v>
      </c>
      <c r="AM27" s="98">
        <v>1</v>
      </c>
      <c r="AN27" s="98">
        <v>1</v>
      </c>
      <c r="AO27" s="98">
        <v>0</v>
      </c>
      <c r="AP27" s="115">
        <v>10904631</v>
      </c>
      <c r="AQ27" s="115">
        <f t="shared" si="1"/>
        <v>0</v>
      </c>
      <c r="AR27" s="51"/>
      <c r="AS27" s="52" t="s">
        <v>113</v>
      </c>
      <c r="AV27" s="58" t="s">
        <v>115</v>
      </c>
      <c r="AW27" s="58">
        <v>1</v>
      </c>
      <c r="AY27" s="101"/>
    </row>
    <row r="28" spans="1:51" x14ac:dyDescent="0.25">
      <c r="B28" s="40">
        <v>2.7083333333333299</v>
      </c>
      <c r="C28" s="40">
        <v>0.750000000000002</v>
      </c>
      <c r="D28" s="110">
        <v>5</v>
      </c>
      <c r="E28" s="41">
        <f t="shared" si="0"/>
        <v>3.5211267605633805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137</v>
      </c>
      <c r="P28" s="111">
        <v>135</v>
      </c>
      <c r="Q28" s="111">
        <v>4674944</v>
      </c>
      <c r="R28" s="46">
        <f t="shared" si="4"/>
        <v>5391</v>
      </c>
      <c r="S28" s="47">
        <f t="shared" si="5"/>
        <v>129.38399999999999</v>
      </c>
      <c r="T28" s="47">
        <f t="shared" si="6"/>
        <v>5.391</v>
      </c>
      <c r="U28" s="112">
        <v>4.3</v>
      </c>
      <c r="V28" s="112">
        <f t="shared" si="7"/>
        <v>4.3</v>
      </c>
      <c r="W28" s="113" t="s">
        <v>129</v>
      </c>
      <c r="X28" s="115">
        <v>0</v>
      </c>
      <c r="Y28" s="115">
        <v>995</v>
      </c>
      <c r="Z28" s="115">
        <v>1187</v>
      </c>
      <c r="AA28" s="115">
        <v>1185</v>
      </c>
      <c r="AB28" s="115">
        <v>1187</v>
      </c>
      <c r="AC28" s="48" t="s">
        <v>90</v>
      </c>
      <c r="AD28" s="48" t="s">
        <v>90</v>
      </c>
      <c r="AE28" s="48" t="s">
        <v>90</v>
      </c>
      <c r="AF28" s="114" t="s">
        <v>90</v>
      </c>
      <c r="AG28" s="123">
        <v>47305684</v>
      </c>
      <c r="AH28" s="49">
        <f t="shared" si="9"/>
        <v>1270</v>
      </c>
      <c r="AI28" s="50">
        <f t="shared" si="8"/>
        <v>235.57781487664627</v>
      </c>
      <c r="AJ28" s="98">
        <v>0</v>
      </c>
      <c r="AK28" s="98">
        <v>1</v>
      </c>
      <c r="AL28" s="98">
        <v>1</v>
      </c>
      <c r="AM28" s="98">
        <v>1</v>
      </c>
      <c r="AN28" s="98">
        <v>1</v>
      </c>
      <c r="AO28" s="98">
        <v>0</v>
      </c>
      <c r="AP28" s="115">
        <v>10904631</v>
      </c>
      <c r="AQ28" s="115">
        <f t="shared" si="1"/>
        <v>0</v>
      </c>
      <c r="AR28" s="53">
        <v>1.2</v>
      </c>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134</v>
      </c>
      <c r="P29" s="111">
        <v>133</v>
      </c>
      <c r="Q29" s="111">
        <v>4680558</v>
      </c>
      <c r="R29" s="46">
        <f t="shared" si="4"/>
        <v>5614</v>
      </c>
      <c r="S29" s="47">
        <f t="shared" si="5"/>
        <v>134.73599999999999</v>
      </c>
      <c r="T29" s="47">
        <f t="shared" si="6"/>
        <v>5.6139999999999999</v>
      </c>
      <c r="U29" s="112">
        <v>4.0999999999999996</v>
      </c>
      <c r="V29" s="112">
        <f t="shared" si="7"/>
        <v>4.0999999999999996</v>
      </c>
      <c r="W29" s="113" t="s">
        <v>129</v>
      </c>
      <c r="X29" s="115">
        <v>0</v>
      </c>
      <c r="Y29" s="115">
        <v>995</v>
      </c>
      <c r="Z29" s="115">
        <v>1187</v>
      </c>
      <c r="AA29" s="115">
        <v>1185</v>
      </c>
      <c r="AB29" s="115">
        <v>1187</v>
      </c>
      <c r="AC29" s="48" t="s">
        <v>90</v>
      </c>
      <c r="AD29" s="48" t="s">
        <v>90</v>
      </c>
      <c r="AE29" s="48" t="s">
        <v>90</v>
      </c>
      <c r="AF29" s="114" t="s">
        <v>90</v>
      </c>
      <c r="AG29" s="123">
        <v>47307020</v>
      </c>
      <c r="AH29" s="49">
        <f t="shared" si="9"/>
        <v>1336</v>
      </c>
      <c r="AI29" s="50">
        <f t="shared" si="8"/>
        <v>237.97648735304597</v>
      </c>
      <c r="AJ29" s="98">
        <v>0</v>
      </c>
      <c r="AK29" s="98">
        <v>1</v>
      </c>
      <c r="AL29" s="98">
        <v>1</v>
      </c>
      <c r="AM29" s="98">
        <v>1</v>
      </c>
      <c r="AN29" s="98">
        <v>1</v>
      </c>
      <c r="AO29" s="98">
        <v>0</v>
      </c>
      <c r="AP29" s="115">
        <v>10904631</v>
      </c>
      <c r="AQ29" s="115">
        <f t="shared" si="1"/>
        <v>0</v>
      </c>
      <c r="AR29" s="51"/>
      <c r="AS29" s="52" t="s">
        <v>113</v>
      </c>
      <c r="AY29" s="101"/>
    </row>
    <row r="30" spans="1:51" x14ac:dyDescent="0.25">
      <c r="B30" s="40">
        <v>2.7916666666666701</v>
      </c>
      <c r="C30" s="40">
        <v>0.83333333333333703</v>
      </c>
      <c r="D30" s="110">
        <v>5</v>
      </c>
      <c r="E30" s="41">
        <f t="shared" si="0"/>
        <v>3.5211267605633805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112</v>
      </c>
      <c r="P30" s="111">
        <v>122</v>
      </c>
      <c r="Q30" s="111">
        <v>4685846</v>
      </c>
      <c r="R30" s="46">
        <f t="shared" si="4"/>
        <v>5288</v>
      </c>
      <c r="S30" s="47">
        <f t="shared" si="5"/>
        <v>126.91200000000001</v>
      </c>
      <c r="T30" s="47">
        <f t="shared" si="6"/>
        <v>5.2880000000000003</v>
      </c>
      <c r="U30" s="112">
        <v>3.6</v>
      </c>
      <c r="V30" s="112">
        <f t="shared" si="7"/>
        <v>3.6</v>
      </c>
      <c r="W30" s="113" t="s">
        <v>133</v>
      </c>
      <c r="X30" s="115">
        <v>0</v>
      </c>
      <c r="Y30" s="115">
        <v>1048</v>
      </c>
      <c r="Z30" s="115">
        <v>1188</v>
      </c>
      <c r="AA30" s="115">
        <v>1185</v>
      </c>
      <c r="AB30" s="115">
        <v>0</v>
      </c>
      <c r="AC30" s="48" t="s">
        <v>90</v>
      </c>
      <c r="AD30" s="48" t="s">
        <v>90</v>
      </c>
      <c r="AE30" s="48" t="s">
        <v>90</v>
      </c>
      <c r="AF30" s="114" t="s">
        <v>90</v>
      </c>
      <c r="AG30" s="123">
        <v>47308096</v>
      </c>
      <c r="AH30" s="49">
        <f t="shared" si="9"/>
        <v>1076</v>
      </c>
      <c r="AI30" s="50">
        <f t="shared" si="8"/>
        <v>203.47957639939486</v>
      </c>
      <c r="AJ30" s="98">
        <v>0</v>
      </c>
      <c r="AK30" s="98">
        <v>1</v>
      </c>
      <c r="AL30" s="98">
        <v>1</v>
      </c>
      <c r="AM30" s="98">
        <v>1</v>
      </c>
      <c r="AN30" s="98">
        <v>0</v>
      </c>
      <c r="AO30" s="98">
        <v>0</v>
      </c>
      <c r="AP30" s="115">
        <v>10904631</v>
      </c>
      <c r="AQ30" s="115">
        <f t="shared" si="1"/>
        <v>0</v>
      </c>
      <c r="AR30" s="51"/>
      <c r="AS30" s="52" t="s">
        <v>113</v>
      </c>
      <c r="AV30" s="339" t="s">
        <v>117</v>
      </c>
      <c r="AW30" s="339"/>
      <c r="AY30" s="101"/>
    </row>
    <row r="31" spans="1:51" x14ac:dyDescent="0.25">
      <c r="B31" s="40">
        <v>2.8333333333333299</v>
      </c>
      <c r="C31" s="40">
        <v>0.875000000000004</v>
      </c>
      <c r="D31" s="110">
        <v>4</v>
      </c>
      <c r="E31" s="41">
        <f t="shared" si="0"/>
        <v>2.8169014084507045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126</v>
      </c>
      <c r="P31" s="111">
        <v>140</v>
      </c>
      <c r="Q31" s="111">
        <v>4691452</v>
      </c>
      <c r="R31" s="46">
        <f t="shared" si="4"/>
        <v>5606</v>
      </c>
      <c r="S31" s="47">
        <f t="shared" si="5"/>
        <v>134.54400000000001</v>
      </c>
      <c r="T31" s="47">
        <f t="shared" si="6"/>
        <v>5.6059999999999999</v>
      </c>
      <c r="U31" s="112">
        <v>3</v>
      </c>
      <c r="V31" s="112">
        <f t="shared" si="7"/>
        <v>3</v>
      </c>
      <c r="W31" s="113" t="s">
        <v>129</v>
      </c>
      <c r="X31" s="115">
        <v>0</v>
      </c>
      <c r="Y31" s="115">
        <v>1098</v>
      </c>
      <c r="Z31" s="115">
        <v>1187</v>
      </c>
      <c r="AA31" s="115">
        <v>1185</v>
      </c>
      <c r="AB31" s="115">
        <v>1185</v>
      </c>
      <c r="AC31" s="48" t="s">
        <v>90</v>
      </c>
      <c r="AD31" s="48" t="s">
        <v>90</v>
      </c>
      <c r="AE31" s="48" t="s">
        <v>90</v>
      </c>
      <c r="AF31" s="114" t="s">
        <v>90</v>
      </c>
      <c r="AG31" s="123">
        <v>47309400</v>
      </c>
      <c r="AH31" s="49">
        <f t="shared" si="9"/>
        <v>1304</v>
      </c>
      <c r="AI31" s="50">
        <f t="shared" si="8"/>
        <v>232.60792008562254</v>
      </c>
      <c r="AJ31" s="98">
        <v>0</v>
      </c>
      <c r="AK31" s="98">
        <v>1</v>
      </c>
      <c r="AL31" s="98">
        <v>1</v>
      </c>
      <c r="AM31" s="98">
        <v>1</v>
      </c>
      <c r="AN31" s="98">
        <v>1</v>
      </c>
      <c r="AO31" s="98">
        <v>0</v>
      </c>
      <c r="AP31" s="115">
        <v>10904631</v>
      </c>
      <c r="AQ31" s="115">
        <f t="shared" si="1"/>
        <v>0</v>
      </c>
      <c r="AR31" s="51"/>
      <c r="AS31" s="52" t="s">
        <v>113</v>
      </c>
      <c r="AV31" s="59" t="s">
        <v>29</v>
      </c>
      <c r="AW31" s="59" t="s">
        <v>74</v>
      </c>
      <c r="AY31" s="101"/>
    </row>
    <row r="32" spans="1:51" x14ac:dyDescent="0.25">
      <c r="B32" s="40">
        <v>2.875</v>
      </c>
      <c r="C32" s="40">
        <v>0.91666666666667096</v>
      </c>
      <c r="D32" s="110">
        <v>5</v>
      </c>
      <c r="E32" s="41">
        <f t="shared" si="0"/>
        <v>3.5211267605633805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121</v>
      </c>
      <c r="P32" s="111">
        <v>136</v>
      </c>
      <c r="Q32" s="111">
        <v>4697286</v>
      </c>
      <c r="R32" s="46">
        <f t="shared" si="4"/>
        <v>5834</v>
      </c>
      <c r="S32" s="47">
        <f t="shared" si="5"/>
        <v>140.01599999999999</v>
      </c>
      <c r="T32" s="47">
        <f t="shared" si="6"/>
        <v>5.8339999999999996</v>
      </c>
      <c r="U32" s="112">
        <v>2.4</v>
      </c>
      <c r="V32" s="112">
        <f t="shared" si="7"/>
        <v>2.4</v>
      </c>
      <c r="W32" s="113" t="s">
        <v>129</v>
      </c>
      <c r="X32" s="115">
        <v>0</v>
      </c>
      <c r="Y32" s="115">
        <v>1097</v>
      </c>
      <c r="Z32" s="115">
        <v>1187</v>
      </c>
      <c r="AA32" s="115">
        <v>1185</v>
      </c>
      <c r="AB32" s="115">
        <v>1186</v>
      </c>
      <c r="AC32" s="48" t="s">
        <v>90</v>
      </c>
      <c r="AD32" s="48" t="s">
        <v>90</v>
      </c>
      <c r="AE32" s="48" t="s">
        <v>90</v>
      </c>
      <c r="AF32" s="114" t="s">
        <v>90</v>
      </c>
      <c r="AG32" s="123">
        <v>47310796</v>
      </c>
      <c r="AH32" s="49">
        <f t="shared" si="9"/>
        <v>1396</v>
      </c>
      <c r="AI32" s="50">
        <f t="shared" si="8"/>
        <v>239.28693863558453</v>
      </c>
      <c r="AJ32" s="98">
        <v>0</v>
      </c>
      <c r="AK32" s="98">
        <v>1</v>
      </c>
      <c r="AL32" s="98">
        <v>1</v>
      </c>
      <c r="AM32" s="98">
        <v>1</v>
      </c>
      <c r="AN32" s="98">
        <v>1</v>
      </c>
      <c r="AO32" s="98">
        <v>0</v>
      </c>
      <c r="AP32" s="115">
        <v>10904631</v>
      </c>
      <c r="AQ32" s="115">
        <f t="shared" si="1"/>
        <v>0</v>
      </c>
      <c r="AR32" s="53">
        <v>1.18</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75">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132</v>
      </c>
      <c r="P33" s="111">
        <v>121</v>
      </c>
      <c r="Q33" s="111">
        <v>4702486</v>
      </c>
      <c r="R33" s="46">
        <f t="shared" si="4"/>
        <v>5200</v>
      </c>
      <c r="S33" s="47">
        <f t="shared" si="5"/>
        <v>124.8</v>
      </c>
      <c r="T33" s="47">
        <f t="shared" si="6"/>
        <v>5.2</v>
      </c>
      <c r="U33" s="112">
        <v>2.4</v>
      </c>
      <c r="V33" s="112">
        <f t="shared" si="7"/>
        <v>2.4</v>
      </c>
      <c r="W33" s="113" t="s">
        <v>135</v>
      </c>
      <c r="X33" s="115">
        <v>0</v>
      </c>
      <c r="Y33" s="115">
        <v>0</v>
      </c>
      <c r="Z33" s="115">
        <v>1187</v>
      </c>
      <c r="AA33" s="115">
        <v>1185</v>
      </c>
      <c r="AB33" s="115">
        <v>1187</v>
      </c>
      <c r="AC33" s="48" t="s">
        <v>90</v>
      </c>
      <c r="AD33" s="48" t="s">
        <v>90</v>
      </c>
      <c r="AE33" s="48" t="s">
        <v>90</v>
      </c>
      <c r="AF33" s="114" t="s">
        <v>90</v>
      </c>
      <c r="AG33" s="123">
        <v>47312020</v>
      </c>
      <c r="AH33" s="49">
        <f t="shared" si="9"/>
        <v>1224</v>
      </c>
      <c r="AI33" s="50">
        <f t="shared" si="8"/>
        <v>235.38461538461539</v>
      </c>
      <c r="AJ33" s="98">
        <v>0</v>
      </c>
      <c r="AK33" s="98">
        <v>0</v>
      </c>
      <c r="AL33" s="98">
        <v>1</v>
      </c>
      <c r="AM33" s="98">
        <v>1</v>
      </c>
      <c r="AN33" s="98">
        <v>1</v>
      </c>
      <c r="AO33" s="98">
        <v>0.5</v>
      </c>
      <c r="AP33" s="115">
        <v>10904680</v>
      </c>
      <c r="AQ33" s="115">
        <f t="shared" si="1"/>
        <v>49</v>
      </c>
      <c r="AR33" s="51"/>
      <c r="AS33" s="52" t="s">
        <v>113</v>
      </c>
      <c r="AY33" s="101"/>
    </row>
    <row r="34" spans="1:51" x14ac:dyDescent="0.25">
      <c r="B34" s="40">
        <v>2.9583333333333299</v>
      </c>
      <c r="C34" s="40">
        <v>1</v>
      </c>
      <c r="D34" s="110">
        <v>4</v>
      </c>
      <c r="E34" s="41">
        <f t="shared" si="0"/>
        <v>2.8169014084507045</v>
      </c>
      <c r="F34" s="175">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134</v>
      </c>
      <c r="P34" s="111">
        <v>124</v>
      </c>
      <c r="Q34" s="111">
        <v>4707708</v>
      </c>
      <c r="R34" s="46">
        <f t="shared" si="4"/>
        <v>5222</v>
      </c>
      <c r="S34" s="47">
        <f t="shared" si="5"/>
        <v>125.328</v>
      </c>
      <c r="T34" s="47">
        <f t="shared" si="6"/>
        <v>5.2220000000000004</v>
      </c>
      <c r="U34" s="112">
        <v>2.6</v>
      </c>
      <c r="V34" s="112">
        <f t="shared" si="7"/>
        <v>2.6</v>
      </c>
      <c r="W34" s="113" t="s">
        <v>135</v>
      </c>
      <c r="X34" s="115">
        <v>0</v>
      </c>
      <c r="Y34" s="115">
        <v>0</v>
      </c>
      <c r="Z34" s="115">
        <v>1187</v>
      </c>
      <c r="AA34" s="115">
        <v>1185</v>
      </c>
      <c r="AB34" s="115">
        <v>1187</v>
      </c>
      <c r="AC34" s="48" t="s">
        <v>90</v>
      </c>
      <c r="AD34" s="48" t="s">
        <v>90</v>
      </c>
      <c r="AE34" s="48" t="s">
        <v>90</v>
      </c>
      <c r="AF34" s="114" t="s">
        <v>90</v>
      </c>
      <c r="AG34" s="123">
        <v>47313252</v>
      </c>
      <c r="AH34" s="49">
        <f t="shared" si="9"/>
        <v>1232</v>
      </c>
      <c r="AI34" s="50">
        <f t="shared" si="8"/>
        <v>235.92493297587129</v>
      </c>
      <c r="AJ34" s="98">
        <v>0</v>
      </c>
      <c r="AK34" s="98">
        <v>0</v>
      </c>
      <c r="AL34" s="98">
        <v>1</v>
      </c>
      <c r="AM34" s="98">
        <v>1</v>
      </c>
      <c r="AN34" s="98">
        <v>1</v>
      </c>
      <c r="AO34" s="98">
        <v>0.5</v>
      </c>
      <c r="AP34" s="115">
        <v>10904933</v>
      </c>
      <c r="AQ34" s="115">
        <f t="shared" si="1"/>
        <v>253</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127786</v>
      </c>
      <c r="S35" s="65">
        <f>AVERAGE(S11:S34)</f>
        <v>127.78599999999999</v>
      </c>
      <c r="T35" s="65">
        <f>SUM(T11:T34)</f>
        <v>127.78600000000002</v>
      </c>
      <c r="U35" s="112"/>
      <c r="V35" s="94"/>
      <c r="W35" s="57"/>
      <c r="X35" s="88"/>
      <c r="Y35" s="89"/>
      <c r="Z35" s="89"/>
      <c r="AA35" s="89"/>
      <c r="AB35" s="90"/>
      <c r="AC35" s="88"/>
      <c r="AD35" s="89"/>
      <c r="AE35" s="90"/>
      <c r="AF35" s="91"/>
      <c r="AG35" s="66">
        <f>AG34-AG10</f>
        <v>29872</v>
      </c>
      <c r="AH35" s="67">
        <f>SUM(AH11:AH34)</f>
        <v>29872</v>
      </c>
      <c r="AI35" s="68">
        <f>$AH$35/$T35</f>
        <v>233.7658272424209</v>
      </c>
      <c r="AJ35" s="98"/>
      <c r="AK35" s="98"/>
      <c r="AL35" s="98"/>
      <c r="AM35" s="98"/>
      <c r="AN35" s="98"/>
      <c r="AO35" s="69"/>
      <c r="AP35" s="70">
        <f>AP34-AP10</f>
        <v>2965</v>
      </c>
      <c r="AQ35" s="71">
        <f>SUM(AQ11:AQ34)</f>
        <v>2965</v>
      </c>
      <c r="AR35" s="72">
        <f>AVERAGE(AR11:AR34)</f>
        <v>1.3116666666666668</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167" t="s">
        <v>191</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2" t="s">
        <v>195</v>
      </c>
      <c r="C41" s="105"/>
      <c r="D41" s="105"/>
      <c r="E41" s="105"/>
      <c r="F41" s="105"/>
      <c r="G41" s="105"/>
      <c r="H41" s="105"/>
      <c r="I41" s="106"/>
      <c r="J41" s="106"/>
      <c r="K41" s="106"/>
      <c r="L41" s="106"/>
      <c r="M41" s="106"/>
      <c r="N41" s="106"/>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73"/>
      <c r="AW41" s="73"/>
      <c r="AY41" s="101"/>
    </row>
    <row r="42" spans="1:51" x14ac:dyDescent="0.25">
      <c r="B42" s="83" t="s">
        <v>196</v>
      </c>
      <c r="C42" s="106"/>
      <c r="D42" s="106"/>
      <c r="E42" s="106"/>
      <c r="F42" s="85"/>
      <c r="G42" s="85"/>
      <c r="H42" s="85"/>
      <c r="I42" s="106"/>
      <c r="J42" s="106"/>
      <c r="K42" s="106"/>
      <c r="L42" s="85"/>
      <c r="M42" s="85"/>
      <c r="N42" s="85"/>
      <c r="O42" s="106"/>
      <c r="P42" s="106"/>
      <c r="Q42" s="106"/>
      <c r="R42" s="106"/>
      <c r="S42" s="85"/>
      <c r="T42" s="85"/>
      <c r="U42" s="85"/>
      <c r="V42" s="85"/>
      <c r="W42" s="102"/>
      <c r="X42" s="102"/>
      <c r="Y42" s="102"/>
      <c r="Z42" s="102"/>
      <c r="AA42" s="102"/>
      <c r="AB42" s="102"/>
      <c r="AC42" s="102"/>
      <c r="AD42" s="102"/>
      <c r="AE42" s="102"/>
      <c r="AM42" s="20"/>
      <c r="AN42" s="99"/>
      <c r="AO42" s="99"/>
      <c r="AP42" s="99"/>
      <c r="AQ42" s="99"/>
      <c r="AR42" s="102"/>
      <c r="AV42" s="128"/>
      <c r="AW42" s="128"/>
      <c r="AY42" s="101"/>
    </row>
    <row r="43" spans="1:51" x14ac:dyDescent="0.25">
      <c r="B43" s="167" t="s">
        <v>126</v>
      </c>
      <c r="C43" s="105"/>
      <c r="D43" s="105"/>
      <c r="E43" s="105"/>
      <c r="F43" s="105"/>
      <c r="G43" s="105"/>
      <c r="H43" s="105"/>
      <c r="I43" s="106"/>
      <c r="J43" s="106"/>
      <c r="K43" s="106"/>
      <c r="L43" s="106"/>
      <c r="M43" s="106"/>
      <c r="N43" s="106"/>
      <c r="O43" s="106"/>
      <c r="P43" s="106"/>
      <c r="Q43" s="106"/>
      <c r="R43" s="106"/>
      <c r="S43" s="107"/>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167" t="s">
        <v>138</v>
      </c>
      <c r="C44" s="145"/>
      <c r="D44" s="145"/>
      <c r="E44" s="146"/>
      <c r="F44" s="127"/>
      <c r="G44" s="109"/>
      <c r="H44" s="105"/>
      <c r="I44" s="106"/>
      <c r="J44" s="106"/>
      <c r="K44" s="106"/>
      <c r="L44" s="106"/>
      <c r="M44" s="106"/>
      <c r="N44" s="106"/>
      <c r="O44" s="106"/>
      <c r="P44" s="106"/>
      <c r="Q44" s="106"/>
      <c r="R44" s="106"/>
      <c r="S44" s="108"/>
      <c r="T44" s="107"/>
      <c r="U44" s="107"/>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A45" s="121"/>
      <c r="B45" s="133" t="s">
        <v>186</v>
      </c>
      <c r="C45" s="145"/>
      <c r="D45" s="147"/>
      <c r="E45" s="148"/>
      <c r="F45" s="129"/>
      <c r="G45" s="129"/>
      <c r="H45" s="129"/>
      <c r="I45" s="129"/>
      <c r="J45" s="130"/>
      <c r="K45" s="130"/>
      <c r="L45" s="125"/>
      <c r="M45" s="125"/>
      <c r="N45" s="125"/>
      <c r="O45" s="125"/>
      <c r="P45" s="125"/>
      <c r="Q45" s="125"/>
      <c r="R45" s="125"/>
      <c r="S45" s="125"/>
      <c r="T45" s="126"/>
      <c r="U45" s="126"/>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67" t="s">
        <v>197</v>
      </c>
      <c r="C46" s="149"/>
      <c r="D46" s="150"/>
      <c r="E46" s="151"/>
      <c r="F46" s="131"/>
      <c r="G46" s="131"/>
      <c r="H46" s="131"/>
      <c r="I46" s="131"/>
      <c r="J46" s="132"/>
      <c r="K46" s="132"/>
      <c r="L46" s="135"/>
      <c r="M46" s="135"/>
      <c r="N46" s="135"/>
      <c r="O46" s="135"/>
      <c r="P46" s="135"/>
      <c r="Q46" s="135"/>
      <c r="R46" s="135"/>
      <c r="S46" s="135"/>
      <c r="T46" s="135"/>
      <c r="U46" s="135"/>
      <c r="V46" s="107"/>
      <c r="W46" s="102"/>
      <c r="X46" s="102"/>
      <c r="Y46" s="102"/>
      <c r="Z46" s="102"/>
      <c r="AA46" s="102"/>
      <c r="AB46" s="102"/>
      <c r="AC46" s="102"/>
      <c r="AD46" s="102"/>
      <c r="AE46" s="102"/>
      <c r="AM46" s="103"/>
      <c r="AN46" s="103"/>
      <c r="AO46" s="103"/>
      <c r="AP46" s="103"/>
      <c r="AQ46" s="103"/>
      <c r="AR46" s="103"/>
      <c r="AS46" s="104"/>
      <c r="AV46" s="101"/>
      <c r="AW46" s="97"/>
      <c r="AX46" s="97"/>
      <c r="AY46" s="97"/>
    </row>
    <row r="47" spans="1:51" x14ac:dyDescent="0.25">
      <c r="B47" s="202" t="s">
        <v>204</v>
      </c>
      <c r="C47" s="202"/>
      <c r="D47" s="203"/>
      <c r="E47" s="202"/>
      <c r="F47" s="202"/>
      <c r="G47" s="202"/>
      <c r="H47" s="202"/>
      <c r="I47" s="202"/>
      <c r="J47" s="202"/>
      <c r="K47" s="202"/>
      <c r="L47" s="135"/>
      <c r="M47" s="135"/>
      <c r="N47" s="135"/>
      <c r="O47" s="135"/>
      <c r="P47" s="135"/>
      <c r="Q47" s="135"/>
      <c r="R47" s="135"/>
      <c r="S47" s="135"/>
      <c r="T47" s="135"/>
      <c r="U47" s="135"/>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202" t="s">
        <v>201</v>
      </c>
      <c r="C48" s="209"/>
      <c r="D48" s="205"/>
      <c r="E48" s="209"/>
      <c r="F48" s="209"/>
      <c r="G48" s="209"/>
      <c r="H48" s="209"/>
      <c r="I48" s="204"/>
      <c r="J48" s="206"/>
      <c r="K48" s="206"/>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202" t="s">
        <v>202</v>
      </c>
      <c r="C49" s="202"/>
      <c r="D49" s="205"/>
      <c r="E49" s="209"/>
      <c r="F49" s="209"/>
      <c r="G49" s="209"/>
      <c r="H49" s="209"/>
      <c r="I49" s="204"/>
      <c r="J49" s="206"/>
      <c r="K49" s="206"/>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202" t="s">
        <v>199</v>
      </c>
      <c r="C50" s="209"/>
      <c r="D50" s="205"/>
      <c r="E50" s="209"/>
      <c r="F50" s="209"/>
      <c r="G50" s="209"/>
      <c r="H50" s="209"/>
      <c r="I50" s="204"/>
      <c r="J50" s="206"/>
      <c r="K50" s="206"/>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202" t="s">
        <v>200</v>
      </c>
      <c r="C51" s="202"/>
      <c r="D51" s="209"/>
      <c r="E51" s="205"/>
      <c r="F51" s="209"/>
      <c r="G51" s="209"/>
      <c r="H51" s="209"/>
      <c r="I51" s="204"/>
      <c r="J51" s="204"/>
      <c r="K51" s="206"/>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202" t="s">
        <v>198</v>
      </c>
      <c r="C52" s="209"/>
      <c r="D52" s="205"/>
      <c r="E52" s="209"/>
      <c r="F52" s="209"/>
      <c r="G52" s="209"/>
      <c r="H52" s="209"/>
      <c r="I52" s="207"/>
      <c r="J52" s="208"/>
      <c r="K52" s="208"/>
      <c r="L52" s="191"/>
      <c r="M52" s="191"/>
      <c r="N52" s="191"/>
      <c r="O52" s="191"/>
      <c r="P52" s="191"/>
      <c r="Q52" s="191"/>
      <c r="R52" s="191"/>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202" t="s">
        <v>203</v>
      </c>
      <c r="C53" s="202"/>
      <c r="D53" s="209"/>
      <c r="E53" s="205"/>
      <c r="F53" s="209"/>
      <c r="G53" s="209"/>
      <c r="H53" s="209"/>
      <c r="I53" s="204"/>
      <c r="J53" s="204"/>
      <c r="K53" s="206"/>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202" t="s">
        <v>205</v>
      </c>
      <c r="C54" s="194"/>
      <c r="D54" s="194"/>
      <c r="E54" s="195"/>
      <c r="F54" s="194"/>
      <c r="G54" s="194"/>
      <c r="H54" s="194"/>
      <c r="I54" s="194"/>
      <c r="J54" s="194"/>
      <c r="K54" s="196"/>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67" t="s">
        <v>143</v>
      </c>
      <c r="C55" s="158"/>
      <c r="D55" s="154"/>
      <c r="E55" s="153"/>
      <c r="F55" s="135"/>
      <c r="G55" s="135"/>
      <c r="H55" s="135"/>
      <c r="I55" s="135"/>
      <c r="J55" s="135"/>
      <c r="K55" s="135"/>
      <c r="L55" s="135"/>
      <c r="M55" s="135"/>
      <c r="N55" s="135"/>
      <c r="O55" s="135"/>
      <c r="P55" s="135"/>
      <c r="Q55" s="135"/>
      <c r="R55" s="135"/>
      <c r="S55" s="135"/>
      <c r="T55" s="135"/>
      <c r="U55" s="135"/>
      <c r="V55" s="135"/>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67" t="s">
        <v>143</v>
      </c>
      <c r="C56" s="134"/>
      <c r="D56" s="153"/>
      <c r="E56" s="154"/>
      <c r="F56" s="135"/>
      <c r="G56" s="135"/>
      <c r="H56" s="135"/>
      <c r="I56" s="135"/>
      <c r="J56" s="135"/>
      <c r="K56" s="135"/>
      <c r="L56" s="135"/>
      <c r="M56" s="135"/>
      <c r="N56" s="135"/>
      <c r="O56" s="135"/>
      <c r="P56" s="135"/>
      <c r="Q56" s="135"/>
      <c r="R56" s="135"/>
      <c r="S56" s="135"/>
      <c r="T56" s="135"/>
      <c r="U56" s="135"/>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B57" s="134" t="s">
        <v>182</v>
      </c>
      <c r="C57" s="167"/>
      <c r="D57" s="153"/>
      <c r="E57" s="154"/>
      <c r="F57" s="135"/>
      <c r="G57" s="124"/>
      <c r="H57" s="124"/>
      <c r="I57" s="124"/>
      <c r="J57" s="124"/>
      <c r="K57" s="124"/>
      <c r="L57" s="124"/>
      <c r="M57" s="124"/>
      <c r="N57" s="124"/>
      <c r="O57" s="124"/>
      <c r="P57" s="124"/>
      <c r="Q57" s="124"/>
      <c r="R57" s="124"/>
      <c r="S57" s="124"/>
      <c r="T57" s="124"/>
      <c r="U57" s="124"/>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A58" s="102"/>
      <c r="B58" s="167" t="s">
        <v>144</v>
      </c>
      <c r="C58" s="134"/>
      <c r="D58" s="160"/>
      <c r="E58" s="159"/>
      <c r="F58" s="134"/>
      <c r="G58" s="105"/>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4" t="s">
        <v>183</v>
      </c>
      <c r="C59" s="182"/>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81" t="s">
        <v>174</v>
      </c>
      <c r="C60" s="210"/>
      <c r="D60" s="211"/>
      <c r="E60" s="210"/>
      <c r="F60" s="210"/>
      <c r="G60" s="212"/>
      <c r="H60" s="212"/>
      <c r="I60" s="212"/>
      <c r="J60" s="213"/>
      <c r="K60" s="213"/>
      <c r="L60" s="213"/>
      <c r="M60" s="213"/>
      <c r="N60" s="213"/>
      <c r="O60" s="213"/>
      <c r="P60" s="213"/>
      <c r="Q60" s="213"/>
      <c r="R60" s="213"/>
      <c r="S60" s="106"/>
      <c r="T60" s="120"/>
      <c r="U60" s="122"/>
      <c r="V60" s="79"/>
      <c r="AS60" s="97"/>
      <c r="AT60" s="97"/>
      <c r="AU60" s="97"/>
      <c r="AV60" s="97"/>
      <c r="AW60" s="97"/>
      <c r="AX60" s="97"/>
      <c r="AY60" s="97"/>
    </row>
    <row r="61" spans="1:51" x14ac:dyDescent="0.25">
      <c r="A61" s="102"/>
      <c r="B61" s="133" t="s">
        <v>188</v>
      </c>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67" t="s">
        <v>148</v>
      </c>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33" t="s">
        <v>206</v>
      </c>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67"/>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67"/>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34"/>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67"/>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3"/>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67"/>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3"/>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6"/>
      <c r="C71" s="134"/>
      <c r="D71" s="117"/>
      <c r="E71" s="134"/>
      <c r="F71" s="134"/>
      <c r="G71" s="105"/>
      <c r="H71" s="105"/>
      <c r="I71" s="105"/>
      <c r="J71" s="106"/>
      <c r="K71" s="106"/>
      <c r="L71" s="106"/>
      <c r="M71" s="106"/>
      <c r="N71" s="106"/>
      <c r="O71" s="106"/>
      <c r="P71" s="106"/>
      <c r="Q71" s="106"/>
      <c r="R71" s="106"/>
      <c r="S71" s="106"/>
      <c r="T71" s="108"/>
      <c r="U71" s="79"/>
      <c r="V71" s="79"/>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R78" s="99"/>
      <c r="S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T81" s="99"/>
      <c r="AS81" s="97"/>
      <c r="AT81" s="97"/>
      <c r="AU81" s="97"/>
      <c r="AV81" s="97"/>
      <c r="AW81" s="97"/>
      <c r="AX81" s="97"/>
      <c r="AY81" s="97"/>
    </row>
    <row r="82" spans="15:51" x14ac:dyDescent="0.25">
      <c r="O82" s="99"/>
      <c r="Q82" s="99"/>
      <c r="R82" s="99"/>
      <c r="S82" s="99"/>
      <c r="AS82" s="97"/>
      <c r="AT82" s="97"/>
      <c r="AU82" s="97"/>
      <c r="AV82" s="97"/>
      <c r="AW82" s="97"/>
      <c r="AX82" s="97"/>
      <c r="AY82" s="97"/>
    </row>
    <row r="83" spans="15:51" x14ac:dyDescent="0.25">
      <c r="O83" s="12"/>
      <c r="P83" s="99"/>
      <c r="Q83" s="99"/>
      <c r="R83" s="99"/>
      <c r="S83" s="99"/>
      <c r="T83" s="99"/>
      <c r="AS83" s="97"/>
      <c r="AT83" s="97"/>
      <c r="AU83" s="97"/>
      <c r="AV83" s="97"/>
      <c r="AW83" s="97"/>
      <c r="AX83" s="97"/>
      <c r="AY83" s="97"/>
    </row>
    <row r="84" spans="15:51" x14ac:dyDescent="0.25">
      <c r="O84" s="12"/>
      <c r="P84" s="99"/>
      <c r="Q84" s="99"/>
      <c r="R84" s="99"/>
      <c r="S84" s="99"/>
      <c r="T84" s="99"/>
      <c r="U84" s="99"/>
      <c r="AS84" s="97"/>
      <c r="AT84" s="97"/>
      <c r="AU84" s="97"/>
      <c r="AV84" s="97"/>
      <c r="AW84" s="97"/>
      <c r="AX84" s="97"/>
      <c r="AY84" s="97"/>
    </row>
    <row r="85" spans="15:51" x14ac:dyDescent="0.25">
      <c r="O85" s="12"/>
      <c r="P85" s="99"/>
      <c r="T85" s="99"/>
      <c r="U85" s="99"/>
      <c r="AS85" s="97"/>
      <c r="AT85" s="97"/>
      <c r="AU85" s="97"/>
      <c r="AV85" s="97"/>
      <c r="AW85" s="97"/>
      <c r="AX85" s="97"/>
      <c r="AY85" s="97"/>
    </row>
    <row r="97" spans="45:51" x14ac:dyDescent="0.25">
      <c r="AS97" s="97"/>
      <c r="AT97" s="97"/>
      <c r="AU97" s="97"/>
      <c r="AV97" s="97"/>
      <c r="AW97" s="97"/>
      <c r="AX97" s="97"/>
      <c r="AY97" s="97"/>
    </row>
  </sheetData>
  <protectedRanges>
    <protectedRange sqref="S58:T74"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3:AA55 Z47:Z52 Z56:Z57" name="Range2_2_1_10_1_1_1_2"/>
    <protectedRange sqref="N58:R74" name="Range2_12_1_6_1_1"/>
    <protectedRange sqref="L58:M74" name="Range2_2_12_1_7_1_1"/>
    <protectedRange sqref="AS11:AS15" name="Range1_4_1_1_1_1"/>
    <protectedRange sqref="J11:J15 J26:J34" name="Range1_1_2_1_10_1_1_1_1"/>
    <protectedRange sqref="T43" name="Range2_12_5_1_1_4"/>
    <protectedRange sqref="E43:H43" name="Range2_2_12_1_7_1_1_1"/>
    <protectedRange sqref="D43" name="Range2_3_2_1_3_1_1_2_10_1_1_1_1_1"/>
    <protectedRange sqref="C43" name="Range2_1_1_1_1_11_1_2_1_1_1"/>
    <protectedRange sqref="F42 L42 S38:S42" name="Range2_12_3_1_1_1_1"/>
    <protectedRange sqref="D38:H38 C42:E42 O42:R42 I42:K42 N38:R41" name="Range2_12_1_3_1_1_1_1"/>
    <protectedRange sqref="I38:M38 E39:M41" name="Range2_2_12_1_6_1_1_1_1"/>
    <protectedRange sqref="D39:D41" name="Range2_1_1_1_1_11_1_1_1_1_1_1"/>
    <protectedRange sqref="C39:C41" name="Range2_1_2_1_1_1_1_1"/>
    <protectedRange sqref="C38" name="Range2_3_1_1_1_1_1"/>
    <protectedRange sqref="S43" name="Range2_12_5_1_1_4_1"/>
    <protectedRange sqref="Q43:R43" name="Range2_12_1_5_1_1_1_1_1"/>
    <protectedRange sqref="N43:P43" name="Range2_12_1_2_2_1_1_1_1_1"/>
    <protectedRange sqref="K43:M43" name="Range2_2_12_1_4_2_1_1_1_1_1"/>
    <protectedRange sqref="I43:J43"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8:K74" name="Range2_2_12_1_4_1_1_1_1_1_1_1_1_1_1_1_1_1_1_1"/>
    <protectedRange sqref="I58:I74" name="Range2_2_12_1_7_1_1_2_2_1_2"/>
    <protectedRange sqref="F58:H74" name="Range2_2_12_1_3_1_2_1_1_1_1_2_1_1_1_1_1_1_1_1_1_1_1"/>
    <protectedRange sqref="E58: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5:V55 F56:G57" name="Range2_12_5_1_1_1_2_2_1_1_1_1_1_1_1_1_1_1_1_2_1_1_1_2_1_1_1_1_1_1_1_1_1_1_1_1_1_1_1_1_2_1_1_1_1_1_1_1_1_1_2_1_1_3_1_1_1_3_1_1_1_1_1_1_1_1_1_1_1_1_1_1_1_1_1_1_1_1_1_1_2_1_1_1_1_1_1_1_1_1_1_1_2_2_1_2_1_1_1_1_1_1_1_1_1_1_1_1_1"/>
    <protectedRange sqref="T53:U54 S48:T50 S52:T52 T51" name="Range2_12_5_1_1_2_1_1_1_2_1_1_1_1_1_1_1_1_1_1_1_1_1"/>
    <protectedRange sqref="O53:S54 N48:R50 N52:R52 O51:S51" name="Range2_12_1_6_1_1_2_1_1_1_2_1_1_1_1_1_1_1_1_1_1_1_1_1"/>
    <protectedRange sqref="M53:N54 L48:M50 L52:M52 M51:N51" name="Range2_2_12_1_7_1_1_3_1_1_1_2_1_1_1_1_1_1_1_1_1_1_1_1_1"/>
    <protectedRange sqref="K53:L54 J48:K50 J52:K52 K51:L51" name="Range2_2_12_1_4_1_1_1_1_1_1_1_1_1_1_1_1_1_1_1_2_1_1_1_2_1_1_1_1_1_1_1_1_1_1_1_1_1"/>
    <protectedRange sqref="J53:J54 I48:I50 I52 J51" name="Range2_2_12_1_7_1_1_2_2_1_2_2_1_1_1_2_1_1_1_1_1_1_1_1_1_1_1_1_1"/>
    <protectedRange sqref="H53:I54 G48:H50 G52:H52 H51:I51" name="Range2_2_12_1_3_1_2_1_1_1_1_2_1_1_1_1_1_1_1_1_1_1_1_2_1_1_1_2_1_1_1_1_1_1_1_1_1_1_1_1_1"/>
    <protectedRange sqref="G53:G54 F48:F50 F52 G51" name="Range2_2_12_1_3_1_2_1_1_1_1_2_1_1_1_1_1_1_1_1_1_1_1_2_2_1_1_2_1_1_1_1_1_1_1_1_1_1_1_1_1"/>
    <protectedRange sqref="F53:F54 E48:E50 E52 F51"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4" name="Range2_12_5_1_1_2_1_1_1_1_1_1_1_1_1_1_1_1_1_1_1_1"/>
    <protectedRange sqref="S44" name="Range2_12_4_1_1_1_4_2_2_1_1_1_1_1_1_1_1_1_1_1_1_1_1_1_1"/>
    <protectedRange sqref="G44:H44" name="Range2_2_12_1_3_1_1_1_1_1_4_1_1_1_1_1_1_1_1_1_1_2_1_1_1_1_1_1_1_1_1_1_1_1"/>
    <protectedRange sqref="Q44:R44" name="Range2_12_1_6_1_1_1_1_2_1_1_1_1_1_1_1_1_1_2_1_1_1_1_1_1_1_1_1_1_1"/>
    <protectedRange sqref="N44:P44" name="Range2_12_1_2_3_1_1_1_1_2_1_1_1_1_1_1_1_1_1_2_1_1_1_1_1_1_1_1_1_1_1"/>
    <protectedRange sqref="I44:M44" name="Range2_2_12_1_4_3_1_1_1_1_2_1_1_1_1_1_1_1_1_1_2_1_1_1_1_1_1_1_1_1_1_1"/>
    <protectedRange sqref="F46:U46" name="Range2_12_5_1_1_1_2_2_1_1_1_1_1_1_1_1_1_1_1_2_1_1_1_2_1_1_1_1_1_1_1_1_1_1_1_1_1_1_1_1_2_1_1_1_1_1_1_1_1_1_2_1_1_3_1_1_1_3_1_1_1_1_1_1_1_1_1_1_1_1_1_1_1_1_1_1_1_1_1_1_2_1_1_1_1_1_1_1_1_1_1_1_2_2_1_1_1_1_1_1_1_1_1_1"/>
    <protectedRange sqref="S45:T45" name="Range2_12_5_1_1_2_1_1_1_1_1_2_1_1_1_1_1_1"/>
    <protectedRange sqref="N45:R45" name="Range2_12_1_6_1_1_2_1_1_1_1_1_2_1_1_1_1_1_1"/>
    <protectedRange sqref="L45:M45" name="Range2_2_12_1_7_1_1_3_1_1_1_1_1_2_1_1_1_1_1_1"/>
    <protectedRange sqref="J45:K45" name="Range2_2_12_1_4_1_1_1_1_1_1_1_1_1_1_1_1_1_1_1_2_1_1_1_1_1_2_1_1_1_1_1_1"/>
    <protectedRange sqref="I45" name="Range2_2_12_1_7_1_1_2_2_1_2_2_1_1_1_1_1_2_1_1_1_1_1_1"/>
    <protectedRange sqref="G45:H45" name="Range2_2_12_1_3_1_2_1_1_1_1_2_1_1_1_1_1_1_1_1_1_1_1_2_1_1_1_1_1_2_1_1_1_1_1_1"/>
    <protectedRange sqref="F45" name="Range2_2_12_1_3_1_2_1_1_1_1_2_1_1_1_1_1_1_1_1_1_1_1_2_2_1_1_1_1_2_1_1_1_1_1_1"/>
    <protectedRange sqref="E45" name="Range2_2_12_1_3_1_2_1_1_1_2_1_1_1_1_3_1_1_1_1_1_1_1_1_1_2_2_1_1_1_1_2_1_1_1_1_1_1"/>
    <protectedRange sqref="C51 C55"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F16:F22" name="Range1_16_3_1_1_2_1_1_1_2_1_1"/>
    <protectedRange sqref="B43" name="Range2_12_5_1_1_1_1_1_2_1_1_1_1"/>
    <protectedRange sqref="C56"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C57" name="Range2_12_5_1_1_1_1_1_2_1_1_2_1_1_1_1_1_1_1_1_1_1_1_1_1_1_1_1_1_2_1_1_1_1_1_1_1_1_1_1_1_1_1_1_3_1_1_1_2_1_1_1_1_1_1_1_1_1_2_1_1_1_1_1_1_1_1_1_1_1_1_1_1_1_1_1_1_1_1_1_1_1_1_1_1_2_1_1_1_2_2_1_1_1_1_1_1_1_1_1_1_1_1_2_2_1_2_1_2"/>
    <protectedRange sqref="C59" name="Range2_12_5_1_1_1_2_2_1_1_1_1_1_1_1_1_1_1_1_2_1_1_1_1_1_1_1_1_1_3_1_3_1_2_1_1_1_1_1_1_1_1_1_1_1_1_1_2_1_1_1_1_1_2_1_1_1_1_1_1_1_1_2_1_1_3_1_1_1_2_1_1_1_1_1_1_1_1_1_1_1_1_1_1_1_1_1_2_1_1_1_1_1_1_1_1_1_1_1_1_1_1_1_1_1_1_1_2_3_1_2_1_1_1_2_2_1_3_1_1_1_1_1__3"/>
    <protectedRange sqref="C58" name="Range2_12_5_1_1_1_2_2_1_1_1_1_1_1_1_1_1_1_1_2_1_1_1_1_1_1_1_1_1_3_1_3_1_2_1_1_1_1_1_1_1_1_1_1_1_1_1_2_1_1_1_1_1_2_1_1_1_1_1_1_1_1_2_1_1_3_1_1_1_2_1_1_1_1_1_1_1_1_1_1_1_1_1_1_1_1_1_2_1_1_1_1_1_1_1_1_1_1_1_1_1_1_1_1_1_1_1_2_3_1_2_1_1_1_2_2_1_1_1_3_1_1_1__3"/>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9 B51:B54"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4"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7:B48 B50"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B55" name="Range2_12_5_1_1_1_1_1_2_1_1_1_1_1_1_1_1_1_1_1_1_1_1_1_1_1_1_1_1_2_1_1_1_1_1_1_1_1_1_1_1_1_1_3_1_1_1_2_1_1_1_1_1_1_1_1_1_1_1_1_2_1_1_1_1_1_1_1_1_1_1_1_1_1_1_1_1_1_1_1_1_1_1_1_1_1_1_1_1_3_1_2_1_1_1_2_2_1_1_1_2_2_1_1_1_1_1_1_1_1_1_1_1_1_1_2_2_1_2_1_1_1_2__2"/>
    <protectedRange sqref="B56" name="Range2_12_5_1_1_1_1_1_2_1_1_1_1_1_1_1_1_1_1_1_1_1_1_1_1_1_1_1_1_2_1_1_1_1_1_1_1_1_1_1_1_1_1_3_1_1_1_2_1_1_1_1_1_1_1_1_1_1_1_1_2_1_1_1_1_1_1_1_1_1_1_1_1_1_1_1_1_1_1_1_1_1_1_1_1_1_1_1_1_3_1_2_1_1_1_2_2_1_1_1_2_2_1_1_1_1_1_1_1_1_1_1_1_1_1_2_2_1_2_1_1_2_1"/>
    <protectedRange sqref="B57" name="Range2_12_5_1_1_1_2_2_1_1_1_1_1_1_1_1_1_1_1_2_1_1_1_1_1_1_1_1_1_3_1_3_1_2_1_1_1_1_1_1_1_1_1_1_1_1_1_2_1_1_1_1_1_2_1_1_1_1_1_1_1_1_2_1_1_3_1_1_1_2_1_1_1_1_1_1_1_1_1_1_1_1_1_1_1_1_1_2_1_1_1_1_1_1_1_1_1_1_1_1_1_1_1_1_1_1_1_2_3_1_2_1_1_1_2_2_1_1_1_1_1_2_1__1"/>
    <protectedRange sqref="B58" name="Range2_12_5_1_1_1_1_1_2_1_1_2_1_1_1_1_1_1_1_1_1_1_1_1_1_1_1_1_1_2_1_1_1_1_1_1_1_1_1_1_1_1_1_1_3_1_1_1_2_1_1_1_1_1_1_1_1_1_2_1_1_1_1_1_1_1_1_1_1_1_1_1_1_1_1_1_1_1_1_1_1_1_1_1_1_2_1_1_1_2_2_1_1_1_1_1_1_1_1_1_1_1_1_2_2_1_2_1_1_2_1"/>
    <protectedRange sqref="B59" name="Range2_12_5_1_1_1_2_2_1_1_1_1_1_1_1_1_1_1_1_2_1_1_1_1_1_1_1_1_1_3_1_3_1_2_1_1_1_1_1_1_1_1_1_1_1_1_1_2_1_1_1_1_1_2_1_1_1_1_1_1_1_1_2_1_1_3_1_1_1_2_1_1_1_1_1_1_1_1_1_1_1_1_1_1_1_1_1_2_1_1_1_1_1_1_1_1_1_1_1_1_1_1_1_1_1_1_1_2_3_1_2_1_1_1_2_2_1_1_1_3_1_1_1__1"/>
    <protectedRange sqref="B60"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61" name="Range2_12_5_1_1_1_2_2_1_1_1_1_1_1_1_1_1_1_1_2_1_1_1_2_1_1_1_1_1_1_1_1_1_1_1_1_1_1_1_1_2_1_1_1_1_1_1_1_1_1_2_1_1_3_1_1_1_3_1_1_1_1_1_1_1_1_1_1_1_1_1_1_1_1_1_1_1_1_1_1_2_1_1_1_1_1_1_1_1_1_2_2_1_1_1_2_2_1_1_1_1_1_1_1_1_1_1_2_2_1_1_2_1"/>
    <protectedRange sqref="B62" name="Range2_12_5_1_1_1_1_1_2_1_2_1_1_1_2_1_1_1_1_1_1_1_1_1_1_2_1_1_1_1_1_2_1_1_1_1_1_1_1_2_1_1_3_1_1_1_2_1_1_1_1_1_1_1_1_1_1_1_1_1_1_1_1_1_1_1_1_1_1_1_1_1_1_1_1_1_1_1_1_2_2_1_1_1_1_2_1_1_2_1_1_1_1_1_1_1_1_1_1_2_2_1_1_2_1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34 AA11:AA34">
    <cfRule type="containsText" dxfId="1028" priority="36" operator="containsText" text="N/A">
      <formula>NOT(ISERROR(SEARCH("N/A",X11)))</formula>
    </cfRule>
    <cfRule type="cellIs" dxfId="1027" priority="49" operator="equal">
      <formula>0</formula>
    </cfRule>
  </conditionalFormatting>
  <conditionalFormatting sqref="AC11:AE34 X11:Y34 AA11:AA34">
    <cfRule type="cellIs" dxfId="1026" priority="48" operator="greaterThanOrEqual">
      <formula>1185</formula>
    </cfRule>
  </conditionalFormatting>
  <conditionalFormatting sqref="AC11:AE34 X11:Y34 AA11:AA34">
    <cfRule type="cellIs" dxfId="1025" priority="47" operator="between">
      <formula>0.1</formula>
      <formula>1184</formula>
    </cfRule>
  </conditionalFormatting>
  <conditionalFormatting sqref="X8">
    <cfRule type="cellIs" dxfId="1024" priority="46" operator="equal">
      <formula>0</formula>
    </cfRule>
  </conditionalFormatting>
  <conditionalFormatting sqref="X8">
    <cfRule type="cellIs" dxfId="1023" priority="45" operator="greaterThan">
      <formula>1179</formula>
    </cfRule>
  </conditionalFormatting>
  <conditionalFormatting sqref="X8">
    <cfRule type="cellIs" dxfId="1022" priority="44" operator="greaterThan">
      <formula>99</formula>
    </cfRule>
  </conditionalFormatting>
  <conditionalFormatting sqref="X8">
    <cfRule type="cellIs" dxfId="1021" priority="43" operator="greaterThan">
      <formula>0.99</formula>
    </cfRule>
  </conditionalFormatting>
  <conditionalFormatting sqref="AB8">
    <cfRule type="cellIs" dxfId="1020" priority="42" operator="equal">
      <formula>0</formula>
    </cfRule>
  </conditionalFormatting>
  <conditionalFormatting sqref="AB8">
    <cfRule type="cellIs" dxfId="1019" priority="41" operator="greaterThan">
      <formula>1179</formula>
    </cfRule>
  </conditionalFormatting>
  <conditionalFormatting sqref="AB8">
    <cfRule type="cellIs" dxfId="1018" priority="40" operator="greaterThan">
      <formula>99</formula>
    </cfRule>
  </conditionalFormatting>
  <conditionalFormatting sqref="AB8">
    <cfRule type="cellIs" dxfId="1017" priority="39" operator="greaterThan">
      <formula>0.99</formula>
    </cfRule>
  </conditionalFormatting>
  <conditionalFormatting sqref="AH11:AH31">
    <cfRule type="cellIs" dxfId="1016" priority="37" operator="greaterThan">
      <formula>$AH$8</formula>
    </cfRule>
    <cfRule type="cellIs" dxfId="1015" priority="38" operator="greaterThan">
      <formula>$AH$8</formula>
    </cfRule>
  </conditionalFormatting>
  <conditionalFormatting sqref="AB11:AB34">
    <cfRule type="containsText" dxfId="1014" priority="32" operator="containsText" text="N/A">
      <formula>NOT(ISERROR(SEARCH("N/A",AB11)))</formula>
    </cfRule>
    <cfRule type="cellIs" dxfId="1013" priority="35" operator="equal">
      <formula>0</formula>
    </cfRule>
  </conditionalFormatting>
  <conditionalFormatting sqref="AB11:AB34">
    <cfRule type="cellIs" dxfId="1012" priority="34" operator="greaterThanOrEqual">
      <formula>1185</formula>
    </cfRule>
  </conditionalFormatting>
  <conditionalFormatting sqref="AB11:AB34">
    <cfRule type="cellIs" dxfId="1011" priority="33" operator="between">
      <formula>0.1</formula>
      <formula>1184</formula>
    </cfRule>
  </conditionalFormatting>
  <conditionalFormatting sqref="AN11:AN35 AO11:AO34">
    <cfRule type="cellIs" dxfId="1010" priority="31" operator="equal">
      <formula>0</formula>
    </cfRule>
  </conditionalFormatting>
  <conditionalFormatting sqref="AN11:AN35 AO11:AO34">
    <cfRule type="cellIs" dxfId="1009" priority="30" operator="greaterThan">
      <formula>1179</formula>
    </cfRule>
  </conditionalFormatting>
  <conditionalFormatting sqref="AN11:AN35 AO11:AO34">
    <cfRule type="cellIs" dxfId="1008" priority="29" operator="greaterThan">
      <formula>99</formula>
    </cfRule>
  </conditionalFormatting>
  <conditionalFormatting sqref="AN11:AN35 AO11:AO34">
    <cfRule type="cellIs" dxfId="1007" priority="28" operator="greaterThan">
      <formula>0.99</formula>
    </cfRule>
  </conditionalFormatting>
  <conditionalFormatting sqref="AQ11:AQ34">
    <cfRule type="cellIs" dxfId="1006" priority="27" operator="equal">
      <formula>0</formula>
    </cfRule>
  </conditionalFormatting>
  <conditionalFormatting sqref="AQ11:AQ34">
    <cfRule type="cellIs" dxfId="1005" priority="26" operator="greaterThan">
      <formula>1179</formula>
    </cfRule>
  </conditionalFormatting>
  <conditionalFormatting sqref="AQ11:AQ34">
    <cfRule type="cellIs" dxfId="1004" priority="25" operator="greaterThan">
      <formula>99</formula>
    </cfRule>
  </conditionalFormatting>
  <conditionalFormatting sqref="AQ11:AQ34">
    <cfRule type="cellIs" dxfId="1003" priority="24" operator="greaterThan">
      <formula>0.99</formula>
    </cfRule>
  </conditionalFormatting>
  <conditionalFormatting sqref="Z11:Z34">
    <cfRule type="containsText" dxfId="1002" priority="20" operator="containsText" text="N/A">
      <formula>NOT(ISERROR(SEARCH("N/A",Z11)))</formula>
    </cfRule>
    <cfRule type="cellIs" dxfId="1001" priority="23" operator="equal">
      <formula>0</formula>
    </cfRule>
  </conditionalFormatting>
  <conditionalFormatting sqref="Z11:Z34">
    <cfRule type="cellIs" dxfId="1000" priority="22" operator="greaterThanOrEqual">
      <formula>1185</formula>
    </cfRule>
  </conditionalFormatting>
  <conditionalFormatting sqref="Z11:Z34">
    <cfRule type="cellIs" dxfId="999" priority="21" operator="between">
      <formula>0.1</formula>
      <formula>1184</formula>
    </cfRule>
  </conditionalFormatting>
  <conditionalFormatting sqref="AJ11:AN35">
    <cfRule type="cellIs" dxfId="998" priority="19" operator="equal">
      <formula>0</formula>
    </cfRule>
  </conditionalFormatting>
  <conditionalFormatting sqref="AJ11:AN35">
    <cfRule type="cellIs" dxfId="997" priority="18" operator="greaterThan">
      <formula>1179</formula>
    </cfRule>
  </conditionalFormatting>
  <conditionalFormatting sqref="AJ11:AN35">
    <cfRule type="cellIs" dxfId="996" priority="17" operator="greaterThan">
      <formula>99</formula>
    </cfRule>
  </conditionalFormatting>
  <conditionalFormatting sqref="AJ11:AN35">
    <cfRule type="cellIs" dxfId="995" priority="16" operator="greaterThan">
      <formula>0.99</formula>
    </cfRule>
  </conditionalFormatting>
  <conditionalFormatting sqref="AP11:AP34">
    <cfRule type="cellIs" dxfId="994" priority="15" operator="equal">
      <formula>0</formula>
    </cfRule>
  </conditionalFormatting>
  <conditionalFormatting sqref="AP11:AP34">
    <cfRule type="cellIs" dxfId="993" priority="14" operator="greaterThan">
      <formula>1179</formula>
    </cfRule>
  </conditionalFormatting>
  <conditionalFormatting sqref="AP11:AP34">
    <cfRule type="cellIs" dxfId="992" priority="13" operator="greaterThan">
      <formula>99</formula>
    </cfRule>
  </conditionalFormatting>
  <conditionalFormatting sqref="AP11:AP34">
    <cfRule type="cellIs" dxfId="991" priority="12" operator="greaterThan">
      <formula>0.99</formula>
    </cfRule>
  </conditionalFormatting>
  <conditionalFormatting sqref="AH32:AH34">
    <cfRule type="cellIs" dxfId="990" priority="10" operator="greaterThan">
      <formula>$AH$8</formula>
    </cfRule>
    <cfRule type="cellIs" dxfId="989" priority="11" operator="greaterThan">
      <formula>$AH$8</formula>
    </cfRule>
  </conditionalFormatting>
  <conditionalFormatting sqref="AI11:AI34">
    <cfRule type="cellIs" dxfId="988" priority="9" operator="greaterThan">
      <formula>$AI$8</formula>
    </cfRule>
  </conditionalFormatting>
  <conditionalFormatting sqref="AL11:AL34">
    <cfRule type="cellIs" dxfId="987" priority="8" operator="equal">
      <formula>0</formula>
    </cfRule>
  </conditionalFormatting>
  <conditionalFormatting sqref="AL11:AL34">
    <cfRule type="cellIs" dxfId="986" priority="7" operator="greaterThan">
      <formula>1179</formula>
    </cfRule>
  </conditionalFormatting>
  <conditionalFormatting sqref="AL11:AL34">
    <cfRule type="cellIs" dxfId="985" priority="6" operator="greaterThan">
      <formula>99</formula>
    </cfRule>
  </conditionalFormatting>
  <conditionalFormatting sqref="AL11:AL34">
    <cfRule type="cellIs" dxfId="984" priority="5" operator="greaterThan">
      <formula>0.99</formula>
    </cfRule>
  </conditionalFormatting>
  <conditionalFormatting sqref="AM16:AM34">
    <cfRule type="cellIs" dxfId="983" priority="4" operator="equal">
      <formula>0</formula>
    </cfRule>
  </conditionalFormatting>
  <conditionalFormatting sqref="AM16:AM34">
    <cfRule type="cellIs" dxfId="982" priority="3" operator="greaterThan">
      <formula>1179</formula>
    </cfRule>
  </conditionalFormatting>
  <conditionalFormatting sqref="AM16:AM34">
    <cfRule type="cellIs" dxfId="981" priority="2" operator="greaterThan">
      <formula>99</formula>
    </cfRule>
  </conditionalFormatting>
  <conditionalFormatting sqref="AM16:AM34">
    <cfRule type="cellIs" dxfId="980"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42708223972003501" right="0.22916666666666699" top="0.75" bottom="0.75" header="0.3" footer="0.3"/>
  <pageSetup paperSize="9" orientation="landscape" horizont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34" zoomScaleNormal="100" workbookViewId="0">
      <selection activeCell="B51" sqref="B51:B53"/>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5" width="9.28515625" style="97" customWidth="1"/>
    <col min="16"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127</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171"/>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168" t="s">
        <v>10</v>
      </c>
      <c r="I7" s="116" t="s">
        <v>11</v>
      </c>
      <c r="J7" s="116" t="s">
        <v>12</v>
      </c>
      <c r="K7" s="116" t="s">
        <v>13</v>
      </c>
      <c r="L7" s="12"/>
      <c r="M7" s="12"/>
      <c r="N7" s="12"/>
      <c r="O7" s="168"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42532</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30928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172" t="s">
        <v>51</v>
      </c>
      <c r="V9" s="172" t="s">
        <v>52</v>
      </c>
      <c r="W9" s="349" t="s">
        <v>53</v>
      </c>
      <c r="X9" s="350" t="s">
        <v>54</v>
      </c>
      <c r="Y9" s="351"/>
      <c r="Z9" s="351"/>
      <c r="AA9" s="351"/>
      <c r="AB9" s="351"/>
      <c r="AC9" s="351"/>
      <c r="AD9" s="351"/>
      <c r="AE9" s="352"/>
      <c r="AF9" s="170" t="s">
        <v>55</v>
      </c>
      <c r="AG9" s="170" t="s">
        <v>56</v>
      </c>
      <c r="AH9" s="338" t="s">
        <v>57</v>
      </c>
      <c r="AI9" s="353" t="s">
        <v>58</v>
      </c>
      <c r="AJ9" s="172" t="s">
        <v>59</v>
      </c>
      <c r="AK9" s="172" t="s">
        <v>60</v>
      </c>
      <c r="AL9" s="172" t="s">
        <v>61</v>
      </c>
      <c r="AM9" s="172" t="s">
        <v>62</v>
      </c>
      <c r="AN9" s="172" t="s">
        <v>63</v>
      </c>
      <c r="AO9" s="172" t="s">
        <v>64</v>
      </c>
      <c r="AP9" s="172" t="s">
        <v>65</v>
      </c>
      <c r="AQ9" s="336" t="s">
        <v>66</v>
      </c>
      <c r="AR9" s="172" t="s">
        <v>67</v>
      </c>
      <c r="AS9" s="338" t="s">
        <v>68</v>
      </c>
      <c r="AV9" s="35" t="s">
        <v>69</v>
      </c>
      <c r="AW9" s="35" t="s">
        <v>70</v>
      </c>
      <c r="AY9" s="36" t="s">
        <v>71</v>
      </c>
    </row>
    <row r="10" spans="2:51" x14ac:dyDescent="0.25">
      <c r="B10" s="172" t="s">
        <v>72</v>
      </c>
      <c r="C10" s="172" t="s">
        <v>73</v>
      </c>
      <c r="D10" s="172" t="s">
        <v>74</v>
      </c>
      <c r="E10" s="172" t="s">
        <v>75</v>
      </c>
      <c r="F10" s="172" t="s">
        <v>74</v>
      </c>
      <c r="G10" s="172" t="s">
        <v>75</v>
      </c>
      <c r="H10" s="332"/>
      <c r="I10" s="172" t="s">
        <v>75</v>
      </c>
      <c r="J10" s="172" t="s">
        <v>75</v>
      </c>
      <c r="K10" s="172" t="s">
        <v>75</v>
      </c>
      <c r="L10" s="28" t="s">
        <v>29</v>
      </c>
      <c r="M10" s="335"/>
      <c r="N10" s="28" t="s">
        <v>29</v>
      </c>
      <c r="O10" s="337"/>
      <c r="P10" s="337"/>
      <c r="Q10" s="1">
        <f>'JUNE 10'!Q34</f>
        <v>4707708</v>
      </c>
      <c r="R10" s="346"/>
      <c r="S10" s="347"/>
      <c r="T10" s="348"/>
      <c r="U10" s="172" t="s">
        <v>75</v>
      </c>
      <c r="V10" s="172" t="s">
        <v>75</v>
      </c>
      <c r="W10" s="349"/>
      <c r="X10" s="37" t="s">
        <v>76</v>
      </c>
      <c r="Y10" s="37" t="s">
        <v>77</v>
      </c>
      <c r="Z10" s="37" t="s">
        <v>78</v>
      </c>
      <c r="AA10" s="37" t="s">
        <v>79</v>
      </c>
      <c r="AB10" s="37" t="s">
        <v>80</v>
      </c>
      <c r="AC10" s="37" t="s">
        <v>81</v>
      </c>
      <c r="AD10" s="37" t="s">
        <v>82</v>
      </c>
      <c r="AE10" s="37" t="s">
        <v>83</v>
      </c>
      <c r="AF10" s="38"/>
      <c r="AG10" s="1">
        <f>'JUNE 10'!AG34</f>
        <v>47313252</v>
      </c>
      <c r="AH10" s="338"/>
      <c r="AI10" s="354"/>
      <c r="AJ10" s="172" t="s">
        <v>84</v>
      </c>
      <c r="AK10" s="172" t="s">
        <v>84</v>
      </c>
      <c r="AL10" s="172" t="s">
        <v>84</v>
      </c>
      <c r="AM10" s="172" t="s">
        <v>84</v>
      </c>
      <c r="AN10" s="172" t="s">
        <v>84</v>
      </c>
      <c r="AO10" s="172" t="s">
        <v>84</v>
      </c>
      <c r="AP10" s="1">
        <f>'JUNE 10'!AP34</f>
        <v>10904933</v>
      </c>
      <c r="AQ10" s="337"/>
      <c r="AR10" s="169" t="s">
        <v>85</v>
      </c>
      <c r="AS10" s="338"/>
      <c r="AV10" s="39" t="s">
        <v>86</v>
      </c>
      <c r="AW10" s="39" t="s">
        <v>87</v>
      </c>
      <c r="AY10" s="81" t="s">
        <v>128</v>
      </c>
    </row>
    <row r="11" spans="2:51" x14ac:dyDescent="0.25">
      <c r="B11" s="40">
        <v>2</v>
      </c>
      <c r="C11" s="40">
        <v>4.1666666666666664E-2</v>
      </c>
      <c r="D11" s="110">
        <v>4</v>
      </c>
      <c r="E11" s="41">
        <f t="shared" ref="E11:E34" si="0">D11/1.42</f>
        <v>2.8169014084507045</v>
      </c>
      <c r="F11" s="175">
        <v>83</v>
      </c>
      <c r="G11" s="41">
        <f>F11/1.42</f>
        <v>58.450704225352112</v>
      </c>
      <c r="H11" s="42" t="s">
        <v>88</v>
      </c>
      <c r="I11" s="42">
        <f>J11-(2/1.42)</f>
        <v>53.521126760563384</v>
      </c>
      <c r="J11" s="43">
        <f>(F11-5)/1.42</f>
        <v>54.929577464788736</v>
      </c>
      <c r="K11" s="42">
        <f>J11+(6/1.42)</f>
        <v>59.154929577464792</v>
      </c>
      <c r="L11" s="44">
        <v>14</v>
      </c>
      <c r="M11" s="45" t="s">
        <v>89</v>
      </c>
      <c r="N11" s="45">
        <v>11.4</v>
      </c>
      <c r="O11" s="111">
        <v>144</v>
      </c>
      <c r="P11" s="111">
        <v>121</v>
      </c>
      <c r="Q11" s="111">
        <v>4712822</v>
      </c>
      <c r="R11" s="46">
        <f>IF(ISBLANK(Q11),"-",Q11-Q10)</f>
        <v>5114</v>
      </c>
      <c r="S11" s="47">
        <f>R11*24/1000</f>
        <v>122.736</v>
      </c>
      <c r="T11" s="47">
        <f>R11/1000</f>
        <v>5.1139999999999999</v>
      </c>
      <c r="U11" s="112">
        <v>3.1</v>
      </c>
      <c r="V11" s="112">
        <f>U11</f>
        <v>3.1</v>
      </c>
      <c r="W11" s="113" t="s">
        <v>135</v>
      </c>
      <c r="X11" s="115">
        <v>0</v>
      </c>
      <c r="Y11" s="115">
        <v>0</v>
      </c>
      <c r="Z11" s="115">
        <v>1186</v>
      </c>
      <c r="AA11" s="115">
        <v>1185</v>
      </c>
      <c r="AB11" s="115">
        <v>1187</v>
      </c>
      <c r="AC11" s="48" t="s">
        <v>90</v>
      </c>
      <c r="AD11" s="48" t="s">
        <v>90</v>
      </c>
      <c r="AE11" s="48" t="s">
        <v>90</v>
      </c>
      <c r="AF11" s="114" t="s">
        <v>90</v>
      </c>
      <c r="AG11" s="123">
        <v>47314476</v>
      </c>
      <c r="AH11" s="49">
        <f>IF(ISBLANK(AG11),"-",AG11-AG10)</f>
        <v>1224</v>
      </c>
      <c r="AI11" s="50">
        <f>AH11/T11</f>
        <v>239.34298005475168</v>
      </c>
      <c r="AJ11" s="98">
        <v>0</v>
      </c>
      <c r="AK11" s="98">
        <v>0</v>
      </c>
      <c r="AL11" s="98">
        <v>1</v>
      </c>
      <c r="AM11" s="98">
        <v>1</v>
      </c>
      <c r="AN11" s="98">
        <v>1</v>
      </c>
      <c r="AO11" s="98">
        <v>0.8</v>
      </c>
      <c r="AP11" s="115">
        <v>10905427</v>
      </c>
      <c r="AQ11" s="115">
        <f t="shared" ref="AQ11:AQ34" si="1">AP11-AP10</f>
        <v>494</v>
      </c>
      <c r="AR11" s="51"/>
      <c r="AS11" s="52" t="s">
        <v>113</v>
      </c>
      <c r="AV11" s="39" t="s">
        <v>88</v>
      </c>
      <c r="AW11" s="39" t="s">
        <v>91</v>
      </c>
      <c r="AY11" s="81" t="s">
        <v>127</v>
      </c>
    </row>
    <row r="12" spans="2:51" x14ac:dyDescent="0.25">
      <c r="B12" s="40">
        <v>2.0416666666666701</v>
      </c>
      <c r="C12" s="40">
        <v>8.3333333333333329E-2</v>
      </c>
      <c r="D12" s="110">
        <v>4</v>
      </c>
      <c r="E12" s="41">
        <f t="shared" si="0"/>
        <v>2.8169014084507045</v>
      </c>
      <c r="F12" s="175">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144</v>
      </c>
      <c r="P12" s="111">
        <v>122</v>
      </c>
      <c r="Q12" s="111">
        <v>4717856</v>
      </c>
      <c r="R12" s="46">
        <f t="shared" ref="R12:R34" si="4">IF(ISBLANK(Q12),"-",Q12-Q11)</f>
        <v>5034</v>
      </c>
      <c r="S12" s="47">
        <f t="shared" ref="S12:S34" si="5">R12*24/1000</f>
        <v>120.816</v>
      </c>
      <c r="T12" s="47">
        <f t="shared" ref="T12:T34" si="6">R12/1000</f>
        <v>5.0339999999999998</v>
      </c>
      <c r="U12" s="112">
        <v>4</v>
      </c>
      <c r="V12" s="112">
        <f t="shared" ref="V12:V34" si="7">U12</f>
        <v>4</v>
      </c>
      <c r="W12" s="113" t="s">
        <v>135</v>
      </c>
      <c r="X12" s="115">
        <v>0</v>
      </c>
      <c r="Y12" s="115">
        <v>0</v>
      </c>
      <c r="Z12" s="115">
        <v>1167</v>
      </c>
      <c r="AA12" s="115">
        <v>1185</v>
      </c>
      <c r="AB12" s="115">
        <v>1167</v>
      </c>
      <c r="AC12" s="48" t="s">
        <v>90</v>
      </c>
      <c r="AD12" s="48" t="s">
        <v>90</v>
      </c>
      <c r="AE12" s="48" t="s">
        <v>90</v>
      </c>
      <c r="AF12" s="114" t="s">
        <v>90</v>
      </c>
      <c r="AG12" s="123">
        <v>47315668</v>
      </c>
      <c r="AH12" s="49">
        <f>IF(ISBLANK(AG12),"-",AG12-AG11)</f>
        <v>1192</v>
      </c>
      <c r="AI12" s="50">
        <f t="shared" ref="AI12:AI34" si="8">AH12/T12</f>
        <v>236.78982916170045</v>
      </c>
      <c r="AJ12" s="98">
        <v>0</v>
      </c>
      <c r="AK12" s="98">
        <v>0</v>
      </c>
      <c r="AL12" s="98">
        <v>1</v>
      </c>
      <c r="AM12" s="98">
        <v>1</v>
      </c>
      <c r="AN12" s="98">
        <v>1</v>
      </c>
      <c r="AO12" s="98">
        <v>0.8</v>
      </c>
      <c r="AP12" s="115">
        <v>10906268</v>
      </c>
      <c r="AQ12" s="115">
        <f t="shared" si="1"/>
        <v>841</v>
      </c>
      <c r="AR12" s="118">
        <v>0.79</v>
      </c>
      <c r="AS12" s="52" t="s">
        <v>113</v>
      </c>
      <c r="AV12" s="39" t="s">
        <v>92</v>
      </c>
      <c r="AW12" s="39" t="s">
        <v>93</v>
      </c>
      <c r="AY12" s="81" t="s">
        <v>125</v>
      </c>
    </row>
    <row r="13" spans="2:51" x14ac:dyDescent="0.25">
      <c r="B13" s="40">
        <v>2.0833333333333299</v>
      </c>
      <c r="C13" s="40">
        <v>0.125</v>
      </c>
      <c r="D13" s="110">
        <v>4</v>
      </c>
      <c r="E13" s="41">
        <f t="shared" si="0"/>
        <v>2.8169014084507045</v>
      </c>
      <c r="F13" s="175">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142</v>
      </c>
      <c r="P13" s="111">
        <v>122</v>
      </c>
      <c r="Q13" s="111">
        <v>4723266</v>
      </c>
      <c r="R13" s="46">
        <f t="shared" si="4"/>
        <v>5410</v>
      </c>
      <c r="S13" s="47">
        <f t="shared" si="5"/>
        <v>129.84</v>
      </c>
      <c r="T13" s="47">
        <f t="shared" si="6"/>
        <v>5.41</v>
      </c>
      <c r="U13" s="112">
        <v>4.9000000000000004</v>
      </c>
      <c r="V13" s="112">
        <f t="shared" si="7"/>
        <v>4.9000000000000004</v>
      </c>
      <c r="W13" s="113" t="s">
        <v>135</v>
      </c>
      <c r="X13" s="115">
        <v>0</v>
      </c>
      <c r="Y13" s="115">
        <v>0</v>
      </c>
      <c r="Z13" s="115">
        <v>1168</v>
      </c>
      <c r="AA13" s="115">
        <v>1185</v>
      </c>
      <c r="AB13" s="115">
        <v>1167</v>
      </c>
      <c r="AC13" s="48" t="s">
        <v>90</v>
      </c>
      <c r="AD13" s="48" t="s">
        <v>90</v>
      </c>
      <c r="AE13" s="48" t="s">
        <v>90</v>
      </c>
      <c r="AF13" s="114" t="s">
        <v>90</v>
      </c>
      <c r="AG13" s="123">
        <v>47316932</v>
      </c>
      <c r="AH13" s="49">
        <f>IF(ISBLANK(AG13),"-",AG13-AG12)</f>
        <v>1264</v>
      </c>
      <c r="AI13" s="50">
        <f t="shared" si="8"/>
        <v>233.64140480591496</v>
      </c>
      <c r="AJ13" s="98">
        <v>0</v>
      </c>
      <c r="AK13" s="98">
        <v>0</v>
      </c>
      <c r="AL13" s="98">
        <v>1</v>
      </c>
      <c r="AM13" s="98">
        <v>1</v>
      </c>
      <c r="AN13" s="98">
        <v>1</v>
      </c>
      <c r="AO13" s="98">
        <v>0.8</v>
      </c>
      <c r="AP13" s="115">
        <v>10907076</v>
      </c>
      <c r="AQ13" s="115">
        <f t="shared" si="1"/>
        <v>808</v>
      </c>
      <c r="AR13" s="51"/>
      <c r="AS13" s="52" t="s">
        <v>113</v>
      </c>
      <c r="AV13" s="39" t="s">
        <v>94</v>
      </c>
      <c r="AW13" s="39" t="s">
        <v>95</v>
      </c>
      <c r="AY13" s="81" t="s">
        <v>132</v>
      </c>
    </row>
    <row r="14" spans="2:51" x14ac:dyDescent="0.25">
      <c r="B14" s="40">
        <v>2.125</v>
      </c>
      <c r="C14" s="40">
        <v>0.16666666666666699</v>
      </c>
      <c r="D14" s="110">
        <v>5</v>
      </c>
      <c r="E14" s="41">
        <f t="shared" si="0"/>
        <v>3.5211267605633805</v>
      </c>
      <c r="F14" s="175">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126</v>
      </c>
      <c r="P14" s="111">
        <v>122</v>
      </c>
      <c r="Q14" s="111">
        <v>4728016</v>
      </c>
      <c r="R14" s="46">
        <f t="shared" si="4"/>
        <v>4750</v>
      </c>
      <c r="S14" s="47">
        <f t="shared" si="5"/>
        <v>114</v>
      </c>
      <c r="T14" s="47">
        <f t="shared" si="6"/>
        <v>4.75</v>
      </c>
      <c r="U14" s="112">
        <v>5.0999999999999996</v>
      </c>
      <c r="V14" s="112">
        <f t="shared" si="7"/>
        <v>5.0999999999999996</v>
      </c>
      <c r="W14" s="113" t="s">
        <v>135</v>
      </c>
      <c r="X14" s="115">
        <v>0</v>
      </c>
      <c r="Y14" s="115">
        <v>0</v>
      </c>
      <c r="Z14" s="115">
        <v>1167</v>
      </c>
      <c r="AA14" s="115">
        <v>1185</v>
      </c>
      <c r="AB14" s="115">
        <v>1167</v>
      </c>
      <c r="AC14" s="48" t="s">
        <v>90</v>
      </c>
      <c r="AD14" s="48" t="s">
        <v>90</v>
      </c>
      <c r="AE14" s="48" t="s">
        <v>90</v>
      </c>
      <c r="AF14" s="114" t="s">
        <v>90</v>
      </c>
      <c r="AG14" s="123">
        <v>47318044</v>
      </c>
      <c r="AH14" s="49">
        <f t="shared" ref="AH14:AH34" si="9">IF(ISBLANK(AG14),"-",AG14-AG13)</f>
        <v>1112</v>
      </c>
      <c r="AI14" s="50">
        <f t="shared" si="8"/>
        <v>234.10526315789474</v>
      </c>
      <c r="AJ14" s="98">
        <v>0</v>
      </c>
      <c r="AK14" s="98">
        <v>0</v>
      </c>
      <c r="AL14" s="98">
        <v>1</v>
      </c>
      <c r="AM14" s="98">
        <v>1</v>
      </c>
      <c r="AN14" s="98">
        <v>1</v>
      </c>
      <c r="AO14" s="98">
        <v>0.8</v>
      </c>
      <c r="AP14" s="115">
        <v>10907230</v>
      </c>
      <c r="AQ14" s="115">
        <f t="shared" si="1"/>
        <v>154</v>
      </c>
      <c r="AR14" s="51"/>
      <c r="AS14" s="52" t="s">
        <v>113</v>
      </c>
      <c r="AT14" s="54"/>
      <c r="AV14" s="39" t="s">
        <v>96</v>
      </c>
      <c r="AW14" s="39" t="s">
        <v>97</v>
      </c>
      <c r="AY14" s="81" t="s">
        <v>181</v>
      </c>
    </row>
    <row r="15" spans="2:51" ht="14.25" customHeight="1" x14ac:dyDescent="0.25">
      <c r="B15" s="40">
        <v>2.1666666666666701</v>
      </c>
      <c r="C15" s="40">
        <v>0.20833333333333301</v>
      </c>
      <c r="D15" s="110">
        <v>5</v>
      </c>
      <c r="E15" s="41">
        <f t="shared" si="0"/>
        <v>3.5211267605633805</v>
      </c>
      <c r="F15" s="175">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134</v>
      </c>
      <c r="P15" s="111">
        <v>121</v>
      </c>
      <c r="Q15" s="111">
        <v>4733062</v>
      </c>
      <c r="R15" s="46">
        <f t="shared" si="4"/>
        <v>5046</v>
      </c>
      <c r="S15" s="47">
        <f t="shared" si="5"/>
        <v>121.104</v>
      </c>
      <c r="T15" s="47">
        <f t="shared" si="6"/>
        <v>5.0460000000000003</v>
      </c>
      <c r="U15" s="112">
        <v>5.0999999999999996</v>
      </c>
      <c r="V15" s="112">
        <f t="shared" si="7"/>
        <v>5.0999999999999996</v>
      </c>
      <c r="W15" s="113" t="s">
        <v>135</v>
      </c>
      <c r="X15" s="115">
        <v>0</v>
      </c>
      <c r="Y15" s="115">
        <v>0</v>
      </c>
      <c r="Z15" s="115">
        <v>1167</v>
      </c>
      <c r="AA15" s="115">
        <v>1185</v>
      </c>
      <c r="AB15" s="115">
        <v>1167</v>
      </c>
      <c r="AC15" s="48" t="s">
        <v>90</v>
      </c>
      <c r="AD15" s="48" t="s">
        <v>90</v>
      </c>
      <c r="AE15" s="48" t="s">
        <v>90</v>
      </c>
      <c r="AF15" s="114" t="s">
        <v>90</v>
      </c>
      <c r="AG15" s="123">
        <v>47319212</v>
      </c>
      <c r="AH15" s="49">
        <f t="shared" si="9"/>
        <v>1168</v>
      </c>
      <c r="AI15" s="50">
        <f t="shared" si="8"/>
        <v>231.47047166072136</v>
      </c>
      <c r="AJ15" s="98">
        <v>0</v>
      </c>
      <c r="AK15" s="98">
        <v>0</v>
      </c>
      <c r="AL15" s="98">
        <v>1</v>
      </c>
      <c r="AM15" s="98">
        <v>1</v>
      </c>
      <c r="AN15" s="98">
        <v>1</v>
      </c>
      <c r="AO15" s="98">
        <v>0.8</v>
      </c>
      <c r="AP15" s="115">
        <v>10907247</v>
      </c>
      <c r="AQ15" s="115">
        <f t="shared" si="1"/>
        <v>17</v>
      </c>
      <c r="AR15" s="51"/>
      <c r="AS15" s="52" t="s">
        <v>113</v>
      </c>
      <c r="AV15" s="39" t="s">
        <v>98</v>
      </c>
      <c r="AW15" s="39" t="s">
        <v>99</v>
      </c>
      <c r="AY15" s="97"/>
    </row>
    <row r="16" spans="2:51" x14ac:dyDescent="0.25">
      <c r="B16" s="40">
        <v>2.2083333333333299</v>
      </c>
      <c r="C16" s="40">
        <v>0.25</v>
      </c>
      <c r="D16" s="110">
        <v>5</v>
      </c>
      <c r="E16" s="41">
        <f t="shared" si="0"/>
        <v>3.5211267605633805</v>
      </c>
      <c r="F16" s="100">
        <v>75</v>
      </c>
      <c r="G16" s="41">
        <f t="shared" si="2"/>
        <v>52.816901408450704</v>
      </c>
      <c r="H16" s="42" t="s">
        <v>88</v>
      </c>
      <c r="I16" s="42">
        <f t="shared" si="3"/>
        <v>51.408450704225352</v>
      </c>
      <c r="J16" s="43">
        <f t="shared" ref="J16:J25" si="10">F16/1.42</f>
        <v>52.816901408450704</v>
      </c>
      <c r="K16" s="42">
        <f>J16+1.42</f>
        <v>54.236901408450706</v>
      </c>
      <c r="L16" s="44">
        <v>19</v>
      </c>
      <c r="M16" s="45" t="s">
        <v>100</v>
      </c>
      <c r="N16" s="45">
        <v>13.1</v>
      </c>
      <c r="O16" s="111">
        <v>135</v>
      </c>
      <c r="P16" s="111">
        <v>136</v>
      </c>
      <c r="Q16" s="111">
        <v>4738589</v>
      </c>
      <c r="R16" s="46">
        <f t="shared" si="4"/>
        <v>5527</v>
      </c>
      <c r="S16" s="47">
        <f t="shared" si="5"/>
        <v>132.648</v>
      </c>
      <c r="T16" s="47">
        <f t="shared" si="6"/>
        <v>5.5270000000000001</v>
      </c>
      <c r="U16" s="112">
        <v>5.0999999999999996</v>
      </c>
      <c r="V16" s="112">
        <f t="shared" si="7"/>
        <v>5.0999999999999996</v>
      </c>
      <c r="W16" s="113" t="s">
        <v>135</v>
      </c>
      <c r="X16" s="115">
        <v>0</v>
      </c>
      <c r="Y16" s="115">
        <v>0</v>
      </c>
      <c r="Z16" s="115">
        <v>1148</v>
      </c>
      <c r="AA16" s="115">
        <v>1185</v>
      </c>
      <c r="AB16" s="115">
        <v>1147</v>
      </c>
      <c r="AC16" s="48" t="s">
        <v>90</v>
      </c>
      <c r="AD16" s="48" t="s">
        <v>90</v>
      </c>
      <c r="AE16" s="48" t="s">
        <v>90</v>
      </c>
      <c r="AF16" s="114" t="s">
        <v>90</v>
      </c>
      <c r="AG16" s="123">
        <v>47320412</v>
      </c>
      <c r="AH16" s="49">
        <f t="shared" si="9"/>
        <v>1200</v>
      </c>
      <c r="AI16" s="50">
        <f t="shared" si="8"/>
        <v>217.11597611724261</v>
      </c>
      <c r="AJ16" s="98">
        <v>0</v>
      </c>
      <c r="AK16" s="98">
        <v>0</v>
      </c>
      <c r="AL16" s="98">
        <v>1</v>
      </c>
      <c r="AM16" s="98">
        <v>1</v>
      </c>
      <c r="AN16" s="98">
        <v>1</v>
      </c>
      <c r="AO16" s="98">
        <v>0</v>
      </c>
      <c r="AP16" s="115">
        <v>10907247</v>
      </c>
      <c r="AQ16" s="115">
        <f t="shared" si="1"/>
        <v>0</v>
      </c>
      <c r="AR16" s="53">
        <v>1.24</v>
      </c>
      <c r="AS16" s="52" t="s">
        <v>101</v>
      </c>
      <c r="AV16" s="39" t="s">
        <v>102</v>
      </c>
      <c r="AW16" s="39" t="s">
        <v>103</v>
      </c>
      <c r="AY16" s="97"/>
    </row>
    <row r="17" spans="1:51" x14ac:dyDescent="0.25">
      <c r="B17" s="40">
        <v>2.25</v>
      </c>
      <c r="C17" s="40">
        <v>0.29166666666666702</v>
      </c>
      <c r="D17" s="110">
        <v>4</v>
      </c>
      <c r="E17" s="41">
        <f t="shared" si="0"/>
        <v>2.8169014084507045</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139</v>
      </c>
      <c r="P17" s="111">
        <v>140</v>
      </c>
      <c r="Q17" s="111">
        <v>4744736</v>
      </c>
      <c r="R17" s="46">
        <f t="shared" si="4"/>
        <v>6147</v>
      </c>
      <c r="S17" s="47">
        <f t="shared" si="5"/>
        <v>147.52799999999999</v>
      </c>
      <c r="T17" s="47">
        <f t="shared" si="6"/>
        <v>6.1470000000000002</v>
      </c>
      <c r="U17" s="112">
        <v>5</v>
      </c>
      <c r="V17" s="112">
        <f t="shared" si="7"/>
        <v>5</v>
      </c>
      <c r="W17" s="113" t="s">
        <v>209</v>
      </c>
      <c r="X17" s="115">
        <v>994</v>
      </c>
      <c r="Y17" s="115">
        <v>0</v>
      </c>
      <c r="Z17" s="115">
        <v>1187</v>
      </c>
      <c r="AA17" s="115">
        <v>1185</v>
      </c>
      <c r="AB17" s="115">
        <v>1187</v>
      </c>
      <c r="AC17" s="48" t="s">
        <v>90</v>
      </c>
      <c r="AD17" s="48" t="s">
        <v>90</v>
      </c>
      <c r="AE17" s="48" t="s">
        <v>90</v>
      </c>
      <c r="AF17" s="114" t="s">
        <v>90</v>
      </c>
      <c r="AG17" s="123">
        <v>47321756</v>
      </c>
      <c r="AH17" s="49">
        <f t="shared" si="9"/>
        <v>1344</v>
      </c>
      <c r="AI17" s="50">
        <f t="shared" si="8"/>
        <v>218.64324060517325</v>
      </c>
      <c r="AJ17" s="98">
        <v>1</v>
      </c>
      <c r="AK17" s="98">
        <v>0</v>
      </c>
      <c r="AL17" s="98">
        <v>1</v>
      </c>
      <c r="AM17" s="98">
        <v>1</v>
      </c>
      <c r="AN17" s="98">
        <v>1</v>
      </c>
      <c r="AO17" s="98">
        <v>0</v>
      </c>
      <c r="AP17" s="115">
        <v>10907247</v>
      </c>
      <c r="AQ17" s="115">
        <f t="shared" si="1"/>
        <v>0</v>
      </c>
      <c r="AR17" s="51"/>
      <c r="AS17" s="52" t="s">
        <v>101</v>
      </c>
      <c r="AT17" s="54"/>
      <c r="AV17" s="39" t="s">
        <v>104</v>
      </c>
      <c r="AW17" s="39" t="s">
        <v>105</v>
      </c>
      <c r="AY17" s="101"/>
    </row>
    <row r="18" spans="1:51" x14ac:dyDescent="0.25">
      <c r="B18" s="40">
        <v>2.2916666666666701</v>
      </c>
      <c r="C18" s="40">
        <v>0.33333333333333298</v>
      </c>
      <c r="D18" s="110">
        <v>4</v>
      </c>
      <c r="E18" s="41">
        <f t="shared" si="0"/>
        <v>2.8169014084507045</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136</v>
      </c>
      <c r="P18" s="111">
        <v>144</v>
      </c>
      <c r="Q18" s="111">
        <v>4750167</v>
      </c>
      <c r="R18" s="46">
        <f t="shared" si="4"/>
        <v>5431</v>
      </c>
      <c r="S18" s="47">
        <f t="shared" si="5"/>
        <v>130.34399999999999</v>
      </c>
      <c r="T18" s="47">
        <f t="shared" si="6"/>
        <v>5.431</v>
      </c>
      <c r="U18" s="112">
        <v>4.9000000000000004</v>
      </c>
      <c r="V18" s="112">
        <f t="shared" si="7"/>
        <v>4.9000000000000004</v>
      </c>
      <c r="W18" s="113" t="s">
        <v>209</v>
      </c>
      <c r="X18" s="115">
        <v>1046</v>
      </c>
      <c r="Y18" s="115">
        <v>0</v>
      </c>
      <c r="Z18" s="115">
        <v>1187</v>
      </c>
      <c r="AA18" s="115">
        <v>1185</v>
      </c>
      <c r="AB18" s="115">
        <v>1187</v>
      </c>
      <c r="AC18" s="48" t="s">
        <v>90</v>
      </c>
      <c r="AD18" s="48" t="s">
        <v>90</v>
      </c>
      <c r="AE18" s="48" t="s">
        <v>90</v>
      </c>
      <c r="AF18" s="114" t="s">
        <v>90</v>
      </c>
      <c r="AG18" s="123">
        <v>47323044</v>
      </c>
      <c r="AH18" s="49">
        <f t="shared" si="9"/>
        <v>1288</v>
      </c>
      <c r="AI18" s="50">
        <f t="shared" si="8"/>
        <v>237.15706131467502</v>
      </c>
      <c r="AJ18" s="98">
        <v>1</v>
      </c>
      <c r="AK18" s="98">
        <v>0</v>
      </c>
      <c r="AL18" s="98">
        <v>1</v>
      </c>
      <c r="AM18" s="98">
        <v>1</v>
      </c>
      <c r="AN18" s="98">
        <v>1</v>
      </c>
      <c r="AO18" s="98">
        <v>0</v>
      </c>
      <c r="AP18" s="115">
        <v>10907247</v>
      </c>
      <c r="AQ18" s="115">
        <f t="shared" si="1"/>
        <v>0</v>
      </c>
      <c r="AR18" s="51"/>
      <c r="AS18" s="52" t="s">
        <v>101</v>
      </c>
      <c r="AV18" s="39" t="s">
        <v>106</v>
      </c>
      <c r="AW18" s="39" t="s">
        <v>107</v>
      </c>
      <c r="AY18" s="101"/>
    </row>
    <row r="19" spans="1:51" x14ac:dyDescent="0.25">
      <c r="B19" s="40">
        <v>2.3333333333333299</v>
      </c>
      <c r="C19" s="40">
        <v>0.375</v>
      </c>
      <c r="D19" s="110">
        <v>4</v>
      </c>
      <c r="E19" s="41">
        <f t="shared" si="0"/>
        <v>2.8169014084507045</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136</v>
      </c>
      <c r="P19" s="111">
        <v>146</v>
      </c>
      <c r="Q19" s="111">
        <v>4755968</v>
      </c>
      <c r="R19" s="46">
        <f t="shared" si="4"/>
        <v>5801</v>
      </c>
      <c r="S19" s="47">
        <f t="shared" si="5"/>
        <v>139.22399999999999</v>
      </c>
      <c r="T19" s="47">
        <f t="shared" si="6"/>
        <v>5.8010000000000002</v>
      </c>
      <c r="U19" s="112">
        <v>4.8</v>
      </c>
      <c r="V19" s="112">
        <f t="shared" si="7"/>
        <v>4.8</v>
      </c>
      <c r="W19" s="113" t="s">
        <v>209</v>
      </c>
      <c r="X19" s="115">
        <v>1067</v>
      </c>
      <c r="Y19" s="115">
        <v>0</v>
      </c>
      <c r="Z19" s="115">
        <v>1187</v>
      </c>
      <c r="AA19" s="115">
        <v>1185</v>
      </c>
      <c r="AB19" s="115">
        <v>1187</v>
      </c>
      <c r="AC19" s="48" t="s">
        <v>90</v>
      </c>
      <c r="AD19" s="48" t="s">
        <v>90</v>
      </c>
      <c r="AE19" s="48" t="s">
        <v>90</v>
      </c>
      <c r="AF19" s="114" t="s">
        <v>90</v>
      </c>
      <c r="AG19" s="123">
        <v>47324372</v>
      </c>
      <c r="AH19" s="49">
        <f t="shared" si="9"/>
        <v>1328</v>
      </c>
      <c r="AI19" s="50">
        <f t="shared" si="8"/>
        <v>228.92604723323564</v>
      </c>
      <c r="AJ19" s="98">
        <v>1</v>
      </c>
      <c r="AK19" s="98">
        <v>0</v>
      </c>
      <c r="AL19" s="98">
        <v>1</v>
      </c>
      <c r="AM19" s="98">
        <v>1</v>
      </c>
      <c r="AN19" s="98">
        <v>1</v>
      </c>
      <c r="AO19" s="98">
        <v>0</v>
      </c>
      <c r="AP19" s="115">
        <v>10907247</v>
      </c>
      <c r="AQ19" s="115">
        <f t="shared" si="1"/>
        <v>0</v>
      </c>
      <c r="AR19" s="51"/>
      <c r="AS19" s="52" t="s">
        <v>101</v>
      </c>
      <c r="AV19" s="39" t="s">
        <v>108</v>
      </c>
      <c r="AW19" s="39" t="s">
        <v>109</v>
      </c>
      <c r="AY19" s="101"/>
    </row>
    <row r="20" spans="1:51" x14ac:dyDescent="0.25">
      <c r="B20" s="40">
        <v>2.375</v>
      </c>
      <c r="C20" s="40">
        <v>0.41666666666666669</v>
      </c>
      <c r="D20" s="110">
        <v>4</v>
      </c>
      <c r="E20" s="41">
        <f t="shared" si="0"/>
        <v>2.8169014084507045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135</v>
      </c>
      <c r="P20" s="111">
        <v>147</v>
      </c>
      <c r="Q20" s="111">
        <v>4761815</v>
      </c>
      <c r="R20" s="46">
        <f t="shared" si="4"/>
        <v>5847</v>
      </c>
      <c r="S20" s="47">
        <f t="shared" si="5"/>
        <v>140.328</v>
      </c>
      <c r="T20" s="47">
        <f t="shared" si="6"/>
        <v>5.8470000000000004</v>
      </c>
      <c r="U20" s="112">
        <v>4.7</v>
      </c>
      <c r="V20" s="112">
        <f t="shared" si="7"/>
        <v>4.7</v>
      </c>
      <c r="W20" s="113" t="s">
        <v>209</v>
      </c>
      <c r="X20" s="115">
        <v>1067</v>
      </c>
      <c r="Y20" s="115">
        <v>0</v>
      </c>
      <c r="Z20" s="115">
        <v>1187</v>
      </c>
      <c r="AA20" s="115">
        <v>1185</v>
      </c>
      <c r="AB20" s="115">
        <v>1187</v>
      </c>
      <c r="AC20" s="48" t="s">
        <v>90</v>
      </c>
      <c r="AD20" s="48" t="s">
        <v>90</v>
      </c>
      <c r="AE20" s="48" t="s">
        <v>90</v>
      </c>
      <c r="AF20" s="114" t="s">
        <v>90</v>
      </c>
      <c r="AG20" s="123">
        <v>47325700</v>
      </c>
      <c r="AH20" s="49">
        <f t="shared" si="9"/>
        <v>1328</v>
      </c>
      <c r="AI20" s="50">
        <f t="shared" si="8"/>
        <v>227.12502137848469</v>
      </c>
      <c r="AJ20" s="98">
        <v>1</v>
      </c>
      <c r="AK20" s="98">
        <v>0</v>
      </c>
      <c r="AL20" s="98">
        <v>1</v>
      </c>
      <c r="AM20" s="98">
        <v>1</v>
      </c>
      <c r="AN20" s="98">
        <v>1</v>
      </c>
      <c r="AO20" s="98">
        <v>0</v>
      </c>
      <c r="AP20" s="115">
        <v>10907247</v>
      </c>
      <c r="AQ20" s="115">
        <f t="shared" si="1"/>
        <v>0</v>
      </c>
      <c r="AR20" s="53">
        <v>1.49</v>
      </c>
      <c r="AS20" s="52" t="s">
        <v>134</v>
      </c>
      <c r="AY20" s="101"/>
    </row>
    <row r="21" spans="1:51" x14ac:dyDescent="0.25">
      <c r="B21" s="40">
        <v>2.4166666666666701</v>
      </c>
      <c r="C21" s="40">
        <v>0.45833333333333298</v>
      </c>
      <c r="D21" s="110">
        <v>4</v>
      </c>
      <c r="E21" s="41">
        <f t="shared" si="0"/>
        <v>2.8169014084507045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133</v>
      </c>
      <c r="P21" s="111">
        <v>145</v>
      </c>
      <c r="Q21" s="111">
        <v>4767887</v>
      </c>
      <c r="R21" s="46">
        <f t="shared" si="4"/>
        <v>6072</v>
      </c>
      <c r="S21" s="47">
        <f t="shared" si="5"/>
        <v>145.72800000000001</v>
      </c>
      <c r="T21" s="47">
        <f t="shared" si="6"/>
        <v>6.0720000000000001</v>
      </c>
      <c r="U21" s="112">
        <v>4.4000000000000004</v>
      </c>
      <c r="V21" s="112">
        <f t="shared" si="7"/>
        <v>4.4000000000000004</v>
      </c>
      <c r="W21" s="113" t="s">
        <v>209</v>
      </c>
      <c r="X21" s="115">
        <v>1067</v>
      </c>
      <c r="Y21" s="115">
        <v>0</v>
      </c>
      <c r="Z21" s="115">
        <v>1187</v>
      </c>
      <c r="AA21" s="115">
        <v>1185</v>
      </c>
      <c r="AB21" s="115">
        <v>1187</v>
      </c>
      <c r="AC21" s="48" t="s">
        <v>90</v>
      </c>
      <c r="AD21" s="48" t="s">
        <v>90</v>
      </c>
      <c r="AE21" s="48" t="s">
        <v>90</v>
      </c>
      <c r="AF21" s="114" t="s">
        <v>90</v>
      </c>
      <c r="AG21" s="123">
        <v>47327060</v>
      </c>
      <c r="AH21" s="49">
        <f t="shared" si="9"/>
        <v>1360</v>
      </c>
      <c r="AI21" s="50">
        <f t="shared" si="8"/>
        <v>223.97891963109353</v>
      </c>
      <c r="AJ21" s="98">
        <v>1</v>
      </c>
      <c r="AK21" s="98">
        <v>0</v>
      </c>
      <c r="AL21" s="98">
        <v>1</v>
      </c>
      <c r="AM21" s="98">
        <v>1</v>
      </c>
      <c r="AN21" s="98">
        <v>1</v>
      </c>
      <c r="AO21" s="98">
        <v>0</v>
      </c>
      <c r="AP21" s="115">
        <v>10907247</v>
      </c>
      <c r="AQ21" s="115">
        <f t="shared" si="1"/>
        <v>0</v>
      </c>
      <c r="AR21" s="51"/>
      <c r="AS21" s="52" t="s">
        <v>101</v>
      </c>
      <c r="AY21" s="101"/>
    </row>
    <row r="22" spans="1:51" x14ac:dyDescent="0.25">
      <c r="A22" s="97" t="s">
        <v>163</v>
      </c>
      <c r="B22" s="40">
        <v>2.4583333333333299</v>
      </c>
      <c r="C22" s="40">
        <v>0.5</v>
      </c>
      <c r="D22" s="110">
        <v>4</v>
      </c>
      <c r="E22" s="41">
        <f t="shared" si="0"/>
        <v>2.8169014084507045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131</v>
      </c>
      <c r="P22" s="111">
        <v>144</v>
      </c>
      <c r="Q22" s="111">
        <v>4773749</v>
      </c>
      <c r="R22" s="46">
        <f t="shared" si="4"/>
        <v>5862</v>
      </c>
      <c r="S22" s="47">
        <f t="shared" si="5"/>
        <v>140.68799999999999</v>
      </c>
      <c r="T22" s="47">
        <f t="shared" si="6"/>
        <v>5.8620000000000001</v>
      </c>
      <c r="U22" s="112">
        <v>3.9</v>
      </c>
      <c r="V22" s="112">
        <f t="shared" si="7"/>
        <v>3.9</v>
      </c>
      <c r="W22" s="113" t="s">
        <v>209</v>
      </c>
      <c r="X22" s="115">
        <v>1067</v>
      </c>
      <c r="Y22" s="115">
        <v>0</v>
      </c>
      <c r="Z22" s="115">
        <v>1187</v>
      </c>
      <c r="AA22" s="115">
        <v>1185</v>
      </c>
      <c r="AB22" s="115">
        <v>1187</v>
      </c>
      <c r="AC22" s="48" t="s">
        <v>90</v>
      </c>
      <c r="AD22" s="48" t="s">
        <v>90</v>
      </c>
      <c r="AE22" s="48" t="s">
        <v>90</v>
      </c>
      <c r="AF22" s="114" t="s">
        <v>90</v>
      </c>
      <c r="AG22" s="123">
        <v>47328412</v>
      </c>
      <c r="AH22" s="49">
        <f t="shared" si="9"/>
        <v>1352</v>
      </c>
      <c r="AI22" s="50">
        <f t="shared" si="8"/>
        <v>230.63800750597065</v>
      </c>
      <c r="AJ22" s="98">
        <v>1</v>
      </c>
      <c r="AK22" s="98">
        <v>0</v>
      </c>
      <c r="AL22" s="98">
        <v>1</v>
      </c>
      <c r="AM22" s="98">
        <v>1</v>
      </c>
      <c r="AN22" s="98">
        <v>1</v>
      </c>
      <c r="AO22" s="98">
        <v>0</v>
      </c>
      <c r="AP22" s="115">
        <v>10907247</v>
      </c>
      <c r="AQ22" s="115">
        <f t="shared" si="1"/>
        <v>0</v>
      </c>
      <c r="AR22" s="51"/>
      <c r="AS22" s="52" t="s">
        <v>101</v>
      </c>
      <c r="AV22" s="55" t="s">
        <v>110</v>
      </c>
      <c r="AY22" s="101"/>
    </row>
    <row r="23" spans="1:51" x14ac:dyDescent="0.25">
      <c r="A23" s="97" t="s">
        <v>124</v>
      </c>
      <c r="B23" s="40">
        <v>2.5</v>
      </c>
      <c r="C23" s="40">
        <v>0.54166666666666696</v>
      </c>
      <c r="D23" s="110">
        <v>4</v>
      </c>
      <c r="E23" s="41">
        <f t="shared" si="0"/>
        <v>2.8169014084507045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131</v>
      </c>
      <c r="P23" s="111">
        <v>142</v>
      </c>
      <c r="Q23" s="111">
        <v>4779523</v>
      </c>
      <c r="R23" s="46">
        <f t="shared" si="4"/>
        <v>5774</v>
      </c>
      <c r="S23" s="47">
        <f t="shared" si="5"/>
        <v>138.57599999999999</v>
      </c>
      <c r="T23" s="47">
        <f t="shared" si="6"/>
        <v>5.774</v>
      </c>
      <c r="U23" s="112">
        <v>3.5</v>
      </c>
      <c r="V23" s="112">
        <f t="shared" si="7"/>
        <v>3.5</v>
      </c>
      <c r="W23" s="113" t="s">
        <v>209</v>
      </c>
      <c r="X23" s="115">
        <v>1067</v>
      </c>
      <c r="Y23" s="115">
        <v>0</v>
      </c>
      <c r="Z23" s="115">
        <v>1187</v>
      </c>
      <c r="AA23" s="115">
        <v>1185</v>
      </c>
      <c r="AB23" s="115">
        <v>1187</v>
      </c>
      <c r="AC23" s="48" t="s">
        <v>90</v>
      </c>
      <c r="AD23" s="48" t="s">
        <v>90</v>
      </c>
      <c r="AE23" s="48" t="s">
        <v>90</v>
      </c>
      <c r="AF23" s="114" t="s">
        <v>90</v>
      </c>
      <c r="AG23" s="123">
        <v>47329752</v>
      </c>
      <c r="AH23" s="49">
        <f t="shared" si="9"/>
        <v>1340</v>
      </c>
      <c r="AI23" s="50">
        <f t="shared" si="8"/>
        <v>232.07481815032907</v>
      </c>
      <c r="AJ23" s="98">
        <v>1</v>
      </c>
      <c r="AK23" s="98">
        <v>0</v>
      </c>
      <c r="AL23" s="98">
        <v>1</v>
      </c>
      <c r="AM23" s="98">
        <v>1</v>
      </c>
      <c r="AN23" s="98">
        <v>1</v>
      </c>
      <c r="AO23" s="98">
        <v>0</v>
      </c>
      <c r="AP23" s="115">
        <v>10907247</v>
      </c>
      <c r="AQ23" s="115">
        <f t="shared" si="1"/>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137</v>
      </c>
      <c r="P24" s="111">
        <v>138</v>
      </c>
      <c r="Q24" s="111">
        <v>4784983</v>
      </c>
      <c r="R24" s="46">
        <f t="shared" si="4"/>
        <v>5460</v>
      </c>
      <c r="S24" s="47">
        <f t="shared" si="5"/>
        <v>131.04</v>
      </c>
      <c r="T24" s="47">
        <f t="shared" si="6"/>
        <v>5.46</v>
      </c>
      <c r="U24" s="112">
        <v>3.2</v>
      </c>
      <c r="V24" s="112">
        <f t="shared" si="7"/>
        <v>3.2</v>
      </c>
      <c r="W24" s="113" t="s">
        <v>209</v>
      </c>
      <c r="X24" s="115">
        <v>1015</v>
      </c>
      <c r="Y24" s="115">
        <v>0</v>
      </c>
      <c r="Z24" s="115">
        <v>1187</v>
      </c>
      <c r="AA24" s="115">
        <v>1185</v>
      </c>
      <c r="AB24" s="115">
        <v>1187</v>
      </c>
      <c r="AC24" s="48" t="s">
        <v>90</v>
      </c>
      <c r="AD24" s="48" t="s">
        <v>90</v>
      </c>
      <c r="AE24" s="48" t="s">
        <v>90</v>
      </c>
      <c r="AF24" s="114" t="s">
        <v>90</v>
      </c>
      <c r="AG24" s="123">
        <v>47331012</v>
      </c>
      <c r="AH24" s="49">
        <f>IF(ISBLANK(AG24),"-",AG24-AG23)</f>
        <v>1260</v>
      </c>
      <c r="AI24" s="50">
        <f t="shared" si="8"/>
        <v>230.76923076923077</v>
      </c>
      <c r="AJ24" s="98">
        <v>1</v>
      </c>
      <c r="AK24" s="98">
        <v>0</v>
      </c>
      <c r="AL24" s="98">
        <v>1</v>
      </c>
      <c r="AM24" s="98">
        <v>1</v>
      </c>
      <c r="AN24" s="98">
        <v>1</v>
      </c>
      <c r="AO24" s="98">
        <v>0</v>
      </c>
      <c r="AP24" s="115">
        <v>10907247</v>
      </c>
      <c r="AQ24" s="115">
        <f t="shared" si="1"/>
        <v>0</v>
      </c>
      <c r="AR24" s="53">
        <v>1.18</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137</v>
      </c>
      <c r="P25" s="111">
        <v>141</v>
      </c>
      <c r="Q25" s="111">
        <v>4790731</v>
      </c>
      <c r="R25" s="46">
        <f t="shared" si="4"/>
        <v>5748</v>
      </c>
      <c r="S25" s="47">
        <f t="shared" si="5"/>
        <v>137.952</v>
      </c>
      <c r="T25" s="47">
        <f t="shared" si="6"/>
        <v>5.7480000000000002</v>
      </c>
      <c r="U25" s="112">
        <v>2.9</v>
      </c>
      <c r="V25" s="112">
        <f t="shared" si="7"/>
        <v>2.9</v>
      </c>
      <c r="W25" s="113" t="s">
        <v>209</v>
      </c>
      <c r="X25" s="115">
        <v>1015</v>
      </c>
      <c r="Y25" s="115">
        <v>0</v>
      </c>
      <c r="Z25" s="115">
        <v>1187</v>
      </c>
      <c r="AA25" s="115">
        <v>1185</v>
      </c>
      <c r="AB25" s="115">
        <v>1187</v>
      </c>
      <c r="AC25" s="48" t="s">
        <v>90</v>
      </c>
      <c r="AD25" s="48" t="s">
        <v>90</v>
      </c>
      <c r="AE25" s="48" t="s">
        <v>90</v>
      </c>
      <c r="AF25" s="114" t="s">
        <v>90</v>
      </c>
      <c r="AG25" s="123">
        <v>47332352</v>
      </c>
      <c r="AH25" s="49">
        <f t="shared" si="9"/>
        <v>1340</v>
      </c>
      <c r="AI25" s="50">
        <f t="shared" si="8"/>
        <v>233.12456506610994</v>
      </c>
      <c r="AJ25" s="98">
        <v>1</v>
      </c>
      <c r="AK25" s="98">
        <v>0</v>
      </c>
      <c r="AL25" s="98">
        <v>1</v>
      </c>
      <c r="AM25" s="98">
        <v>1</v>
      </c>
      <c r="AN25" s="98">
        <v>1</v>
      </c>
      <c r="AO25" s="98">
        <v>0</v>
      </c>
      <c r="AP25" s="115">
        <v>10907247</v>
      </c>
      <c r="AQ25" s="115">
        <f t="shared" si="1"/>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138</v>
      </c>
      <c r="P26" s="111">
        <v>133</v>
      </c>
      <c r="Q26" s="111">
        <v>4796432</v>
      </c>
      <c r="R26" s="46">
        <f t="shared" si="4"/>
        <v>5701</v>
      </c>
      <c r="S26" s="47">
        <f t="shared" si="5"/>
        <v>136.82400000000001</v>
      </c>
      <c r="T26" s="47">
        <f t="shared" si="6"/>
        <v>5.7009999999999996</v>
      </c>
      <c r="U26" s="112">
        <v>2.6</v>
      </c>
      <c r="V26" s="112">
        <f t="shared" si="7"/>
        <v>2.6</v>
      </c>
      <c r="W26" s="113" t="s">
        <v>209</v>
      </c>
      <c r="X26" s="115">
        <v>1015</v>
      </c>
      <c r="Y26" s="115">
        <v>0</v>
      </c>
      <c r="Z26" s="115">
        <v>1187</v>
      </c>
      <c r="AA26" s="115">
        <v>1185</v>
      </c>
      <c r="AB26" s="115">
        <v>1187</v>
      </c>
      <c r="AC26" s="48" t="s">
        <v>90</v>
      </c>
      <c r="AD26" s="48" t="s">
        <v>90</v>
      </c>
      <c r="AE26" s="48" t="s">
        <v>90</v>
      </c>
      <c r="AF26" s="114" t="s">
        <v>90</v>
      </c>
      <c r="AG26" s="123">
        <v>47333644</v>
      </c>
      <c r="AH26" s="49">
        <f t="shared" si="9"/>
        <v>1292</v>
      </c>
      <c r="AI26" s="50">
        <f t="shared" si="8"/>
        <v>226.6269075600772</v>
      </c>
      <c r="AJ26" s="98">
        <v>1</v>
      </c>
      <c r="AK26" s="98">
        <v>0</v>
      </c>
      <c r="AL26" s="98">
        <v>1</v>
      </c>
      <c r="AM26" s="98">
        <v>1</v>
      </c>
      <c r="AN26" s="98">
        <v>1</v>
      </c>
      <c r="AO26" s="98">
        <v>0</v>
      </c>
      <c r="AP26" s="115">
        <v>10907247</v>
      </c>
      <c r="AQ26" s="115">
        <f t="shared" si="1"/>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137</v>
      </c>
      <c r="P27" s="111">
        <v>140</v>
      </c>
      <c r="Q27" s="111">
        <v>4802160</v>
      </c>
      <c r="R27" s="46">
        <f t="shared" si="4"/>
        <v>5728</v>
      </c>
      <c r="S27" s="47">
        <f t="shared" si="5"/>
        <v>137.47200000000001</v>
      </c>
      <c r="T27" s="47">
        <f t="shared" si="6"/>
        <v>5.7279999999999998</v>
      </c>
      <c r="U27" s="112">
        <v>2.2999999999999998</v>
      </c>
      <c r="V27" s="112">
        <f t="shared" si="7"/>
        <v>2.2999999999999998</v>
      </c>
      <c r="W27" s="113" t="s">
        <v>209</v>
      </c>
      <c r="X27" s="115">
        <v>1005</v>
      </c>
      <c r="Y27" s="115">
        <v>0</v>
      </c>
      <c r="Z27" s="115">
        <v>1187</v>
      </c>
      <c r="AA27" s="115">
        <v>1185</v>
      </c>
      <c r="AB27" s="115">
        <v>1187</v>
      </c>
      <c r="AC27" s="48" t="s">
        <v>90</v>
      </c>
      <c r="AD27" s="48" t="s">
        <v>90</v>
      </c>
      <c r="AE27" s="48" t="s">
        <v>90</v>
      </c>
      <c r="AF27" s="114" t="s">
        <v>90</v>
      </c>
      <c r="AG27" s="123">
        <v>47335020</v>
      </c>
      <c r="AH27" s="49">
        <f t="shared" si="9"/>
        <v>1376</v>
      </c>
      <c r="AI27" s="50">
        <f t="shared" si="8"/>
        <v>240.22346368715085</v>
      </c>
      <c r="AJ27" s="98">
        <v>1</v>
      </c>
      <c r="AK27" s="98">
        <v>0</v>
      </c>
      <c r="AL27" s="98">
        <v>1</v>
      </c>
      <c r="AM27" s="98">
        <v>1</v>
      </c>
      <c r="AN27" s="98">
        <v>1</v>
      </c>
      <c r="AO27" s="98">
        <v>0</v>
      </c>
      <c r="AP27" s="115">
        <v>10907247</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140</v>
      </c>
      <c r="P28" s="111">
        <v>136</v>
      </c>
      <c r="Q28" s="111">
        <v>4807820</v>
      </c>
      <c r="R28" s="46">
        <f t="shared" si="4"/>
        <v>5660</v>
      </c>
      <c r="S28" s="47">
        <f t="shared" si="5"/>
        <v>135.84</v>
      </c>
      <c r="T28" s="47">
        <f t="shared" si="6"/>
        <v>5.66</v>
      </c>
      <c r="U28" s="112">
        <v>2.2000000000000002</v>
      </c>
      <c r="V28" s="112">
        <f t="shared" si="7"/>
        <v>2.2000000000000002</v>
      </c>
      <c r="W28" s="113" t="s">
        <v>209</v>
      </c>
      <c r="X28" s="115">
        <v>996</v>
      </c>
      <c r="Y28" s="115">
        <v>0</v>
      </c>
      <c r="Z28" s="115">
        <v>1187</v>
      </c>
      <c r="AA28" s="115">
        <v>1185</v>
      </c>
      <c r="AB28" s="115">
        <v>1187</v>
      </c>
      <c r="AC28" s="48" t="s">
        <v>90</v>
      </c>
      <c r="AD28" s="48" t="s">
        <v>90</v>
      </c>
      <c r="AE28" s="48" t="s">
        <v>90</v>
      </c>
      <c r="AF28" s="114" t="s">
        <v>90</v>
      </c>
      <c r="AG28" s="123">
        <v>47336348</v>
      </c>
      <c r="AH28" s="49">
        <f t="shared" si="9"/>
        <v>1328</v>
      </c>
      <c r="AI28" s="50">
        <f t="shared" si="8"/>
        <v>234.62897526501766</v>
      </c>
      <c r="AJ28" s="98">
        <v>1</v>
      </c>
      <c r="AK28" s="98">
        <v>0</v>
      </c>
      <c r="AL28" s="98">
        <v>1</v>
      </c>
      <c r="AM28" s="98">
        <v>1</v>
      </c>
      <c r="AN28" s="98">
        <v>1</v>
      </c>
      <c r="AO28" s="98">
        <v>0</v>
      </c>
      <c r="AP28" s="115">
        <v>10907247</v>
      </c>
      <c r="AQ28" s="115">
        <f t="shared" si="1"/>
        <v>0</v>
      </c>
      <c r="AR28" s="53">
        <v>1.24</v>
      </c>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135</v>
      </c>
      <c r="P29" s="111">
        <v>134</v>
      </c>
      <c r="Q29" s="111">
        <v>4813506</v>
      </c>
      <c r="R29" s="46">
        <f t="shared" si="4"/>
        <v>5686</v>
      </c>
      <c r="S29" s="47">
        <f t="shared" si="5"/>
        <v>136.464</v>
      </c>
      <c r="T29" s="47">
        <f t="shared" si="6"/>
        <v>5.6859999999999999</v>
      </c>
      <c r="U29" s="112">
        <v>2.1</v>
      </c>
      <c r="V29" s="112">
        <f t="shared" si="7"/>
        <v>2.1</v>
      </c>
      <c r="W29" s="113" t="s">
        <v>209</v>
      </c>
      <c r="X29" s="115">
        <v>1000</v>
      </c>
      <c r="Y29" s="115">
        <v>0</v>
      </c>
      <c r="Z29" s="115">
        <v>1187</v>
      </c>
      <c r="AA29" s="115">
        <v>1185</v>
      </c>
      <c r="AB29" s="115">
        <v>1187</v>
      </c>
      <c r="AC29" s="48" t="s">
        <v>90</v>
      </c>
      <c r="AD29" s="48" t="s">
        <v>90</v>
      </c>
      <c r="AE29" s="48" t="s">
        <v>90</v>
      </c>
      <c r="AF29" s="114" t="s">
        <v>90</v>
      </c>
      <c r="AG29" s="123">
        <v>47337672</v>
      </c>
      <c r="AH29" s="49">
        <f t="shared" si="9"/>
        <v>1324</v>
      </c>
      <c r="AI29" s="50">
        <f t="shared" si="8"/>
        <v>232.8526204713331</v>
      </c>
      <c r="AJ29" s="98">
        <v>1</v>
      </c>
      <c r="AK29" s="98">
        <v>0</v>
      </c>
      <c r="AL29" s="98">
        <v>1</v>
      </c>
      <c r="AM29" s="98">
        <v>1</v>
      </c>
      <c r="AN29" s="98">
        <v>1</v>
      </c>
      <c r="AO29" s="98">
        <v>0</v>
      </c>
      <c r="AP29" s="115">
        <v>10907247</v>
      </c>
      <c r="AQ29" s="115">
        <f t="shared" si="1"/>
        <v>0</v>
      </c>
      <c r="AR29" s="51"/>
      <c r="AS29" s="52" t="s">
        <v>113</v>
      </c>
      <c r="AY29" s="101"/>
    </row>
    <row r="30" spans="1:51" x14ac:dyDescent="0.25">
      <c r="B30" s="40">
        <v>2.7916666666666701</v>
      </c>
      <c r="C30" s="40">
        <v>0.83333333333333703</v>
      </c>
      <c r="D30" s="110">
        <v>4</v>
      </c>
      <c r="E30" s="41">
        <f t="shared" si="0"/>
        <v>2.8169014084507045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132</v>
      </c>
      <c r="P30" s="111">
        <v>131</v>
      </c>
      <c r="Q30" s="111">
        <v>4819058</v>
      </c>
      <c r="R30" s="46">
        <f t="shared" si="4"/>
        <v>5552</v>
      </c>
      <c r="S30" s="47">
        <f t="shared" si="5"/>
        <v>133.24799999999999</v>
      </c>
      <c r="T30" s="47">
        <f t="shared" si="6"/>
        <v>5.5519999999999996</v>
      </c>
      <c r="U30" s="112">
        <v>2</v>
      </c>
      <c r="V30" s="112">
        <f t="shared" si="7"/>
        <v>2</v>
      </c>
      <c r="W30" s="113" t="s">
        <v>209</v>
      </c>
      <c r="X30" s="115">
        <v>1005</v>
      </c>
      <c r="Y30" s="115">
        <v>0</v>
      </c>
      <c r="Z30" s="115">
        <v>1187</v>
      </c>
      <c r="AA30" s="115">
        <v>1185</v>
      </c>
      <c r="AB30" s="115">
        <v>1187</v>
      </c>
      <c r="AC30" s="48" t="s">
        <v>90</v>
      </c>
      <c r="AD30" s="48" t="s">
        <v>90</v>
      </c>
      <c r="AE30" s="48" t="s">
        <v>90</v>
      </c>
      <c r="AF30" s="114" t="s">
        <v>90</v>
      </c>
      <c r="AG30" s="123">
        <v>47338996</v>
      </c>
      <c r="AH30" s="49">
        <f t="shared" si="9"/>
        <v>1324</v>
      </c>
      <c r="AI30" s="50">
        <f t="shared" si="8"/>
        <v>238.47262247838617</v>
      </c>
      <c r="AJ30" s="98">
        <v>1</v>
      </c>
      <c r="AK30" s="98">
        <v>0</v>
      </c>
      <c r="AL30" s="98">
        <v>1</v>
      </c>
      <c r="AM30" s="98">
        <v>1</v>
      </c>
      <c r="AN30" s="98">
        <v>1</v>
      </c>
      <c r="AO30" s="98">
        <v>0</v>
      </c>
      <c r="AP30" s="115">
        <v>10907247</v>
      </c>
      <c r="AQ30" s="115">
        <f t="shared" si="1"/>
        <v>0</v>
      </c>
      <c r="AR30" s="51"/>
      <c r="AS30" s="52" t="s">
        <v>113</v>
      </c>
      <c r="AV30" s="339" t="s">
        <v>117</v>
      </c>
      <c r="AW30" s="339"/>
      <c r="AY30" s="101"/>
    </row>
    <row r="31" spans="1:51" x14ac:dyDescent="0.25">
      <c r="B31" s="40">
        <v>2.8333333333333299</v>
      </c>
      <c r="C31" s="40">
        <v>0.875000000000004</v>
      </c>
      <c r="D31" s="110">
        <v>4</v>
      </c>
      <c r="E31" s="41">
        <f t="shared" si="0"/>
        <v>2.8169014084507045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132</v>
      </c>
      <c r="P31" s="111">
        <v>133</v>
      </c>
      <c r="Q31" s="111">
        <v>4824618</v>
      </c>
      <c r="R31" s="46">
        <f t="shared" si="4"/>
        <v>5560</v>
      </c>
      <c r="S31" s="47">
        <f t="shared" si="5"/>
        <v>133.44</v>
      </c>
      <c r="T31" s="47">
        <f t="shared" si="6"/>
        <v>5.56</v>
      </c>
      <c r="U31" s="112">
        <v>1.9</v>
      </c>
      <c r="V31" s="112">
        <f t="shared" si="7"/>
        <v>1.9</v>
      </c>
      <c r="W31" s="113" t="s">
        <v>209</v>
      </c>
      <c r="X31" s="115">
        <v>1025</v>
      </c>
      <c r="Y31" s="115">
        <v>0</v>
      </c>
      <c r="Z31" s="115">
        <v>1187</v>
      </c>
      <c r="AA31" s="115">
        <v>1185</v>
      </c>
      <c r="AB31" s="115">
        <v>1187</v>
      </c>
      <c r="AC31" s="48" t="s">
        <v>90</v>
      </c>
      <c r="AD31" s="48" t="s">
        <v>90</v>
      </c>
      <c r="AE31" s="48" t="s">
        <v>90</v>
      </c>
      <c r="AF31" s="114" t="s">
        <v>90</v>
      </c>
      <c r="AG31" s="123">
        <v>47340316</v>
      </c>
      <c r="AH31" s="49">
        <f t="shared" si="9"/>
        <v>1320</v>
      </c>
      <c r="AI31" s="50">
        <f t="shared" si="8"/>
        <v>237.41007194244605</v>
      </c>
      <c r="AJ31" s="98">
        <v>1</v>
      </c>
      <c r="AK31" s="98">
        <v>0</v>
      </c>
      <c r="AL31" s="98">
        <v>1</v>
      </c>
      <c r="AM31" s="98">
        <v>1</v>
      </c>
      <c r="AN31" s="98">
        <v>1</v>
      </c>
      <c r="AO31" s="98">
        <v>0</v>
      </c>
      <c r="AP31" s="115">
        <v>10907247</v>
      </c>
      <c r="AQ31" s="115">
        <f t="shared" si="1"/>
        <v>0</v>
      </c>
      <c r="AR31" s="51"/>
      <c r="AS31" s="52" t="s">
        <v>113</v>
      </c>
      <c r="AV31" s="59" t="s">
        <v>29</v>
      </c>
      <c r="AW31" s="59" t="s">
        <v>74</v>
      </c>
      <c r="AY31" s="101"/>
    </row>
    <row r="32" spans="1:51" x14ac:dyDescent="0.25">
      <c r="B32" s="40">
        <v>2.875</v>
      </c>
      <c r="C32" s="40">
        <v>0.91666666666667096</v>
      </c>
      <c r="D32" s="110">
        <v>3</v>
      </c>
      <c r="E32" s="41">
        <f t="shared" si="0"/>
        <v>2.1126760563380285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129</v>
      </c>
      <c r="P32" s="111">
        <v>134</v>
      </c>
      <c r="Q32" s="111">
        <v>4830594</v>
      </c>
      <c r="R32" s="46">
        <f t="shared" si="4"/>
        <v>5976</v>
      </c>
      <c r="S32" s="47">
        <f t="shared" si="5"/>
        <v>143.42400000000001</v>
      </c>
      <c r="T32" s="47">
        <f t="shared" si="6"/>
        <v>5.976</v>
      </c>
      <c r="U32" s="112">
        <v>1.7</v>
      </c>
      <c r="V32" s="112">
        <f t="shared" si="7"/>
        <v>1.7</v>
      </c>
      <c r="W32" s="113" t="s">
        <v>129</v>
      </c>
      <c r="X32" s="115">
        <v>1025</v>
      </c>
      <c r="Y32" s="115">
        <v>0</v>
      </c>
      <c r="Z32" s="115">
        <v>1187</v>
      </c>
      <c r="AA32" s="115">
        <v>1185</v>
      </c>
      <c r="AB32" s="115">
        <v>1188</v>
      </c>
      <c r="AC32" s="48" t="s">
        <v>90</v>
      </c>
      <c r="AD32" s="48" t="s">
        <v>90</v>
      </c>
      <c r="AE32" s="48" t="s">
        <v>90</v>
      </c>
      <c r="AF32" s="114" t="s">
        <v>90</v>
      </c>
      <c r="AG32" s="123">
        <v>47341740</v>
      </c>
      <c r="AH32" s="49">
        <f t="shared" si="9"/>
        <v>1424</v>
      </c>
      <c r="AI32" s="50">
        <f t="shared" si="8"/>
        <v>238.28647925033468</v>
      </c>
      <c r="AJ32" s="98">
        <v>1</v>
      </c>
      <c r="AK32" s="98">
        <v>0</v>
      </c>
      <c r="AL32" s="98">
        <v>1</v>
      </c>
      <c r="AM32" s="98">
        <v>1</v>
      </c>
      <c r="AN32" s="98">
        <v>1</v>
      </c>
      <c r="AO32" s="98">
        <v>0</v>
      </c>
      <c r="AP32" s="115">
        <v>10907247</v>
      </c>
      <c r="AQ32" s="115">
        <f t="shared" si="1"/>
        <v>0</v>
      </c>
      <c r="AR32" s="53">
        <v>1.2</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3</v>
      </c>
      <c r="E33" s="41">
        <f t="shared" si="0"/>
        <v>2.1126760563380285</v>
      </c>
      <c r="F33" s="175">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134</v>
      </c>
      <c r="P33" s="111">
        <v>125</v>
      </c>
      <c r="Q33" s="111">
        <v>4835700</v>
      </c>
      <c r="R33" s="46">
        <f t="shared" si="4"/>
        <v>5106</v>
      </c>
      <c r="S33" s="47">
        <f t="shared" si="5"/>
        <v>122.544</v>
      </c>
      <c r="T33" s="47">
        <f t="shared" si="6"/>
        <v>5.1059999999999999</v>
      </c>
      <c r="U33" s="112">
        <v>1.7</v>
      </c>
      <c r="V33" s="112">
        <f t="shared" si="7"/>
        <v>1.7</v>
      </c>
      <c r="W33" s="113" t="s">
        <v>135</v>
      </c>
      <c r="X33" s="115">
        <v>0</v>
      </c>
      <c r="Y33" s="115">
        <v>0</v>
      </c>
      <c r="Z33" s="115">
        <v>1186</v>
      </c>
      <c r="AA33" s="115">
        <v>1185</v>
      </c>
      <c r="AB33" s="115">
        <v>1187</v>
      </c>
      <c r="AC33" s="48" t="s">
        <v>90</v>
      </c>
      <c r="AD33" s="48" t="s">
        <v>90</v>
      </c>
      <c r="AE33" s="48" t="s">
        <v>90</v>
      </c>
      <c r="AF33" s="114" t="s">
        <v>90</v>
      </c>
      <c r="AG33" s="123">
        <v>47342940</v>
      </c>
      <c r="AH33" s="49">
        <f t="shared" si="9"/>
        <v>1200</v>
      </c>
      <c r="AI33" s="50">
        <f t="shared" si="8"/>
        <v>235.01762632197415</v>
      </c>
      <c r="AJ33" s="98">
        <v>0</v>
      </c>
      <c r="AK33" s="98">
        <v>0</v>
      </c>
      <c r="AL33" s="98">
        <v>1</v>
      </c>
      <c r="AM33" s="98">
        <v>1</v>
      </c>
      <c r="AN33" s="98">
        <v>1</v>
      </c>
      <c r="AO33" s="98">
        <v>0.2</v>
      </c>
      <c r="AP33" s="115">
        <v>10907307</v>
      </c>
      <c r="AQ33" s="115">
        <f t="shared" si="1"/>
        <v>60</v>
      </c>
      <c r="AR33" s="51"/>
      <c r="AS33" s="52" t="s">
        <v>113</v>
      </c>
      <c r="AY33" s="101"/>
    </row>
    <row r="34" spans="1:51" x14ac:dyDescent="0.25">
      <c r="B34" s="40">
        <v>2.9583333333333299</v>
      </c>
      <c r="C34" s="40">
        <v>1</v>
      </c>
      <c r="D34" s="110">
        <v>3</v>
      </c>
      <c r="E34" s="41">
        <f t="shared" si="0"/>
        <v>2.1126760563380285</v>
      </c>
      <c r="F34" s="175">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136</v>
      </c>
      <c r="P34" s="111">
        <v>120</v>
      </c>
      <c r="Q34" s="111">
        <v>4840966</v>
      </c>
      <c r="R34" s="46">
        <f t="shared" si="4"/>
        <v>5266</v>
      </c>
      <c r="S34" s="47">
        <f t="shared" si="5"/>
        <v>126.384</v>
      </c>
      <c r="T34" s="47">
        <f t="shared" si="6"/>
        <v>5.266</v>
      </c>
      <c r="U34" s="112">
        <v>1.9</v>
      </c>
      <c r="V34" s="112">
        <f t="shared" si="7"/>
        <v>1.9</v>
      </c>
      <c r="W34" s="113" t="s">
        <v>135</v>
      </c>
      <c r="X34" s="115">
        <v>0</v>
      </c>
      <c r="Y34" s="115">
        <v>0</v>
      </c>
      <c r="Z34" s="115">
        <v>1187</v>
      </c>
      <c r="AA34" s="115">
        <v>1185</v>
      </c>
      <c r="AB34" s="115">
        <v>1187</v>
      </c>
      <c r="AC34" s="48" t="s">
        <v>90</v>
      </c>
      <c r="AD34" s="48" t="s">
        <v>90</v>
      </c>
      <c r="AE34" s="48" t="s">
        <v>90</v>
      </c>
      <c r="AF34" s="114" t="s">
        <v>90</v>
      </c>
      <c r="AG34" s="123">
        <v>47344180</v>
      </c>
      <c r="AH34" s="49">
        <f t="shared" si="9"/>
        <v>1240</v>
      </c>
      <c r="AI34" s="50">
        <f t="shared" si="8"/>
        <v>235.47284466388152</v>
      </c>
      <c r="AJ34" s="98">
        <v>0</v>
      </c>
      <c r="AK34" s="98">
        <v>0</v>
      </c>
      <c r="AL34" s="98">
        <v>1</v>
      </c>
      <c r="AM34" s="98">
        <v>1</v>
      </c>
      <c r="AN34" s="98">
        <v>1</v>
      </c>
      <c r="AO34" s="98">
        <v>0.2</v>
      </c>
      <c r="AP34" s="115">
        <v>10907515</v>
      </c>
      <c r="AQ34" s="115">
        <f t="shared" si="1"/>
        <v>208</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133258</v>
      </c>
      <c r="S35" s="65">
        <f>AVERAGE(S11:S34)</f>
        <v>133.25800000000001</v>
      </c>
      <c r="T35" s="65">
        <f>SUM(T11:T34)</f>
        <v>133.25799999999995</v>
      </c>
      <c r="U35" s="112"/>
      <c r="V35" s="94"/>
      <c r="W35" s="57"/>
      <c r="X35" s="88"/>
      <c r="Y35" s="89"/>
      <c r="Z35" s="89"/>
      <c r="AA35" s="89"/>
      <c r="AB35" s="90"/>
      <c r="AC35" s="88"/>
      <c r="AD35" s="89"/>
      <c r="AE35" s="90"/>
      <c r="AF35" s="91"/>
      <c r="AG35" s="66">
        <f>AG34-AG10</f>
        <v>30928</v>
      </c>
      <c r="AH35" s="67">
        <f>SUM(AH11:AH34)</f>
        <v>30928</v>
      </c>
      <c r="AI35" s="68">
        <f>$AH$35/$T35</f>
        <v>232.09113148929154</v>
      </c>
      <c r="AJ35" s="98"/>
      <c r="AK35" s="98"/>
      <c r="AL35" s="98"/>
      <c r="AM35" s="98"/>
      <c r="AN35" s="98"/>
      <c r="AO35" s="69"/>
      <c r="AP35" s="70">
        <f>AP34-AP10</f>
        <v>2582</v>
      </c>
      <c r="AQ35" s="71">
        <f>SUM(AQ11:AQ34)</f>
        <v>2582</v>
      </c>
      <c r="AR35" s="72">
        <f>AVERAGE(AR11:AR34)</f>
        <v>1.1900000000000002</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167" t="s">
        <v>191</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2" t="s">
        <v>190</v>
      </c>
      <c r="C41" s="105"/>
      <c r="D41" s="105"/>
      <c r="E41" s="105"/>
      <c r="F41" s="105"/>
      <c r="G41" s="105"/>
      <c r="H41" s="105"/>
      <c r="I41" s="106"/>
      <c r="J41" s="106"/>
      <c r="K41" s="106"/>
      <c r="L41" s="106"/>
      <c r="M41" s="106"/>
      <c r="N41" s="106"/>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73"/>
      <c r="AW41" s="73"/>
      <c r="AY41" s="101"/>
    </row>
    <row r="42" spans="1:51" x14ac:dyDescent="0.25">
      <c r="B42" s="83" t="s">
        <v>207</v>
      </c>
      <c r="C42" s="106"/>
      <c r="D42" s="106"/>
      <c r="E42" s="106"/>
      <c r="F42" s="85"/>
      <c r="G42" s="85"/>
      <c r="H42" s="85"/>
      <c r="I42" s="106"/>
      <c r="J42" s="106"/>
      <c r="K42" s="106"/>
      <c r="L42" s="85"/>
      <c r="M42" s="85"/>
      <c r="N42" s="85"/>
      <c r="O42" s="106"/>
      <c r="P42" s="106"/>
      <c r="Q42" s="106"/>
      <c r="R42" s="106"/>
      <c r="S42" s="85"/>
      <c r="T42" s="85"/>
      <c r="U42" s="85"/>
      <c r="V42" s="85"/>
      <c r="W42" s="102"/>
      <c r="X42" s="102"/>
      <c r="Y42" s="102"/>
      <c r="Z42" s="102"/>
      <c r="AA42" s="102"/>
      <c r="AB42" s="102"/>
      <c r="AC42" s="102"/>
      <c r="AD42" s="102"/>
      <c r="AE42" s="102"/>
      <c r="AM42" s="20"/>
      <c r="AN42" s="99"/>
      <c r="AO42" s="99"/>
      <c r="AP42" s="99"/>
      <c r="AQ42" s="99"/>
      <c r="AR42" s="102"/>
      <c r="AV42" s="128"/>
      <c r="AW42" s="128"/>
      <c r="AY42" s="101"/>
    </row>
    <row r="43" spans="1:51" x14ac:dyDescent="0.25">
      <c r="B43" s="167" t="s">
        <v>126</v>
      </c>
      <c r="C43" s="105"/>
      <c r="D43" s="105"/>
      <c r="E43" s="105"/>
      <c r="F43" s="105"/>
      <c r="G43" s="105"/>
      <c r="H43" s="105"/>
      <c r="I43" s="106"/>
      <c r="J43" s="106"/>
      <c r="K43" s="106"/>
      <c r="L43" s="106"/>
      <c r="M43" s="106"/>
      <c r="N43" s="106"/>
      <c r="O43" s="106"/>
      <c r="P43" s="106"/>
      <c r="Q43" s="106"/>
      <c r="R43" s="106"/>
      <c r="S43" s="107"/>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167" t="s">
        <v>138</v>
      </c>
      <c r="C44" s="145"/>
      <c r="D44" s="145"/>
      <c r="E44" s="146"/>
      <c r="F44" s="127"/>
      <c r="G44" s="109"/>
      <c r="H44" s="105"/>
      <c r="I44" s="106"/>
      <c r="J44" s="106"/>
      <c r="K44" s="106"/>
      <c r="L44" s="106"/>
      <c r="M44" s="106"/>
      <c r="N44" s="106"/>
      <c r="O44" s="106"/>
      <c r="P44" s="106"/>
      <c r="Q44" s="106"/>
      <c r="R44" s="106"/>
      <c r="S44" s="108"/>
      <c r="T44" s="107"/>
      <c r="U44" s="107"/>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A45" s="121"/>
      <c r="B45" s="133" t="s">
        <v>179</v>
      </c>
      <c r="C45" s="145"/>
      <c r="D45" s="147"/>
      <c r="E45" s="148"/>
      <c r="F45" s="129"/>
      <c r="G45" s="129"/>
      <c r="H45" s="129"/>
      <c r="I45" s="129"/>
      <c r="J45" s="130"/>
      <c r="K45" s="130"/>
      <c r="L45" s="125"/>
      <c r="M45" s="125"/>
      <c r="N45" s="125"/>
      <c r="O45" s="125"/>
      <c r="P45" s="125"/>
      <c r="Q45" s="125"/>
      <c r="R45" s="125"/>
      <c r="S45" s="125"/>
      <c r="T45" s="126"/>
      <c r="U45" s="126"/>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67" t="s">
        <v>208</v>
      </c>
      <c r="C46" s="149"/>
      <c r="D46" s="150"/>
      <c r="E46" s="151"/>
      <c r="F46" s="131"/>
      <c r="G46" s="131"/>
      <c r="H46" s="131"/>
      <c r="I46" s="131"/>
      <c r="J46" s="132"/>
      <c r="K46" s="132"/>
      <c r="L46" s="135"/>
      <c r="M46" s="135"/>
      <c r="N46" s="135"/>
      <c r="O46" s="135"/>
      <c r="P46" s="135"/>
      <c r="Q46" s="135"/>
      <c r="R46" s="135"/>
      <c r="S46" s="135"/>
      <c r="T46" s="135"/>
      <c r="U46" s="135"/>
      <c r="V46" s="107"/>
      <c r="W46" s="102"/>
      <c r="X46" s="102"/>
      <c r="Y46" s="102"/>
      <c r="Z46" s="102"/>
      <c r="AA46" s="102"/>
      <c r="AB46" s="102"/>
      <c r="AC46" s="102"/>
      <c r="AD46" s="102"/>
      <c r="AE46" s="102"/>
      <c r="AM46" s="103"/>
      <c r="AN46" s="103"/>
      <c r="AO46" s="103"/>
      <c r="AP46" s="103"/>
      <c r="AQ46" s="103"/>
      <c r="AR46" s="103"/>
      <c r="AS46" s="104"/>
      <c r="AV46" s="101"/>
      <c r="AW46" s="97"/>
      <c r="AX46" s="97"/>
      <c r="AY46" s="97"/>
    </row>
    <row r="47" spans="1:51" x14ac:dyDescent="0.25">
      <c r="B47" s="167" t="s">
        <v>143</v>
      </c>
      <c r="C47" s="214"/>
      <c r="D47" s="215"/>
      <c r="E47" s="214"/>
      <c r="F47" s="214"/>
      <c r="G47" s="214"/>
      <c r="H47" s="214"/>
      <c r="I47" s="214"/>
      <c r="J47" s="214"/>
      <c r="K47" s="214"/>
      <c r="L47" s="135"/>
      <c r="M47" s="135"/>
      <c r="N47" s="135"/>
      <c r="O47" s="135"/>
      <c r="P47" s="135"/>
      <c r="Q47" s="135"/>
      <c r="R47" s="135"/>
      <c r="S47" s="135"/>
      <c r="T47" s="135"/>
      <c r="U47" s="135"/>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67" t="s">
        <v>211</v>
      </c>
      <c r="C48" s="216"/>
      <c r="D48" s="217"/>
      <c r="E48" s="216"/>
      <c r="F48" s="216"/>
      <c r="G48" s="216"/>
      <c r="H48" s="216"/>
      <c r="I48" s="216"/>
      <c r="J48" s="216"/>
      <c r="K48" s="216"/>
      <c r="L48" s="124"/>
      <c r="M48" s="124"/>
      <c r="N48" s="124"/>
      <c r="O48" s="124"/>
      <c r="P48" s="124"/>
      <c r="Q48" s="124"/>
      <c r="R48" s="124"/>
      <c r="S48" s="124"/>
      <c r="T48" s="124"/>
      <c r="U48" s="124"/>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67" t="s">
        <v>212</v>
      </c>
      <c r="C49" s="216"/>
      <c r="D49" s="217"/>
      <c r="E49" s="216"/>
      <c r="F49" s="216"/>
      <c r="G49" s="216"/>
      <c r="H49" s="216"/>
      <c r="I49" s="218"/>
      <c r="J49" s="219"/>
      <c r="K49" s="219"/>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92" t="s">
        <v>174</v>
      </c>
      <c r="C50" s="223"/>
      <c r="D50" s="224"/>
      <c r="E50" s="225"/>
      <c r="F50" s="225"/>
      <c r="G50" s="225"/>
      <c r="H50" s="225"/>
      <c r="I50" s="226"/>
      <c r="J50" s="227"/>
      <c r="K50" s="227"/>
      <c r="L50" s="193"/>
      <c r="M50" s="193"/>
      <c r="N50" s="193"/>
      <c r="O50" s="193"/>
      <c r="P50" s="193"/>
      <c r="Q50" s="193"/>
      <c r="R50" s="193"/>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193</v>
      </c>
      <c r="C51" s="216"/>
      <c r="D51" s="217"/>
      <c r="E51" s="216"/>
      <c r="F51" s="216"/>
      <c r="G51" s="216"/>
      <c r="H51" s="216"/>
      <c r="I51" s="218"/>
      <c r="J51" s="219"/>
      <c r="K51" s="219"/>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67" t="s">
        <v>148</v>
      </c>
      <c r="C52" s="214"/>
      <c r="D52" s="216"/>
      <c r="E52" s="217"/>
      <c r="F52" s="216"/>
      <c r="G52" s="216"/>
      <c r="H52" s="216"/>
      <c r="I52" s="218"/>
      <c r="J52" s="218"/>
      <c r="K52" s="219"/>
      <c r="L52" s="125"/>
      <c r="M52" s="125"/>
      <c r="N52" s="125"/>
      <c r="O52" s="125"/>
      <c r="P52" s="125"/>
      <c r="Q52" s="125"/>
      <c r="R52" s="125"/>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33" t="s">
        <v>210</v>
      </c>
      <c r="C53" s="216"/>
      <c r="D53" s="217"/>
      <c r="E53" s="216"/>
      <c r="F53" s="216"/>
      <c r="G53" s="216"/>
      <c r="H53" s="216"/>
      <c r="I53" s="220"/>
      <c r="J53" s="221"/>
      <c r="K53" s="221"/>
      <c r="L53" s="191"/>
      <c r="M53" s="191"/>
      <c r="N53" s="191"/>
      <c r="O53" s="191"/>
      <c r="P53" s="191"/>
      <c r="Q53" s="191"/>
      <c r="R53" s="191"/>
      <c r="S53" s="125"/>
      <c r="T53" s="126"/>
      <c r="U53" s="126"/>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B54" s="214"/>
      <c r="C54" s="214"/>
      <c r="D54" s="216"/>
      <c r="E54" s="217"/>
      <c r="F54" s="216"/>
      <c r="G54" s="216"/>
      <c r="H54" s="216"/>
      <c r="I54" s="218"/>
      <c r="J54" s="218"/>
      <c r="K54" s="219"/>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214"/>
      <c r="C55" s="124"/>
      <c r="D55" s="124"/>
      <c r="E55" s="198"/>
      <c r="F55" s="124"/>
      <c r="G55" s="124"/>
      <c r="H55" s="124"/>
      <c r="I55" s="124"/>
      <c r="J55" s="124"/>
      <c r="K55" s="125"/>
      <c r="L55" s="125"/>
      <c r="M55" s="125"/>
      <c r="N55" s="125"/>
      <c r="O55" s="125"/>
      <c r="P55" s="125"/>
      <c r="Q55" s="125"/>
      <c r="R55" s="125"/>
      <c r="S55" s="125"/>
      <c r="T55" s="125"/>
      <c r="U55" s="126"/>
      <c r="V55" s="126"/>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67"/>
      <c r="C56" s="133"/>
      <c r="D56" s="135"/>
      <c r="E56" s="222"/>
      <c r="F56" s="135"/>
      <c r="G56" s="135"/>
      <c r="H56" s="135"/>
      <c r="I56" s="135"/>
      <c r="J56" s="135"/>
      <c r="K56" s="135"/>
      <c r="L56" s="135"/>
      <c r="M56" s="135"/>
      <c r="N56" s="135"/>
      <c r="O56" s="135"/>
      <c r="P56" s="135"/>
      <c r="Q56" s="135"/>
      <c r="R56" s="135"/>
      <c r="S56" s="135"/>
      <c r="T56" s="135"/>
      <c r="U56" s="135"/>
      <c r="V56" s="135"/>
      <c r="W56" s="79"/>
      <c r="X56" s="102"/>
      <c r="Y56" s="102"/>
      <c r="Z56" s="102"/>
      <c r="AA56" s="80"/>
      <c r="AB56" s="102"/>
      <c r="AC56" s="102"/>
      <c r="AD56" s="102"/>
      <c r="AE56" s="102"/>
      <c r="AF56" s="102"/>
      <c r="AN56" s="103"/>
      <c r="AO56" s="103"/>
      <c r="AP56" s="103"/>
      <c r="AQ56" s="103"/>
      <c r="AR56" s="103"/>
      <c r="AS56" s="103"/>
      <c r="AT56" s="104"/>
      <c r="AW56" s="101"/>
      <c r="AX56" s="97"/>
      <c r="AY56" s="97"/>
    </row>
    <row r="57" spans="1:51" x14ac:dyDescent="0.25">
      <c r="B57" s="167"/>
      <c r="C57" s="134"/>
      <c r="D57" s="222"/>
      <c r="E57" s="135"/>
      <c r="F57" s="135"/>
      <c r="G57" s="135"/>
      <c r="H57" s="135"/>
      <c r="I57" s="135"/>
      <c r="J57" s="135"/>
      <c r="K57" s="135"/>
      <c r="L57" s="135"/>
      <c r="M57" s="135"/>
      <c r="N57" s="135"/>
      <c r="O57" s="135"/>
      <c r="P57" s="135"/>
      <c r="Q57" s="135"/>
      <c r="R57" s="135"/>
      <c r="S57" s="135"/>
      <c r="T57" s="135"/>
      <c r="U57" s="135"/>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B58" s="134"/>
      <c r="C58" s="167"/>
      <c r="D58" s="222"/>
      <c r="E58" s="135"/>
      <c r="F58" s="135"/>
      <c r="G58" s="124"/>
      <c r="H58" s="124"/>
      <c r="I58" s="124"/>
      <c r="J58" s="124"/>
      <c r="K58" s="124"/>
      <c r="L58" s="124"/>
      <c r="M58" s="124"/>
      <c r="N58" s="124"/>
      <c r="O58" s="124"/>
      <c r="P58" s="124"/>
      <c r="Q58" s="124"/>
      <c r="R58" s="124"/>
      <c r="S58" s="124"/>
      <c r="T58" s="124"/>
      <c r="U58" s="124"/>
      <c r="V58" s="79"/>
      <c r="W58" s="102"/>
      <c r="X58" s="102"/>
      <c r="Y58" s="102"/>
      <c r="Z58" s="80"/>
      <c r="AA58" s="102"/>
      <c r="AB58" s="102"/>
      <c r="AC58" s="102"/>
      <c r="AD58" s="102"/>
      <c r="AE58" s="102"/>
      <c r="AM58" s="103"/>
      <c r="AN58" s="103"/>
      <c r="AO58" s="103"/>
      <c r="AP58" s="103"/>
      <c r="AQ58" s="103"/>
      <c r="AR58" s="103"/>
      <c r="AS58" s="104"/>
      <c r="AV58" s="101"/>
      <c r="AW58" s="97"/>
      <c r="AX58" s="97"/>
      <c r="AY58" s="97"/>
    </row>
    <row r="59" spans="1:51" x14ac:dyDescent="0.25">
      <c r="A59" s="102"/>
      <c r="B59" s="167"/>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4"/>
      <c r="C60" s="182"/>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82"/>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33"/>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67"/>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33"/>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67"/>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67"/>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4"/>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67"/>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67"/>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3"/>
      <c r="C71" s="134"/>
      <c r="D71" s="117"/>
      <c r="E71" s="134"/>
      <c r="F71" s="134"/>
      <c r="G71" s="105"/>
      <c r="H71" s="105"/>
      <c r="I71" s="105"/>
      <c r="J71" s="106"/>
      <c r="K71" s="106"/>
      <c r="L71" s="106"/>
      <c r="M71" s="106"/>
      <c r="N71" s="106"/>
      <c r="O71" s="106"/>
      <c r="P71" s="106"/>
      <c r="Q71" s="106"/>
      <c r="R71" s="106"/>
      <c r="S71" s="106"/>
      <c r="T71" s="120"/>
      <c r="U71" s="122"/>
      <c r="V71" s="79"/>
      <c r="AS71" s="97"/>
      <c r="AT71" s="97"/>
      <c r="AU71" s="97"/>
      <c r="AV71" s="97"/>
      <c r="AW71" s="97"/>
      <c r="AX71" s="97"/>
      <c r="AY71" s="97"/>
    </row>
    <row r="72" spans="1:51" x14ac:dyDescent="0.25">
      <c r="A72" s="102"/>
      <c r="B72" s="136"/>
      <c r="C72" s="134"/>
      <c r="D72" s="117"/>
      <c r="E72" s="134"/>
      <c r="F72" s="134"/>
      <c r="G72" s="105"/>
      <c r="H72" s="105"/>
      <c r="I72" s="105"/>
      <c r="J72" s="106"/>
      <c r="K72" s="106"/>
      <c r="L72" s="106"/>
      <c r="M72" s="106"/>
      <c r="N72" s="106"/>
      <c r="O72" s="106"/>
      <c r="P72" s="106"/>
      <c r="Q72" s="106"/>
      <c r="R72" s="106"/>
      <c r="S72" s="106"/>
      <c r="T72" s="108"/>
      <c r="U72" s="79"/>
      <c r="V72" s="79"/>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A75" s="102"/>
      <c r="B75" s="138"/>
      <c r="C75" s="139"/>
      <c r="D75" s="140"/>
      <c r="E75" s="139"/>
      <c r="F75" s="139"/>
      <c r="G75" s="139"/>
      <c r="H75" s="139"/>
      <c r="I75" s="139"/>
      <c r="J75" s="141"/>
      <c r="K75" s="141"/>
      <c r="L75" s="141"/>
      <c r="M75" s="141"/>
      <c r="N75" s="141"/>
      <c r="O75" s="141"/>
      <c r="P75" s="141"/>
      <c r="Q75" s="141"/>
      <c r="R75" s="141"/>
      <c r="S75" s="141"/>
      <c r="T75" s="142"/>
      <c r="U75" s="143"/>
      <c r="V75" s="143"/>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AS78" s="97"/>
      <c r="AT78" s="97"/>
      <c r="AU78" s="97"/>
      <c r="AV78" s="97"/>
      <c r="AW78" s="97"/>
      <c r="AX78" s="97"/>
      <c r="AY78" s="97"/>
    </row>
    <row r="79" spans="1:51" x14ac:dyDescent="0.25">
      <c r="O79" s="12"/>
      <c r="P79" s="99"/>
      <c r="Q79" s="99"/>
      <c r="R79" s="99"/>
      <c r="S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Q81" s="99"/>
      <c r="R81" s="99"/>
      <c r="S81" s="99"/>
      <c r="T81" s="99"/>
      <c r="AS81" s="97"/>
      <c r="AT81" s="97"/>
      <c r="AU81" s="97"/>
      <c r="AV81" s="97"/>
      <c r="AW81" s="97"/>
      <c r="AX81" s="97"/>
      <c r="AY81" s="97"/>
    </row>
    <row r="82" spans="15:51" x14ac:dyDescent="0.25">
      <c r="O82" s="12"/>
      <c r="P82" s="99"/>
      <c r="T82" s="99"/>
      <c r="AS82" s="97"/>
      <c r="AT82" s="97"/>
      <c r="AU82" s="97"/>
      <c r="AV82" s="97"/>
      <c r="AW82" s="97"/>
      <c r="AX82" s="97"/>
      <c r="AY82" s="97"/>
    </row>
    <row r="83" spans="15:51" x14ac:dyDescent="0.25">
      <c r="O83" s="99"/>
      <c r="Q83" s="99"/>
      <c r="R83" s="99"/>
      <c r="S83" s="99"/>
      <c r="AS83" s="97"/>
      <c r="AT83" s="97"/>
      <c r="AU83" s="97"/>
      <c r="AV83" s="97"/>
      <c r="AW83" s="97"/>
      <c r="AX83" s="97"/>
      <c r="AY83" s="97"/>
    </row>
    <row r="84" spans="15:51" x14ac:dyDescent="0.25">
      <c r="O84" s="12"/>
      <c r="P84" s="99"/>
      <c r="Q84" s="99"/>
      <c r="R84" s="99"/>
      <c r="S84" s="99"/>
      <c r="T84" s="99"/>
      <c r="AS84" s="97"/>
      <c r="AT84" s="97"/>
      <c r="AU84" s="97"/>
      <c r="AV84" s="97"/>
      <c r="AW84" s="97"/>
      <c r="AX84" s="97"/>
      <c r="AY84" s="97"/>
    </row>
    <row r="85" spans="15:51" x14ac:dyDescent="0.25">
      <c r="O85" s="12"/>
      <c r="P85" s="99"/>
      <c r="Q85" s="99"/>
      <c r="R85" s="99"/>
      <c r="S85" s="99"/>
      <c r="T85" s="99"/>
      <c r="U85" s="99"/>
      <c r="AS85" s="97"/>
      <c r="AT85" s="97"/>
      <c r="AU85" s="97"/>
      <c r="AV85" s="97"/>
      <c r="AW85" s="97"/>
      <c r="AX85" s="97"/>
      <c r="AY85" s="97"/>
    </row>
    <row r="86" spans="15:51" x14ac:dyDescent="0.25">
      <c r="O86" s="12"/>
      <c r="P86" s="99"/>
      <c r="T86" s="99"/>
      <c r="U86" s="99"/>
      <c r="AS86" s="97"/>
      <c r="AT86" s="97"/>
      <c r="AU86" s="97"/>
      <c r="AV86" s="97"/>
      <c r="AW86" s="97"/>
      <c r="AX86" s="97"/>
      <c r="AY86" s="97"/>
    </row>
    <row r="98" spans="45:51" x14ac:dyDescent="0.25">
      <c r="AS98" s="97"/>
      <c r="AT98" s="97"/>
      <c r="AU98" s="97"/>
      <c r="AV98" s="97"/>
      <c r="AW98" s="97"/>
      <c r="AX98" s="97"/>
      <c r="AY98" s="97"/>
    </row>
  </sheetData>
  <protectedRanges>
    <protectedRange sqref="S59: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4:AA56 Z47:Z53 Z57:Z58" name="Range2_2_1_10_1_1_1_2"/>
    <protectedRange sqref="N59:R75" name="Range2_12_1_6_1_1"/>
    <protectedRange sqref="L59:M75" name="Range2_2_12_1_7_1_1"/>
    <protectedRange sqref="AS11:AS15" name="Range1_4_1_1_1_1"/>
    <protectedRange sqref="J11:J15 J26:J34" name="Range1_1_2_1_10_1_1_1_1"/>
    <protectedRange sqref="T43" name="Range2_12_5_1_1_4"/>
    <protectedRange sqref="E43:H43" name="Range2_2_12_1_7_1_1_1"/>
    <protectedRange sqref="D43" name="Range2_3_2_1_3_1_1_2_10_1_1_1_1_1"/>
    <protectedRange sqref="C43" name="Range2_1_1_1_1_11_1_2_1_1_1"/>
    <protectedRange sqref="F42 L42 S38:S42" name="Range2_12_3_1_1_1_1"/>
    <protectedRange sqref="D38:H38 C42:E42 O42:R42 I42:K42 N38:R41" name="Range2_12_1_3_1_1_1_1"/>
    <protectedRange sqref="I38:M38 E39:M41" name="Range2_2_12_1_6_1_1_1_1"/>
    <protectedRange sqref="D39:D41" name="Range2_1_1_1_1_11_1_1_1_1_1_1"/>
    <protectedRange sqref="C39:C41" name="Range2_1_2_1_1_1_1_1"/>
    <protectedRange sqref="C38" name="Range2_3_1_1_1_1_1"/>
    <protectedRange sqref="S43" name="Range2_12_5_1_1_4_1"/>
    <protectedRange sqref="Q43:R43" name="Range2_12_1_5_1_1_1_1_1"/>
    <protectedRange sqref="N43:P43" name="Range2_12_1_2_2_1_1_1_1_1"/>
    <protectedRange sqref="K43:M43" name="Range2_2_12_1_4_2_1_1_1_1_1"/>
    <protectedRange sqref="I43:J43"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9:K75" name="Range2_2_12_1_4_1_1_1_1_1_1_1_1_1_1_1_1_1_1_1"/>
    <protectedRange sqref="I59:I75" name="Range2_2_12_1_7_1_1_2_2_1_2"/>
    <protectedRange sqref="F59:H75" name="Range2_2_12_1_3_1_2_1_1_1_1_2_1_1_1_1_1_1_1_1_1_1_1"/>
    <protectedRange sqref="E59: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6:V56 F57:G58" name="Range2_12_5_1_1_1_2_2_1_1_1_1_1_1_1_1_1_1_1_2_1_1_1_2_1_1_1_1_1_1_1_1_1_1_1_1_1_1_1_1_2_1_1_1_1_1_1_1_1_1_2_1_1_3_1_1_1_3_1_1_1_1_1_1_1_1_1_1_1_1_1_1_1_1_1_1_1_1_1_1_2_1_1_1_1_1_1_1_1_1_1_1_2_2_1_2_1_1_1_1_1_1_1_1_1_1_1_1_1"/>
    <protectedRange sqref="T54:U55 S49:T51 S53:T53 T52" name="Range2_12_5_1_1_2_1_1_1_2_1_1_1_1_1_1_1_1_1_1_1_1_1"/>
    <protectedRange sqref="O54:S55 N49:R51 N53:R53 O52:S52" name="Range2_12_1_6_1_1_2_1_1_1_2_1_1_1_1_1_1_1_1_1_1_1_1_1"/>
    <protectedRange sqref="M54:N55 L49:M51 L53:M53 M52:N52" name="Range2_2_12_1_7_1_1_3_1_1_1_2_1_1_1_1_1_1_1_1_1_1_1_1_1"/>
    <protectedRange sqref="K54:L55 J49:K51 J53:K53 K52:L52" name="Range2_2_12_1_4_1_1_1_1_1_1_1_1_1_1_1_1_1_1_1_2_1_1_1_2_1_1_1_1_1_1_1_1_1_1_1_1_1"/>
    <protectedRange sqref="J54:J55 I49:I51 I53 J52" name="Range2_2_12_1_7_1_1_2_2_1_2_2_1_1_1_2_1_1_1_1_1_1_1_1_1_1_1_1_1"/>
    <protectedRange sqref="H54:I55 G49:H51 G53:H53 H52:I52" name="Range2_2_12_1_3_1_2_1_1_1_1_2_1_1_1_1_1_1_1_1_1_1_1_2_1_1_1_2_1_1_1_1_1_1_1_1_1_1_1_1_1"/>
    <protectedRange sqref="G54:G55 F49:F51 F53 G52" name="Range2_2_12_1_3_1_2_1_1_1_1_2_1_1_1_1_1_1_1_1_1_1_1_2_2_1_1_2_1_1_1_1_1_1_1_1_1_1_1_1_1"/>
    <protectedRange sqref="F54:F55 E49:E51 E53 F52"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4" name="Range2_12_5_1_1_2_1_1_1_1_1_1_1_1_1_1_1_1_1_1_1_1"/>
    <protectedRange sqref="S44" name="Range2_12_4_1_1_1_4_2_2_1_1_1_1_1_1_1_1_1_1_1_1_1_1_1_1"/>
    <protectedRange sqref="G44:H44" name="Range2_2_12_1_3_1_1_1_1_1_4_1_1_1_1_1_1_1_1_1_1_2_1_1_1_1_1_1_1_1_1_1_1_1"/>
    <protectedRange sqref="Q44:R44" name="Range2_12_1_6_1_1_1_1_2_1_1_1_1_1_1_1_1_1_2_1_1_1_1_1_1_1_1_1_1_1"/>
    <protectedRange sqref="N44:P44" name="Range2_12_1_2_3_1_1_1_1_2_1_1_1_1_1_1_1_1_1_2_1_1_1_1_1_1_1_1_1_1_1"/>
    <protectedRange sqref="I44:M44" name="Range2_2_12_1_4_3_1_1_1_1_2_1_1_1_1_1_1_1_1_1_2_1_1_1_1_1_1_1_1_1_1_1"/>
    <protectedRange sqref="F46:U46" name="Range2_12_5_1_1_1_2_2_1_1_1_1_1_1_1_1_1_1_1_2_1_1_1_2_1_1_1_1_1_1_1_1_1_1_1_1_1_1_1_1_2_1_1_1_1_1_1_1_1_1_2_1_1_3_1_1_1_3_1_1_1_1_1_1_1_1_1_1_1_1_1_1_1_1_1_1_1_1_1_1_2_1_1_1_1_1_1_1_1_1_1_1_2_2_1_1_1_1_1_1_1_1_1_1"/>
    <protectedRange sqref="S45:T45" name="Range2_12_5_1_1_2_1_1_1_1_1_2_1_1_1_1_1_1"/>
    <protectedRange sqref="N45:R45" name="Range2_12_1_6_1_1_2_1_1_1_1_1_2_1_1_1_1_1_1"/>
    <protectedRange sqref="L45:M45" name="Range2_2_12_1_7_1_1_3_1_1_1_1_1_2_1_1_1_1_1_1"/>
    <protectedRange sqref="J45:K45" name="Range2_2_12_1_4_1_1_1_1_1_1_1_1_1_1_1_1_1_1_1_2_1_1_1_1_1_2_1_1_1_1_1_1"/>
    <protectedRange sqref="I45" name="Range2_2_12_1_7_1_1_2_2_1_2_2_1_1_1_1_1_2_1_1_1_1_1_1"/>
    <protectedRange sqref="G45:H45" name="Range2_2_12_1_3_1_2_1_1_1_1_2_1_1_1_1_1_1_1_1_1_1_1_2_1_1_1_1_1_2_1_1_1_1_1_1"/>
    <protectedRange sqref="F45" name="Range2_2_12_1_3_1_2_1_1_1_1_2_1_1_1_1_1_1_1_1_1_1_1_2_2_1_1_1_1_2_1_1_1_1_1_1"/>
    <protectedRange sqref="E45" name="Range2_2_12_1_3_1_2_1_1_1_2_1_1_1_1_3_1_1_1_1_1_1_1_1_1_2_2_1_1_1_1_2_1_1_1_1_1_1"/>
    <protectedRange sqref="C52 C56"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F16:F22" name="Range1_16_3_1_1_2_1_1_1_2_1_1"/>
    <protectedRange sqref="B43" name="Range2_12_5_1_1_1_1_1_2_1_1_1_1"/>
    <protectedRange sqref="C57"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C58" name="Range2_12_5_1_1_1_1_1_2_1_1_2_1_1_1_1_1_1_1_1_1_1_1_1_1_1_1_1_1_2_1_1_1_1_1_1_1_1_1_1_1_1_1_1_3_1_1_1_2_1_1_1_1_1_1_1_1_1_2_1_1_1_1_1_1_1_1_1_1_1_1_1_1_1_1_1_1_1_1_1_1_1_1_1_1_2_1_1_1_2_2_1_1_1_1_1_1_1_1_1_1_1_1_2_2_1_2_1_2"/>
    <protectedRange sqref="C60" name="Range2_12_5_1_1_1_2_2_1_1_1_1_1_1_1_1_1_1_1_2_1_1_1_1_1_1_1_1_1_3_1_3_1_2_1_1_1_1_1_1_1_1_1_1_1_1_1_2_1_1_1_1_1_2_1_1_1_1_1_1_1_1_2_1_1_3_1_1_1_2_1_1_1_1_1_1_1_1_1_1_1_1_1_1_1_1_1_2_1_1_1_1_1_1_1_1_1_1_1_1_1_1_1_1_1_1_1_2_3_1_2_1_1_1_2_2_1_3_1_1_1_1_1__3"/>
    <protectedRange sqref="C59" name="Range2_12_5_1_1_1_2_2_1_1_1_1_1_1_1_1_1_1_1_2_1_1_1_1_1_1_1_1_1_3_1_3_1_2_1_1_1_1_1_1_1_1_1_1_1_1_1_2_1_1_1_1_1_2_1_1_1_1_1_1_1_1_2_1_1_3_1_1_1_2_1_1_1_1_1_1_1_1_1_1_1_1_1_1_1_1_1_2_1_1_1_1_1_1_1_1_1_1_1_1_1_1_1_1_1_1_1_2_3_1_2_1_1_1_2_2_1_1_1_3_1_1_1__3"/>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54:B55"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56" name="Range2_12_5_1_1_1_1_1_2_1_1_1_1_1_1_1_1_1_1_1_1_1_1_1_1_1_1_1_1_2_1_1_1_1_1_1_1_1_1_1_1_1_1_3_1_1_1_2_1_1_1_1_1_1_1_1_1_1_1_1_2_1_1_1_1_1_1_1_1_1_1_1_1_1_1_1_1_1_1_1_1_1_1_1_1_1_1_1_1_3_1_2_1_1_1_2_2_1_1_1_2_2_1_1_1_1_1_1_1_1_1_1_1_1_1_2_2_1_2_1_1_1_2__2"/>
    <protectedRange sqref="B57" name="Range2_12_5_1_1_1_1_1_2_1_1_1_1_1_1_1_1_1_1_1_1_1_1_1_1_1_1_1_1_2_1_1_1_1_1_1_1_1_1_1_1_1_1_3_1_1_1_2_1_1_1_1_1_1_1_1_1_1_1_1_2_1_1_1_1_1_1_1_1_1_1_1_1_1_1_1_1_1_1_1_1_1_1_1_1_1_1_1_1_3_1_2_1_1_1_2_2_1_1_1_2_2_1_1_1_1_1_1_1_1_1_1_1_1_1_2_2_1_2_1_1_2_1"/>
    <protectedRange sqref="B58" name="Range2_12_5_1_1_1_2_2_1_1_1_1_1_1_1_1_1_1_1_2_1_1_1_1_1_1_1_1_1_3_1_3_1_2_1_1_1_1_1_1_1_1_1_1_1_1_1_2_1_1_1_1_1_2_1_1_1_1_1_1_1_1_2_1_1_3_1_1_1_2_1_1_1_1_1_1_1_1_1_1_1_1_1_1_1_1_1_2_1_1_1_1_1_1_1_1_1_1_1_1_1_1_1_1_1_1_1_2_3_1_2_1_1_1_2_2_1_1_1_1_1_2_1__1"/>
    <protectedRange sqref="B59" name="Range2_12_5_1_1_1_1_1_2_1_1_2_1_1_1_1_1_1_1_1_1_1_1_1_1_1_1_1_1_2_1_1_1_1_1_1_1_1_1_1_1_1_1_1_3_1_1_1_2_1_1_1_1_1_1_1_1_1_2_1_1_1_1_1_1_1_1_1_1_1_1_1_1_1_1_1_1_1_1_1_1_1_1_1_1_2_1_1_1_2_2_1_1_1_1_1_1_1_1_1_1_1_1_2_2_1_2_1_1_2_1"/>
    <protectedRange sqref="B60" name="Range2_12_5_1_1_1_2_2_1_1_1_1_1_1_1_1_1_1_1_2_1_1_1_1_1_1_1_1_1_3_1_3_1_2_1_1_1_1_1_1_1_1_1_1_1_1_1_2_1_1_1_1_1_2_1_1_1_1_1_1_1_1_2_1_1_3_1_1_1_2_1_1_1_1_1_1_1_1_1_1_1_1_1_1_1_1_1_2_1_1_1_1_1_1_1_1_1_1_1_1_1_1_1_1_1_1_1_2_3_1_2_1_1_1_2_2_1_1_1_3_1_1_1__1"/>
    <protectedRange sqref="B61"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62" name="Range2_12_5_1_1_1_2_2_1_1_1_1_1_1_1_1_1_1_1_2_1_1_1_2_1_1_1_1_1_1_1_1_1_1_1_1_1_1_1_1_2_1_1_1_1_1_1_1_1_1_2_1_1_3_1_1_1_3_1_1_1_1_1_1_1_1_1_1_1_1_1_1_1_1_1_1_1_1_1_1_2_1_1_1_1_1_1_1_1_1_2_2_1_1_1_2_2_1_1_1_1_1_1_1_1_1_1_2_2_1_1_2_1"/>
    <protectedRange sqref="B63" name="Range2_12_5_1_1_1_1_1_2_1_2_1_1_1_2_1_1_1_1_1_1_1_1_1_1_2_1_1_1_1_1_2_1_1_1_1_1_1_1_2_1_1_3_1_1_1_2_1_1_1_1_1_1_1_1_1_1_1_1_1_1_1_1_1_1_1_1_1_1_1_1_1_1_1_1_1_1_1_1_2_2_1_1_1_1_2_1_1_2_1_1_1_1_1_1_1_1_1_1_2_2_1_1_2_1_1"/>
    <protectedRange sqref="B44"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45"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7" name="Range2_12_5_1_1_1_1_1_2_1_1_1_1_1_1_1_1_1_1_1_1_1_1_1_1_1_1_1_1_2_1_1_1_1_1_1_1_1_1_1_1_1_1_3_1_1_1_2_1_1_1_1_1_1_1_1_1_1_1_1_2_1_1_1_1_1_1_1_1_1_1_1_1_1_1_1_1_1_1_1_1_1_1_1_1_1_1_1_1_3_1_2_1_1_1_2_2_1_1_1_2_2_1_1_1_1_1_1_1_1_1_1_1_1_1_2_2_1_2_1_1_1_2__1"/>
    <protectedRange sqref="B48:B49" name="Range2_12_5_1_1_1_1_1_2_1_1_2_1_1_1_1_1_1_1_1_1_1_1_1_1_1_1_1_1_2_1_1_1_1_1_1_1_1_1_1_1_1_1_1_3_1_1_1_2_1_1_1_1_1_1_1_1_1_2_1_1_1_1_1_1_1_1_1_1_1_1_1_1_1_1_1_1_1_1_1_1_1_1_1_1_2_1_1_1_2_2_1_1_1_1_1_1_1_1_1_1_1_1_2_2_1_2_1_1_2_1_1"/>
    <protectedRange sqref="B50" name="Range2_12_5_1_1_1_2_2_1_1_1_1_1_1_1_1_1_1_1_2_1_1_1_1_1_1_1_1_1_3_1_3_1_2_1_1_1_1_1_1_1_1_1_1_1_1_1_2_1_1_1_1_1_2_1_1_1_1_1_1_1_1_2_1_1_3_1_1_1_2_1_1_1_1_1_1_1_1_1_1_1_1_1_1_1_1_1_2_1_1_1_1_1_1_1_1_1_1_1_1_1_1_1_1_1_1_1_2_3_1_2_1_1_1_2_2_1_3_1_1_1_1_1__2"/>
    <protectedRange sqref="B51" name="Range2_12_5_1_1_1_2_2_1_1_1_1_1_1_1_1_1_1_1_2_1_1_1_2_1_1_1_1_1_1_1_1_1_1_1_1_1_1_1_1_2_1_1_1_1_1_1_1_1_1_2_1_1_3_1_1_1_3_1_1_1_1_1_1_1_1_1_1_1_1_1_1_1_1_1_1_1_1_1_1_2_1_1_1_1_1_1_1_1_1_2_2_1_1_1_2_2_1_1_1_1_1_1_1_1_1_1_2_2_1_1_2_2"/>
    <protectedRange sqref="B52" name="Range2_12_5_1_1_1_1_1_2_1_2_1_1_1_2_1_1_1_1_1_1_1_1_1_1_2_1_1_1_1_1_2_1_1_1_1_1_1_1_2_1_1_3_1_1_1_2_1_1_1_1_1_1_1_1_1_1_1_1_1_1_1_1_1_1_1_1_1_1_1_1_1_1_1_1_1_1_1_1_2_2_1_1_1_1_2_1_1_2_1_1_1_1_1_1_1_1_1_1_2_2_1_1_2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34 AA11:AA34">
    <cfRule type="containsText" dxfId="979" priority="36" operator="containsText" text="N/A">
      <formula>NOT(ISERROR(SEARCH("N/A",X11)))</formula>
    </cfRule>
    <cfRule type="cellIs" dxfId="978" priority="49" operator="equal">
      <formula>0</formula>
    </cfRule>
  </conditionalFormatting>
  <conditionalFormatting sqref="AC11:AE34 X11:Y34 AA11:AA34">
    <cfRule type="cellIs" dxfId="977" priority="48" operator="greaterThanOrEqual">
      <formula>1185</formula>
    </cfRule>
  </conditionalFormatting>
  <conditionalFormatting sqref="AC11:AE34 X11:Y34 AA11:AA34">
    <cfRule type="cellIs" dxfId="976" priority="47" operator="between">
      <formula>0.1</formula>
      <formula>1184</formula>
    </cfRule>
  </conditionalFormatting>
  <conditionalFormatting sqref="X8">
    <cfRule type="cellIs" dxfId="975" priority="46" operator="equal">
      <formula>0</formula>
    </cfRule>
  </conditionalFormatting>
  <conditionalFormatting sqref="X8">
    <cfRule type="cellIs" dxfId="974" priority="45" operator="greaterThan">
      <formula>1179</formula>
    </cfRule>
  </conditionalFormatting>
  <conditionalFormatting sqref="X8">
    <cfRule type="cellIs" dxfId="973" priority="44" operator="greaterThan">
      <formula>99</formula>
    </cfRule>
  </conditionalFormatting>
  <conditionalFormatting sqref="X8">
    <cfRule type="cellIs" dxfId="972" priority="43" operator="greaterThan">
      <formula>0.99</formula>
    </cfRule>
  </conditionalFormatting>
  <conditionalFormatting sqref="AB8">
    <cfRule type="cellIs" dxfId="971" priority="42" operator="equal">
      <formula>0</formula>
    </cfRule>
  </conditionalFormatting>
  <conditionalFormatting sqref="AB8">
    <cfRule type="cellIs" dxfId="970" priority="41" operator="greaterThan">
      <formula>1179</formula>
    </cfRule>
  </conditionalFormatting>
  <conditionalFormatting sqref="AB8">
    <cfRule type="cellIs" dxfId="969" priority="40" operator="greaterThan">
      <formula>99</formula>
    </cfRule>
  </conditionalFormatting>
  <conditionalFormatting sqref="AB8">
    <cfRule type="cellIs" dxfId="968" priority="39" operator="greaterThan">
      <formula>0.99</formula>
    </cfRule>
  </conditionalFormatting>
  <conditionalFormatting sqref="AH11:AH31">
    <cfRule type="cellIs" dxfId="967" priority="37" operator="greaterThan">
      <formula>$AH$8</formula>
    </cfRule>
    <cfRule type="cellIs" dxfId="966" priority="38" operator="greaterThan">
      <formula>$AH$8</formula>
    </cfRule>
  </conditionalFormatting>
  <conditionalFormatting sqref="AB11:AB34">
    <cfRule type="containsText" dxfId="965" priority="32" operator="containsText" text="N/A">
      <formula>NOT(ISERROR(SEARCH("N/A",AB11)))</formula>
    </cfRule>
    <cfRule type="cellIs" dxfId="964" priority="35" operator="equal">
      <formula>0</formula>
    </cfRule>
  </conditionalFormatting>
  <conditionalFormatting sqref="AB11:AB34">
    <cfRule type="cellIs" dxfId="963" priority="34" operator="greaterThanOrEqual">
      <formula>1185</formula>
    </cfRule>
  </conditionalFormatting>
  <conditionalFormatting sqref="AB11:AB34">
    <cfRule type="cellIs" dxfId="962" priority="33" operator="between">
      <formula>0.1</formula>
      <formula>1184</formula>
    </cfRule>
  </conditionalFormatting>
  <conditionalFormatting sqref="AO11:AO34 AN11:AN35">
    <cfRule type="cellIs" dxfId="961" priority="31" operator="equal">
      <formula>0</formula>
    </cfRule>
  </conditionalFormatting>
  <conditionalFormatting sqref="AO11:AO34 AN11:AN35">
    <cfRule type="cellIs" dxfId="960" priority="30" operator="greaterThan">
      <formula>1179</formula>
    </cfRule>
  </conditionalFormatting>
  <conditionalFormatting sqref="AO11:AO34 AN11:AN35">
    <cfRule type="cellIs" dxfId="959" priority="29" operator="greaterThan">
      <formula>99</formula>
    </cfRule>
  </conditionalFormatting>
  <conditionalFormatting sqref="AO11:AO34 AN11:AN35">
    <cfRule type="cellIs" dxfId="958" priority="28" operator="greaterThan">
      <formula>0.99</formula>
    </cfRule>
  </conditionalFormatting>
  <conditionalFormatting sqref="AQ11:AQ34">
    <cfRule type="cellIs" dxfId="957" priority="27" operator="equal">
      <formula>0</formula>
    </cfRule>
  </conditionalFormatting>
  <conditionalFormatting sqref="AQ11:AQ34">
    <cfRule type="cellIs" dxfId="956" priority="26" operator="greaterThan">
      <formula>1179</formula>
    </cfRule>
  </conditionalFormatting>
  <conditionalFormatting sqref="AQ11:AQ34">
    <cfRule type="cellIs" dxfId="955" priority="25" operator="greaterThan">
      <formula>99</formula>
    </cfRule>
  </conditionalFormatting>
  <conditionalFormatting sqref="AQ11:AQ34">
    <cfRule type="cellIs" dxfId="954" priority="24" operator="greaterThan">
      <formula>0.99</formula>
    </cfRule>
  </conditionalFormatting>
  <conditionalFormatting sqref="Z11:Z34">
    <cfRule type="containsText" dxfId="953" priority="20" operator="containsText" text="N/A">
      <formula>NOT(ISERROR(SEARCH("N/A",Z11)))</formula>
    </cfRule>
    <cfRule type="cellIs" dxfId="952" priority="23" operator="equal">
      <formula>0</formula>
    </cfRule>
  </conditionalFormatting>
  <conditionalFormatting sqref="Z11:Z34">
    <cfRule type="cellIs" dxfId="951" priority="22" operator="greaterThanOrEqual">
      <formula>1185</formula>
    </cfRule>
  </conditionalFormatting>
  <conditionalFormatting sqref="Z11:Z34">
    <cfRule type="cellIs" dxfId="950" priority="21" operator="between">
      <formula>0.1</formula>
      <formula>1184</formula>
    </cfRule>
  </conditionalFormatting>
  <conditionalFormatting sqref="AJ11:AN35">
    <cfRule type="cellIs" dxfId="949" priority="19" operator="equal">
      <formula>0</formula>
    </cfRule>
  </conditionalFormatting>
  <conditionalFormatting sqref="AJ11:AN35">
    <cfRule type="cellIs" dxfId="948" priority="18" operator="greaterThan">
      <formula>1179</formula>
    </cfRule>
  </conditionalFormatting>
  <conditionalFormatting sqref="AJ11:AN35">
    <cfRule type="cellIs" dxfId="947" priority="17" operator="greaterThan">
      <formula>99</formula>
    </cfRule>
  </conditionalFormatting>
  <conditionalFormatting sqref="AJ11:AN35">
    <cfRule type="cellIs" dxfId="946" priority="16" operator="greaterThan">
      <formula>0.99</formula>
    </cfRule>
  </conditionalFormatting>
  <conditionalFormatting sqref="AP11:AP34">
    <cfRule type="cellIs" dxfId="945" priority="15" operator="equal">
      <formula>0</formula>
    </cfRule>
  </conditionalFormatting>
  <conditionalFormatting sqref="AP11:AP34">
    <cfRule type="cellIs" dxfId="944" priority="14" operator="greaterThan">
      <formula>1179</formula>
    </cfRule>
  </conditionalFormatting>
  <conditionalFormatting sqref="AP11:AP34">
    <cfRule type="cellIs" dxfId="943" priority="13" operator="greaterThan">
      <formula>99</formula>
    </cfRule>
  </conditionalFormatting>
  <conditionalFormatting sqref="AP11:AP34">
    <cfRule type="cellIs" dxfId="942" priority="12" operator="greaterThan">
      <formula>0.99</formula>
    </cfRule>
  </conditionalFormatting>
  <conditionalFormatting sqref="AH32:AH34">
    <cfRule type="cellIs" dxfId="941" priority="10" operator="greaterThan">
      <formula>$AH$8</formula>
    </cfRule>
    <cfRule type="cellIs" dxfId="940" priority="11" operator="greaterThan">
      <formula>$AH$8</formula>
    </cfRule>
  </conditionalFormatting>
  <conditionalFormatting sqref="AI11:AI34">
    <cfRule type="cellIs" dxfId="939" priority="9" operator="greaterThan">
      <formula>$AI$8</formula>
    </cfRule>
  </conditionalFormatting>
  <conditionalFormatting sqref="AL11:AL34">
    <cfRule type="cellIs" dxfId="938" priority="8" operator="equal">
      <formula>0</formula>
    </cfRule>
  </conditionalFormatting>
  <conditionalFormatting sqref="AL11:AL34">
    <cfRule type="cellIs" dxfId="937" priority="7" operator="greaterThan">
      <formula>1179</formula>
    </cfRule>
  </conditionalFormatting>
  <conditionalFormatting sqref="AL11:AL34">
    <cfRule type="cellIs" dxfId="936" priority="6" operator="greaterThan">
      <formula>99</formula>
    </cfRule>
  </conditionalFormatting>
  <conditionalFormatting sqref="AL11:AL34">
    <cfRule type="cellIs" dxfId="935" priority="5" operator="greaterThan">
      <formula>0.99</formula>
    </cfRule>
  </conditionalFormatting>
  <conditionalFormatting sqref="AM16:AM34">
    <cfRule type="cellIs" dxfId="934" priority="4" operator="equal">
      <formula>0</formula>
    </cfRule>
  </conditionalFormatting>
  <conditionalFormatting sqref="AM16:AM34">
    <cfRule type="cellIs" dxfId="933" priority="3" operator="greaterThan">
      <formula>1179</formula>
    </cfRule>
  </conditionalFormatting>
  <conditionalFormatting sqref="AM16:AM34">
    <cfRule type="cellIs" dxfId="932" priority="2" operator="greaterThan">
      <formula>99</formula>
    </cfRule>
  </conditionalFormatting>
  <conditionalFormatting sqref="AM16:AM34">
    <cfRule type="cellIs" dxfId="931"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37" zoomScaleNormal="100" workbookViewId="0">
      <selection activeCell="B48" sqref="B48"/>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5" width="9.28515625" style="97" customWidth="1"/>
    <col min="16"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171"/>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168" t="s">
        <v>10</v>
      </c>
      <c r="I7" s="116" t="s">
        <v>11</v>
      </c>
      <c r="J7" s="116" t="s">
        <v>12</v>
      </c>
      <c r="K7" s="116" t="s">
        <v>13</v>
      </c>
      <c r="L7" s="12"/>
      <c r="M7" s="12"/>
      <c r="N7" s="12"/>
      <c r="O7" s="168"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42533</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31120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172" t="s">
        <v>51</v>
      </c>
      <c r="V9" s="172" t="s">
        <v>52</v>
      </c>
      <c r="W9" s="349" t="s">
        <v>53</v>
      </c>
      <c r="X9" s="350" t="s">
        <v>54</v>
      </c>
      <c r="Y9" s="351"/>
      <c r="Z9" s="351"/>
      <c r="AA9" s="351"/>
      <c r="AB9" s="351"/>
      <c r="AC9" s="351"/>
      <c r="AD9" s="351"/>
      <c r="AE9" s="352"/>
      <c r="AF9" s="170" t="s">
        <v>55</v>
      </c>
      <c r="AG9" s="170" t="s">
        <v>56</v>
      </c>
      <c r="AH9" s="338" t="s">
        <v>57</v>
      </c>
      <c r="AI9" s="353" t="s">
        <v>58</v>
      </c>
      <c r="AJ9" s="172" t="s">
        <v>59</v>
      </c>
      <c r="AK9" s="172" t="s">
        <v>60</v>
      </c>
      <c r="AL9" s="172" t="s">
        <v>61</v>
      </c>
      <c r="AM9" s="172" t="s">
        <v>62</v>
      </c>
      <c r="AN9" s="172" t="s">
        <v>63</v>
      </c>
      <c r="AO9" s="172" t="s">
        <v>64</v>
      </c>
      <c r="AP9" s="172" t="s">
        <v>65</v>
      </c>
      <c r="AQ9" s="336" t="s">
        <v>66</v>
      </c>
      <c r="AR9" s="172" t="s">
        <v>67</v>
      </c>
      <c r="AS9" s="338" t="s">
        <v>68</v>
      </c>
      <c r="AV9" s="35" t="s">
        <v>69</v>
      </c>
      <c r="AW9" s="35" t="s">
        <v>70</v>
      </c>
      <c r="AY9" s="36" t="s">
        <v>71</v>
      </c>
    </row>
    <row r="10" spans="2:51" x14ac:dyDescent="0.25">
      <c r="B10" s="172" t="s">
        <v>72</v>
      </c>
      <c r="C10" s="172" t="s">
        <v>73</v>
      </c>
      <c r="D10" s="172" t="s">
        <v>74</v>
      </c>
      <c r="E10" s="172" t="s">
        <v>75</v>
      </c>
      <c r="F10" s="172" t="s">
        <v>74</v>
      </c>
      <c r="G10" s="172" t="s">
        <v>75</v>
      </c>
      <c r="H10" s="332"/>
      <c r="I10" s="172" t="s">
        <v>75</v>
      </c>
      <c r="J10" s="172" t="s">
        <v>75</v>
      </c>
      <c r="K10" s="172" t="s">
        <v>75</v>
      </c>
      <c r="L10" s="28" t="s">
        <v>29</v>
      </c>
      <c r="M10" s="335"/>
      <c r="N10" s="28" t="s">
        <v>29</v>
      </c>
      <c r="O10" s="337"/>
      <c r="P10" s="337"/>
      <c r="Q10" s="1">
        <f>'JUNE 11'!Q34</f>
        <v>4840966</v>
      </c>
      <c r="R10" s="346"/>
      <c r="S10" s="347"/>
      <c r="T10" s="348"/>
      <c r="U10" s="172" t="s">
        <v>75</v>
      </c>
      <c r="V10" s="172" t="s">
        <v>75</v>
      </c>
      <c r="W10" s="349"/>
      <c r="X10" s="37" t="s">
        <v>76</v>
      </c>
      <c r="Y10" s="37" t="s">
        <v>77</v>
      </c>
      <c r="Z10" s="37" t="s">
        <v>78</v>
      </c>
      <c r="AA10" s="37" t="s">
        <v>79</v>
      </c>
      <c r="AB10" s="37" t="s">
        <v>80</v>
      </c>
      <c r="AC10" s="37" t="s">
        <v>81</v>
      </c>
      <c r="AD10" s="37" t="s">
        <v>82</v>
      </c>
      <c r="AE10" s="37" t="s">
        <v>83</v>
      </c>
      <c r="AF10" s="38"/>
      <c r="AG10" s="1">
        <f>'JUNE 11'!AG34</f>
        <v>47344180</v>
      </c>
      <c r="AH10" s="338"/>
      <c r="AI10" s="354"/>
      <c r="AJ10" s="172" t="s">
        <v>84</v>
      </c>
      <c r="AK10" s="172" t="s">
        <v>84</v>
      </c>
      <c r="AL10" s="172" t="s">
        <v>84</v>
      </c>
      <c r="AM10" s="172" t="s">
        <v>84</v>
      </c>
      <c r="AN10" s="172" t="s">
        <v>84</v>
      </c>
      <c r="AO10" s="172" t="s">
        <v>84</v>
      </c>
      <c r="AP10" s="1">
        <f>'JUNE 11'!AP34</f>
        <v>10907515</v>
      </c>
      <c r="AQ10" s="337"/>
      <c r="AR10" s="169" t="s">
        <v>85</v>
      </c>
      <c r="AS10" s="338"/>
      <c r="AV10" s="39" t="s">
        <v>86</v>
      </c>
      <c r="AW10" s="39" t="s">
        <v>87</v>
      </c>
      <c r="AY10" s="81" t="s">
        <v>128</v>
      </c>
    </row>
    <row r="11" spans="2:51" x14ac:dyDescent="0.25">
      <c r="B11" s="40">
        <v>2</v>
      </c>
      <c r="C11" s="40">
        <v>4.1666666666666664E-2</v>
      </c>
      <c r="D11" s="110">
        <v>3</v>
      </c>
      <c r="E11" s="41">
        <f t="shared" ref="E11:E34" si="0">D11/1.42</f>
        <v>2.1126760563380285</v>
      </c>
      <c r="F11" s="175">
        <v>83</v>
      </c>
      <c r="G11" s="41">
        <f>F11/1.42</f>
        <v>58.450704225352112</v>
      </c>
      <c r="H11" s="42" t="s">
        <v>88</v>
      </c>
      <c r="I11" s="42">
        <f>J11-(2/1.42)</f>
        <v>53.521126760563384</v>
      </c>
      <c r="J11" s="43">
        <f>(F11-5)/1.42</f>
        <v>54.929577464788736</v>
      </c>
      <c r="K11" s="42">
        <f>J11+(6/1.42)</f>
        <v>59.154929577464792</v>
      </c>
      <c r="L11" s="44">
        <v>14</v>
      </c>
      <c r="M11" s="45" t="s">
        <v>89</v>
      </c>
      <c r="N11" s="45">
        <v>11.4</v>
      </c>
      <c r="O11" s="111">
        <v>145</v>
      </c>
      <c r="P11" s="111">
        <v>126</v>
      </c>
      <c r="Q11" s="111">
        <v>4846336</v>
      </c>
      <c r="R11" s="46">
        <f>IF(ISBLANK(Q11),"-",Q11-Q10)</f>
        <v>5370</v>
      </c>
      <c r="S11" s="47">
        <f>R11*24/1000</f>
        <v>128.88</v>
      </c>
      <c r="T11" s="47">
        <f>R11/1000</f>
        <v>5.37</v>
      </c>
      <c r="U11" s="112">
        <v>2.4</v>
      </c>
      <c r="V11" s="112">
        <f>U11</f>
        <v>2.4</v>
      </c>
      <c r="W11" s="113" t="s">
        <v>135</v>
      </c>
      <c r="X11" s="115">
        <v>0</v>
      </c>
      <c r="Y11" s="115">
        <v>0</v>
      </c>
      <c r="Z11" s="115">
        <v>1187</v>
      </c>
      <c r="AA11" s="115">
        <v>1185</v>
      </c>
      <c r="AB11" s="115">
        <v>1188</v>
      </c>
      <c r="AC11" s="48" t="s">
        <v>90</v>
      </c>
      <c r="AD11" s="48" t="s">
        <v>90</v>
      </c>
      <c r="AE11" s="48" t="s">
        <v>90</v>
      </c>
      <c r="AF11" s="114" t="s">
        <v>90</v>
      </c>
      <c r="AG11" s="123">
        <v>47345444</v>
      </c>
      <c r="AH11" s="49">
        <f>IF(ISBLANK(AG11),"-",AG11-AG10)</f>
        <v>1264</v>
      </c>
      <c r="AI11" s="50">
        <f>AH11/T11</f>
        <v>235.38175046554935</v>
      </c>
      <c r="AJ11" s="98">
        <v>0</v>
      </c>
      <c r="AK11" s="98">
        <v>0</v>
      </c>
      <c r="AL11" s="98">
        <v>1</v>
      </c>
      <c r="AM11" s="98">
        <v>1</v>
      </c>
      <c r="AN11" s="98">
        <v>1</v>
      </c>
      <c r="AO11" s="98">
        <v>0.7</v>
      </c>
      <c r="AP11" s="115">
        <v>10908029</v>
      </c>
      <c r="AQ11" s="115">
        <f t="shared" ref="AQ11:AQ34" si="1">AP11-AP10</f>
        <v>514</v>
      </c>
      <c r="AR11" s="51"/>
      <c r="AS11" s="52" t="s">
        <v>113</v>
      </c>
      <c r="AV11" s="39" t="s">
        <v>88</v>
      </c>
      <c r="AW11" s="39" t="s">
        <v>91</v>
      </c>
      <c r="AY11" s="81" t="s">
        <v>127</v>
      </c>
    </row>
    <row r="12" spans="2:51" x14ac:dyDescent="0.25">
      <c r="B12" s="40">
        <v>2.0416666666666701</v>
      </c>
      <c r="C12" s="40">
        <v>8.3333333333333329E-2</v>
      </c>
      <c r="D12" s="110">
        <v>3</v>
      </c>
      <c r="E12" s="41">
        <f t="shared" si="0"/>
        <v>2.1126760563380285</v>
      </c>
      <c r="F12" s="175">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149</v>
      </c>
      <c r="P12" s="111">
        <v>119</v>
      </c>
      <c r="Q12" s="111">
        <v>4851332</v>
      </c>
      <c r="R12" s="46">
        <f t="shared" ref="R12:R34" si="4">IF(ISBLANK(Q12),"-",Q12-Q11)</f>
        <v>4996</v>
      </c>
      <c r="S12" s="47">
        <f t="shared" ref="S12:S34" si="5">R12*24/1000</f>
        <v>119.904</v>
      </c>
      <c r="T12" s="47">
        <f t="shared" ref="T12:T34" si="6">R12/1000</f>
        <v>4.9960000000000004</v>
      </c>
      <c r="U12" s="112">
        <v>3.2</v>
      </c>
      <c r="V12" s="112">
        <f t="shared" ref="V12:V34" si="7">U12</f>
        <v>3.2</v>
      </c>
      <c r="W12" s="113" t="s">
        <v>135</v>
      </c>
      <c r="X12" s="115">
        <v>0</v>
      </c>
      <c r="Y12" s="115">
        <v>0</v>
      </c>
      <c r="Z12" s="115">
        <v>1187</v>
      </c>
      <c r="AA12" s="115">
        <v>1185</v>
      </c>
      <c r="AB12" s="115">
        <v>1188</v>
      </c>
      <c r="AC12" s="48" t="s">
        <v>90</v>
      </c>
      <c r="AD12" s="48" t="s">
        <v>90</v>
      </c>
      <c r="AE12" s="48" t="s">
        <v>90</v>
      </c>
      <c r="AF12" s="114" t="s">
        <v>90</v>
      </c>
      <c r="AG12" s="123">
        <v>47346692</v>
      </c>
      <c r="AH12" s="49">
        <f>IF(ISBLANK(AG12),"-",AG12-AG11)</f>
        <v>1248</v>
      </c>
      <c r="AI12" s="50">
        <f t="shared" ref="AI12:AI34" si="8">AH12/T12</f>
        <v>249.79983987189749</v>
      </c>
      <c r="AJ12" s="98">
        <v>0</v>
      </c>
      <c r="AK12" s="98">
        <v>0</v>
      </c>
      <c r="AL12" s="98">
        <v>1</v>
      </c>
      <c r="AM12" s="98">
        <v>1</v>
      </c>
      <c r="AN12" s="98">
        <v>1</v>
      </c>
      <c r="AO12" s="98">
        <v>0.7</v>
      </c>
      <c r="AP12" s="115">
        <v>10908636</v>
      </c>
      <c r="AQ12" s="115">
        <f t="shared" si="1"/>
        <v>607</v>
      </c>
      <c r="AR12" s="118">
        <v>1.22</v>
      </c>
      <c r="AS12" s="52" t="s">
        <v>113</v>
      </c>
      <c r="AV12" s="39" t="s">
        <v>92</v>
      </c>
      <c r="AW12" s="39" t="s">
        <v>93</v>
      </c>
      <c r="AY12" s="81" t="s">
        <v>125</v>
      </c>
    </row>
    <row r="13" spans="2:51" x14ac:dyDescent="0.25">
      <c r="B13" s="40">
        <v>2.0833333333333299</v>
      </c>
      <c r="C13" s="40">
        <v>0.125</v>
      </c>
      <c r="D13" s="110">
        <v>4</v>
      </c>
      <c r="E13" s="41">
        <f t="shared" si="0"/>
        <v>2.8169014084507045</v>
      </c>
      <c r="F13" s="175">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149</v>
      </c>
      <c r="P13" s="111">
        <v>122</v>
      </c>
      <c r="Q13" s="111">
        <v>4856314</v>
      </c>
      <c r="R13" s="46">
        <f t="shared" si="4"/>
        <v>4982</v>
      </c>
      <c r="S13" s="47">
        <f t="shared" si="5"/>
        <v>119.568</v>
      </c>
      <c r="T13" s="47">
        <f t="shared" si="6"/>
        <v>4.9820000000000002</v>
      </c>
      <c r="U13" s="112">
        <v>4.3</v>
      </c>
      <c r="V13" s="112">
        <f t="shared" si="7"/>
        <v>4.3</v>
      </c>
      <c r="W13" s="113" t="s">
        <v>135</v>
      </c>
      <c r="X13" s="115">
        <v>0</v>
      </c>
      <c r="Y13" s="115">
        <v>0</v>
      </c>
      <c r="Z13" s="115">
        <v>1157</v>
      </c>
      <c r="AA13" s="115">
        <v>1185</v>
      </c>
      <c r="AB13" s="115">
        <v>1157</v>
      </c>
      <c r="AC13" s="48" t="s">
        <v>90</v>
      </c>
      <c r="AD13" s="48" t="s">
        <v>90</v>
      </c>
      <c r="AE13" s="48" t="s">
        <v>90</v>
      </c>
      <c r="AF13" s="114" t="s">
        <v>90</v>
      </c>
      <c r="AG13" s="123">
        <v>47347860</v>
      </c>
      <c r="AH13" s="49">
        <f>IF(ISBLANK(AG13),"-",AG13-AG12)</f>
        <v>1168</v>
      </c>
      <c r="AI13" s="50">
        <f t="shared" si="8"/>
        <v>234.44399839421919</v>
      </c>
      <c r="AJ13" s="98">
        <v>0</v>
      </c>
      <c r="AK13" s="98">
        <v>0</v>
      </c>
      <c r="AL13" s="98">
        <v>1</v>
      </c>
      <c r="AM13" s="98">
        <v>1</v>
      </c>
      <c r="AN13" s="98">
        <v>1</v>
      </c>
      <c r="AO13" s="98">
        <v>0.7</v>
      </c>
      <c r="AP13" s="115">
        <v>10909411</v>
      </c>
      <c r="AQ13" s="115">
        <f t="shared" si="1"/>
        <v>775</v>
      </c>
      <c r="AR13" s="51"/>
      <c r="AS13" s="52" t="s">
        <v>113</v>
      </c>
      <c r="AV13" s="39" t="s">
        <v>94</v>
      </c>
      <c r="AW13" s="39" t="s">
        <v>95</v>
      </c>
      <c r="AY13" s="81" t="s">
        <v>132</v>
      </c>
    </row>
    <row r="14" spans="2:51" x14ac:dyDescent="0.25">
      <c r="B14" s="40">
        <v>2.125</v>
      </c>
      <c r="C14" s="40">
        <v>0.16666666666666699</v>
      </c>
      <c r="D14" s="110">
        <v>3</v>
      </c>
      <c r="E14" s="41">
        <f t="shared" si="0"/>
        <v>2.1126760563380285</v>
      </c>
      <c r="F14" s="175">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150</v>
      </c>
      <c r="P14" s="111">
        <v>110</v>
      </c>
      <c r="Q14" s="111">
        <v>4858794</v>
      </c>
      <c r="R14" s="46">
        <f t="shared" si="4"/>
        <v>2480</v>
      </c>
      <c r="S14" s="47">
        <f t="shared" si="5"/>
        <v>59.52</v>
      </c>
      <c r="T14" s="47">
        <f t="shared" si="6"/>
        <v>2.48</v>
      </c>
      <c r="U14" s="112">
        <v>7.8</v>
      </c>
      <c r="V14" s="112">
        <f t="shared" si="7"/>
        <v>7.8</v>
      </c>
      <c r="W14" s="113" t="s">
        <v>135</v>
      </c>
      <c r="X14" s="115">
        <v>0</v>
      </c>
      <c r="Y14" s="115">
        <v>0</v>
      </c>
      <c r="Z14" s="115">
        <v>1157</v>
      </c>
      <c r="AA14" s="115">
        <v>1185</v>
      </c>
      <c r="AB14" s="115">
        <v>1156</v>
      </c>
      <c r="AC14" s="48" t="s">
        <v>90</v>
      </c>
      <c r="AD14" s="48" t="s">
        <v>90</v>
      </c>
      <c r="AE14" s="48" t="s">
        <v>90</v>
      </c>
      <c r="AF14" s="114" t="s">
        <v>90</v>
      </c>
      <c r="AG14" s="123">
        <v>47349000</v>
      </c>
      <c r="AH14" s="49">
        <f t="shared" ref="AH14:AH34" si="9">IF(ISBLANK(AG14),"-",AG14-AG13)</f>
        <v>1140</v>
      </c>
      <c r="AI14" s="50">
        <f t="shared" si="8"/>
        <v>459.67741935483872</v>
      </c>
      <c r="AJ14" s="98">
        <v>0</v>
      </c>
      <c r="AK14" s="98">
        <v>0</v>
      </c>
      <c r="AL14" s="98">
        <v>1</v>
      </c>
      <c r="AM14" s="98">
        <v>1</v>
      </c>
      <c r="AN14" s="98">
        <v>1</v>
      </c>
      <c r="AO14" s="98">
        <v>0.7</v>
      </c>
      <c r="AP14" s="115">
        <v>10909732</v>
      </c>
      <c r="AQ14" s="115">
        <f t="shared" si="1"/>
        <v>321</v>
      </c>
      <c r="AR14" s="51"/>
      <c r="AS14" s="52" t="s">
        <v>113</v>
      </c>
      <c r="AT14" s="54"/>
      <c r="AV14" s="39" t="s">
        <v>96</v>
      </c>
      <c r="AW14" s="39" t="s">
        <v>97</v>
      </c>
      <c r="AY14" s="81" t="s">
        <v>181</v>
      </c>
    </row>
    <row r="15" spans="2:51" ht="14.25" customHeight="1" x14ac:dyDescent="0.25">
      <c r="B15" s="40">
        <v>2.1666666666666701</v>
      </c>
      <c r="C15" s="40">
        <v>0.20833333333333301</v>
      </c>
      <c r="D15" s="110">
        <v>3</v>
      </c>
      <c r="E15" s="41">
        <f t="shared" si="0"/>
        <v>2.1126760563380285</v>
      </c>
      <c r="F15" s="175">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133</v>
      </c>
      <c r="P15" s="111">
        <v>127</v>
      </c>
      <c r="Q15" s="111">
        <v>4863279</v>
      </c>
      <c r="R15" s="46">
        <f t="shared" si="4"/>
        <v>4485</v>
      </c>
      <c r="S15" s="47">
        <f t="shared" si="5"/>
        <v>107.64</v>
      </c>
      <c r="T15" s="47">
        <f t="shared" si="6"/>
        <v>4.4850000000000003</v>
      </c>
      <c r="U15" s="112">
        <v>9.5</v>
      </c>
      <c r="V15" s="112">
        <f t="shared" si="7"/>
        <v>9.5</v>
      </c>
      <c r="W15" s="113" t="s">
        <v>135</v>
      </c>
      <c r="X15" s="115">
        <v>0</v>
      </c>
      <c r="Y15" s="115">
        <v>0</v>
      </c>
      <c r="Z15" s="115">
        <v>1187</v>
      </c>
      <c r="AA15" s="115">
        <v>1185</v>
      </c>
      <c r="AB15" s="115">
        <v>1188</v>
      </c>
      <c r="AC15" s="48" t="s">
        <v>90</v>
      </c>
      <c r="AD15" s="48" t="s">
        <v>90</v>
      </c>
      <c r="AE15" s="48" t="s">
        <v>90</v>
      </c>
      <c r="AF15" s="114" t="s">
        <v>90</v>
      </c>
      <c r="AG15" s="123">
        <v>47350260</v>
      </c>
      <c r="AH15" s="49">
        <f t="shared" si="9"/>
        <v>1260</v>
      </c>
      <c r="AI15" s="50">
        <f t="shared" si="8"/>
        <v>280.93645484949832</v>
      </c>
      <c r="AJ15" s="98">
        <v>0</v>
      </c>
      <c r="AK15" s="98">
        <v>0</v>
      </c>
      <c r="AL15" s="98">
        <v>1</v>
      </c>
      <c r="AM15" s="98">
        <v>1</v>
      </c>
      <c r="AN15" s="98">
        <v>1</v>
      </c>
      <c r="AO15" s="98">
        <v>0</v>
      </c>
      <c r="AP15" s="115">
        <v>10909732</v>
      </c>
      <c r="AQ15" s="115">
        <f t="shared" si="1"/>
        <v>0</v>
      </c>
      <c r="AR15" s="51"/>
      <c r="AS15" s="52" t="s">
        <v>113</v>
      </c>
      <c r="AV15" s="39" t="s">
        <v>98</v>
      </c>
      <c r="AW15" s="39" t="s">
        <v>99</v>
      </c>
      <c r="AY15" s="97"/>
    </row>
    <row r="16" spans="2:51" x14ac:dyDescent="0.25">
      <c r="B16" s="40">
        <v>2.2083333333333299</v>
      </c>
      <c r="C16" s="40">
        <v>0.25</v>
      </c>
      <c r="D16" s="110">
        <v>4</v>
      </c>
      <c r="E16" s="41">
        <f t="shared" si="0"/>
        <v>2.8169014084507045</v>
      </c>
      <c r="F16" s="100">
        <v>75</v>
      </c>
      <c r="G16" s="41">
        <f t="shared" si="2"/>
        <v>52.816901408450704</v>
      </c>
      <c r="H16" s="42" t="s">
        <v>88</v>
      </c>
      <c r="I16" s="42">
        <f t="shared" si="3"/>
        <v>51.408450704225352</v>
      </c>
      <c r="J16" s="43">
        <f t="shared" ref="J16:J25" si="10">F16/1.42</f>
        <v>52.816901408450704</v>
      </c>
      <c r="K16" s="42">
        <f>J16+1.42</f>
        <v>54.236901408450706</v>
      </c>
      <c r="L16" s="44">
        <v>19</v>
      </c>
      <c r="M16" s="45" t="s">
        <v>100</v>
      </c>
      <c r="N16" s="45">
        <v>13.1</v>
      </c>
      <c r="O16" s="111">
        <v>134</v>
      </c>
      <c r="P16" s="111">
        <v>130</v>
      </c>
      <c r="Q16" s="111">
        <v>4868905</v>
      </c>
      <c r="R16" s="46">
        <f t="shared" si="4"/>
        <v>5626</v>
      </c>
      <c r="S16" s="47">
        <f t="shared" si="5"/>
        <v>135.024</v>
      </c>
      <c r="T16" s="47">
        <f t="shared" si="6"/>
        <v>5.6260000000000003</v>
      </c>
      <c r="U16" s="112">
        <v>9.5</v>
      </c>
      <c r="V16" s="112">
        <f t="shared" si="7"/>
        <v>9.5</v>
      </c>
      <c r="W16" s="113" t="s">
        <v>135</v>
      </c>
      <c r="X16" s="115">
        <v>0</v>
      </c>
      <c r="Y16" s="115">
        <v>0</v>
      </c>
      <c r="Z16" s="115">
        <v>1117</v>
      </c>
      <c r="AA16" s="115">
        <v>1185</v>
      </c>
      <c r="AB16" s="115">
        <v>1117</v>
      </c>
      <c r="AC16" s="48" t="s">
        <v>90</v>
      </c>
      <c r="AD16" s="48" t="s">
        <v>90</v>
      </c>
      <c r="AE16" s="48" t="s">
        <v>90</v>
      </c>
      <c r="AF16" s="114" t="s">
        <v>90</v>
      </c>
      <c r="AG16" s="123">
        <v>47351472</v>
      </c>
      <c r="AH16" s="49">
        <f t="shared" si="9"/>
        <v>1212</v>
      </c>
      <c r="AI16" s="50">
        <f t="shared" si="8"/>
        <v>215.42836829008175</v>
      </c>
      <c r="AJ16" s="98">
        <v>0</v>
      </c>
      <c r="AK16" s="98">
        <v>0</v>
      </c>
      <c r="AL16" s="98">
        <v>1</v>
      </c>
      <c r="AM16" s="98">
        <v>1</v>
      </c>
      <c r="AN16" s="98">
        <v>1</v>
      </c>
      <c r="AO16" s="98">
        <v>0</v>
      </c>
      <c r="AP16" s="115">
        <v>10909732</v>
      </c>
      <c r="AQ16" s="115">
        <f t="shared" si="1"/>
        <v>0</v>
      </c>
      <c r="AR16" s="53">
        <v>1.31</v>
      </c>
      <c r="AS16" s="52" t="s">
        <v>101</v>
      </c>
      <c r="AV16" s="39" t="s">
        <v>102</v>
      </c>
      <c r="AW16" s="39" t="s">
        <v>103</v>
      </c>
      <c r="AY16" s="97"/>
    </row>
    <row r="17" spans="1:51" x14ac:dyDescent="0.25">
      <c r="B17" s="40">
        <v>2.25</v>
      </c>
      <c r="C17" s="40">
        <v>0.29166666666666702</v>
      </c>
      <c r="D17" s="110">
        <v>4</v>
      </c>
      <c r="E17" s="41">
        <f t="shared" si="0"/>
        <v>2.8169014084507045</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144</v>
      </c>
      <c r="P17" s="111">
        <v>141</v>
      </c>
      <c r="Q17" s="111">
        <v>4874587</v>
      </c>
      <c r="R17" s="46">
        <f t="shared" si="4"/>
        <v>5682</v>
      </c>
      <c r="S17" s="47">
        <f t="shared" si="5"/>
        <v>136.36799999999999</v>
      </c>
      <c r="T17" s="47">
        <f t="shared" si="6"/>
        <v>5.6820000000000004</v>
      </c>
      <c r="U17" s="112">
        <v>9.5</v>
      </c>
      <c r="V17" s="112">
        <f t="shared" si="7"/>
        <v>9.5</v>
      </c>
      <c r="W17" s="113" t="s">
        <v>135</v>
      </c>
      <c r="X17" s="115">
        <v>0</v>
      </c>
      <c r="Y17" s="115">
        <v>0</v>
      </c>
      <c r="Z17" s="115">
        <v>1187</v>
      </c>
      <c r="AA17" s="115">
        <v>1185</v>
      </c>
      <c r="AB17" s="115">
        <v>1187</v>
      </c>
      <c r="AC17" s="48" t="s">
        <v>90</v>
      </c>
      <c r="AD17" s="48" t="s">
        <v>90</v>
      </c>
      <c r="AE17" s="48" t="s">
        <v>90</v>
      </c>
      <c r="AF17" s="114" t="s">
        <v>90</v>
      </c>
      <c r="AG17" s="123">
        <v>47352737</v>
      </c>
      <c r="AH17" s="49">
        <f t="shared" si="9"/>
        <v>1265</v>
      </c>
      <c r="AI17" s="50">
        <f t="shared" si="8"/>
        <v>222.63287574797604</v>
      </c>
      <c r="AJ17" s="98">
        <v>0</v>
      </c>
      <c r="AK17" s="98">
        <v>0</v>
      </c>
      <c r="AL17" s="98">
        <v>1</v>
      </c>
      <c r="AM17" s="98">
        <v>1</v>
      </c>
      <c r="AN17" s="98">
        <v>1</v>
      </c>
      <c r="AO17" s="98">
        <v>0</v>
      </c>
      <c r="AP17" s="115">
        <v>10909732</v>
      </c>
      <c r="AQ17" s="115">
        <f t="shared" si="1"/>
        <v>0</v>
      </c>
      <c r="AR17" s="51"/>
      <c r="AS17" s="52" t="s">
        <v>101</v>
      </c>
      <c r="AT17" s="54"/>
      <c r="AV17" s="39" t="s">
        <v>104</v>
      </c>
      <c r="AW17" s="39" t="s">
        <v>105</v>
      </c>
      <c r="AY17" s="101"/>
    </row>
    <row r="18" spans="1:51" x14ac:dyDescent="0.25">
      <c r="B18" s="40">
        <v>2.2916666666666701</v>
      </c>
      <c r="C18" s="40">
        <v>0.33333333333333298</v>
      </c>
      <c r="D18" s="110">
        <v>5</v>
      </c>
      <c r="E18" s="41">
        <f t="shared" si="0"/>
        <v>3.5211267605633805</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138</v>
      </c>
      <c r="P18" s="111">
        <v>147</v>
      </c>
      <c r="Q18" s="111">
        <v>4880748</v>
      </c>
      <c r="R18" s="46">
        <f t="shared" si="4"/>
        <v>6161</v>
      </c>
      <c r="S18" s="47">
        <f t="shared" si="5"/>
        <v>147.864</v>
      </c>
      <c r="T18" s="47">
        <f t="shared" si="6"/>
        <v>6.1609999999999996</v>
      </c>
      <c r="U18" s="112">
        <v>9.3000000000000007</v>
      </c>
      <c r="V18" s="112">
        <f t="shared" si="7"/>
        <v>9.3000000000000007</v>
      </c>
      <c r="W18" s="113" t="s">
        <v>129</v>
      </c>
      <c r="X18" s="115">
        <v>0</v>
      </c>
      <c r="Y18" s="115">
        <v>1099</v>
      </c>
      <c r="Z18" s="115">
        <v>1186</v>
      </c>
      <c r="AA18" s="115">
        <v>1185</v>
      </c>
      <c r="AB18" s="115">
        <v>1187</v>
      </c>
      <c r="AC18" s="48" t="s">
        <v>90</v>
      </c>
      <c r="AD18" s="48" t="s">
        <v>90</v>
      </c>
      <c r="AE18" s="48" t="s">
        <v>90</v>
      </c>
      <c r="AF18" s="114" t="s">
        <v>90</v>
      </c>
      <c r="AG18" s="123">
        <v>47354132</v>
      </c>
      <c r="AH18" s="49">
        <f t="shared" si="9"/>
        <v>1395</v>
      </c>
      <c r="AI18" s="50">
        <f t="shared" si="8"/>
        <v>226.42428177243954</v>
      </c>
      <c r="AJ18" s="98">
        <v>0</v>
      </c>
      <c r="AK18" s="98">
        <v>1</v>
      </c>
      <c r="AL18" s="98">
        <v>1</v>
      </c>
      <c r="AM18" s="98">
        <v>1</v>
      </c>
      <c r="AN18" s="98">
        <v>1</v>
      </c>
      <c r="AO18" s="98">
        <v>0</v>
      </c>
      <c r="AP18" s="115">
        <v>10909732</v>
      </c>
      <c r="AQ18" s="115">
        <f t="shared" si="1"/>
        <v>0</v>
      </c>
      <c r="AR18" s="51"/>
      <c r="AS18" s="52" t="s">
        <v>101</v>
      </c>
      <c r="AV18" s="39" t="s">
        <v>106</v>
      </c>
      <c r="AW18" s="39" t="s">
        <v>107</v>
      </c>
      <c r="AY18" s="101"/>
    </row>
    <row r="19" spans="1:51" x14ac:dyDescent="0.25">
      <c r="B19" s="40">
        <v>2.3333333333333299</v>
      </c>
      <c r="C19" s="40">
        <v>0.375</v>
      </c>
      <c r="D19" s="110">
        <v>5</v>
      </c>
      <c r="E19" s="41">
        <f t="shared" si="0"/>
        <v>3.5211267605633805</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133</v>
      </c>
      <c r="P19" s="111">
        <v>146</v>
      </c>
      <c r="Q19" s="111">
        <v>4886841</v>
      </c>
      <c r="R19" s="46">
        <f t="shared" si="4"/>
        <v>6093</v>
      </c>
      <c r="S19" s="47">
        <f t="shared" si="5"/>
        <v>146.232</v>
      </c>
      <c r="T19" s="47">
        <f t="shared" si="6"/>
        <v>6.093</v>
      </c>
      <c r="U19" s="112">
        <v>8.6999999999999993</v>
      </c>
      <c r="V19" s="112">
        <f t="shared" si="7"/>
        <v>8.6999999999999993</v>
      </c>
      <c r="W19" s="113" t="s">
        <v>129</v>
      </c>
      <c r="X19" s="115">
        <v>0</v>
      </c>
      <c r="Y19" s="115">
        <v>1067</v>
      </c>
      <c r="Z19" s="115">
        <v>1187</v>
      </c>
      <c r="AA19" s="115">
        <v>1185</v>
      </c>
      <c r="AB19" s="115">
        <v>1187</v>
      </c>
      <c r="AC19" s="48" t="s">
        <v>90</v>
      </c>
      <c r="AD19" s="48" t="s">
        <v>90</v>
      </c>
      <c r="AE19" s="48" t="s">
        <v>90</v>
      </c>
      <c r="AF19" s="114" t="s">
        <v>90</v>
      </c>
      <c r="AG19" s="123">
        <v>47355524</v>
      </c>
      <c r="AH19" s="49">
        <f t="shared" si="9"/>
        <v>1392</v>
      </c>
      <c r="AI19" s="50">
        <f t="shared" si="8"/>
        <v>228.45888724766124</v>
      </c>
      <c r="AJ19" s="98">
        <v>0</v>
      </c>
      <c r="AK19" s="98">
        <v>1</v>
      </c>
      <c r="AL19" s="98">
        <v>1</v>
      </c>
      <c r="AM19" s="98">
        <v>1</v>
      </c>
      <c r="AN19" s="98">
        <v>1</v>
      </c>
      <c r="AO19" s="98">
        <v>0</v>
      </c>
      <c r="AP19" s="115">
        <v>10909732</v>
      </c>
      <c r="AQ19" s="115">
        <f t="shared" si="1"/>
        <v>0</v>
      </c>
      <c r="AR19" s="51"/>
      <c r="AS19" s="52" t="s">
        <v>101</v>
      </c>
      <c r="AV19" s="39" t="s">
        <v>108</v>
      </c>
      <c r="AW19" s="39" t="s">
        <v>109</v>
      </c>
      <c r="AY19" s="101"/>
    </row>
    <row r="20" spans="1:51" x14ac:dyDescent="0.25">
      <c r="B20" s="40">
        <v>2.375</v>
      </c>
      <c r="C20" s="40">
        <v>0.41666666666666669</v>
      </c>
      <c r="D20" s="110">
        <v>4</v>
      </c>
      <c r="E20" s="41">
        <f t="shared" si="0"/>
        <v>2.8169014084507045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132</v>
      </c>
      <c r="P20" s="111">
        <v>148</v>
      </c>
      <c r="Q20" s="111">
        <v>4892915</v>
      </c>
      <c r="R20" s="46">
        <f t="shared" si="4"/>
        <v>6074</v>
      </c>
      <c r="S20" s="47">
        <f t="shared" si="5"/>
        <v>145.77600000000001</v>
      </c>
      <c r="T20" s="47">
        <f t="shared" si="6"/>
        <v>6.0739999999999998</v>
      </c>
      <c r="U20" s="112">
        <v>8</v>
      </c>
      <c r="V20" s="112">
        <f t="shared" si="7"/>
        <v>8</v>
      </c>
      <c r="W20" s="113" t="s">
        <v>129</v>
      </c>
      <c r="X20" s="115">
        <v>0</v>
      </c>
      <c r="Y20" s="115">
        <v>1067</v>
      </c>
      <c r="Z20" s="115">
        <v>1187</v>
      </c>
      <c r="AA20" s="115">
        <v>1185</v>
      </c>
      <c r="AB20" s="115">
        <v>1187</v>
      </c>
      <c r="AC20" s="48" t="s">
        <v>90</v>
      </c>
      <c r="AD20" s="48" t="s">
        <v>90</v>
      </c>
      <c r="AE20" s="48" t="s">
        <v>90</v>
      </c>
      <c r="AF20" s="114" t="s">
        <v>90</v>
      </c>
      <c r="AG20" s="123">
        <v>47356916</v>
      </c>
      <c r="AH20" s="49">
        <f t="shared" si="9"/>
        <v>1392</v>
      </c>
      <c r="AI20" s="50">
        <f t="shared" si="8"/>
        <v>229.17352650642081</v>
      </c>
      <c r="AJ20" s="98">
        <v>0</v>
      </c>
      <c r="AK20" s="98">
        <v>1</v>
      </c>
      <c r="AL20" s="98">
        <v>1</v>
      </c>
      <c r="AM20" s="98">
        <v>1</v>
      </c>
      <c r="AN20" s="98">
        <v>1</v>
      </c>
      <c r="AO20" s="98">
        <v>0</v>
      </c>
      <c r="AP20" s="115">
        <v>10909732</v>
      </c>
      <c r="AQ20" s="115">
        <f t="shared" si="1"/>
        <v>0</v>
      </c>
      <c r="AR20" s="53">
        <v>1.38</v>
      </c>
      <c r="AS20" s="52" t="s">
        <v>134</v>
      </c>
      <c r="AY20" s="101"/>
    </row>
    <row r="21" spans="1:51" x14ac:dyDescent="0.25">
      <c r="B21" s="40">
        <v>2.4166666666666701</v>
      </c>
      <c r="C21" s="40">
        <v>0.45833333333333298</v>
      </c>
      <c r="D21" s="110">
        <v>4</v>
      </c>
      <c r="E21" s="41">
        <f t="shared" si="0"/>
        <v>2.8169014084507045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130</v>
      </c>
      <c r="P21" s="111">
        <v>147</v>
      </c>
      <c r="Q21" s="111">
        <v>4898970</v>
      </c>
      <c r="R21" s="46">
        <f t="shared" si="4"/>
        <v>6055</v>
      </c>
      <c r="S21" s="47">
        <f t="shared" si="5"/>
        <v>145.32</v>
      </c>
      <c r="T21" s="47">
        <f t="shared" si="6"/>
        <v>6.0549999999999997</v>
      </c>
      <c r="U21" s="112">
        <v>7.3</v>
      </c>
      <c r="V21" s="112">
        <f t="shared" si="7"/>
        <v>7.3</v>
      </c>
      <c r="W21" s="113" t="s">
        <v>129</v>
      </c>
      <c r="X21" s="115">
        <v>0</v>
      </c>
      <c r="Y21" s="115">
        <v>1068</v>
      </c>
      <c r="Z21" s="115">
        <v>1187</v>
      </c>
      <c r="AA21" s="115">
        <v>1185</v>
      </c>
      <c r="AB21" s="115">
        <v>1187</v>
      </c>
      <c r="AC21" s="48" t="s">
        <v>90</v>
      </c>
      <c r="AD21" s="48" t="s">
        <v>90</v>
      </c>
      <c r="AE21" s="48" t="s">
        <v>90</v>
      </c>
      <c r="AF21" s="114" t="s">
        <v>90</v>
      </c>
      <c r="AG21" s="123">
        <v>47358292</v>
      </c>
      <c r="AH21" s="49">
        <f t="shared" si="9"/>
        <v>1376</v>
      </c>
      <c r="AI21" s="50">
        <f t="shared" si="8"/>
        <v>227.2502064409579</v>
      </c>
      <c r="AJ21" s="98">
        <v>0</v>
      </c>
      <c r="AK21" s="98">
        <v>1</v>
      </c>
      <c r="AL21" s="98">
        <v>1</v>
      </c>
      <c r="AM21" s="98">
        <v>1</v>
      </c>
      <c r="AN21" s="98">
        <v>1</v>
      </c>
      <c r="AO21" s="98">
        <v>0</v>
      </c>
      <c r="AP21" s="115">
        <v>10909732</v>
      </c>
      <c r="AQ21" s="115">
        <f t="shared" si="1"/>
        <v>0</v>
      </c>
      <c r="AR21" s="51"/>
      <c r="AS21" s="52" t="s">
        <v>101</v>
      </c>
      <c r="AY21" s="101"/>
    </row>
    <row r="22" spans="1:51" x14ac:dyDescent="0.25">
      <c r="A22" s="97" t="s">
        <v>163</v>
      </c>
      <c r="B22" s="40">
        <v>2.4583333333333299</v>
      </c>
      <c r="C22" s="40">
        <v>0.5</v>
      </c>
      <c r="D22" s="110">
        <v>4</v>
      </c>
      <c r="E22" s="41">
        <f t="shared" si="0"/>
        <v>2.8169014084507045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129</v>
      </c>
      <c r="P22" s="111">
        <v>147</v>
      </c>
      <c r="Q22" s="111">
        <v>4905128</v>
      </c>
      <c r="R22" s="46">
        <f t="shared" si="4"/>
        <v>6158</v>
      </c>
      <c r="S22" s="47">
        <f t="shared" si="5"/>
        <v>147.792</v>
      </c>
      <c r="T22" s="47">
        <f t="shared" si="6"/>
        <v>6.1580000000000004</v>
      </c>
      <c r="U22" s="112">
        <v>6.5</v>
      </c>
      <c r="V22" s="112">
        <f t="shared" si="7"/>
        <v>6.5</v>
      </c>
      <c r="W22" s="113" t="s">
        <v>129</v>
      </c>
      <c r="X22" s="115">
        <v>0</v>
      </c>
      <c r="Y22" s="115">
        <v>1067</v>
      </c>
      <c r="Z22" s="115">
        <v>1187</v>
      </c>
      <c r="AA22" s="115">
        <v>1185</v>
      </c>
      <c r="AB22" s="115">
        <v>1187</v>
      </c>
      <c r="AC22" s="48" t="s">
        <v>90</v>
      </c>
      <c r="AD22" s="48" t="s">
        <v>90</v>
      </c>
      <c r="AE22" s="48" t="s">
        <v>90</v>
      </c>
      <c r="AF22" s="114" t="s">
        <v>90</v>
      </c>
      <c r="AG22" s="123">
        <v>47359732</v>
      </c>
      <c r="AH22" s="49">
        <f t="shared" si="9"/>
        <v>1440</v>
      </c>
      <c r="AI22" s="50">
        <f t="shared" si="8"/>
        <v>233.84215654433257</v>
      </c>
      <c r="AJ22" s="98">
        <v>0</v>
      </c>
      <c r="AK22" s="98">
        <v>1</v>
      </c>
      <c r="AL22" s="98">
        <v>1</v>
      </c>
      <c r="AM22" s="98">
        <v>1</v>
      </c>
      <c r="AN22" s="98">
        <v>1</v>
      </c>
      <c r="AO22" s="98">
        <v>0</v>
      </c>
      <c r="AP22" s="115">
        <v>10909732</v>
      </c>
      <c r="AQ22" s="115">
        <f t="shared" si="1"/>
        <v>0</v>
      </c>
      <c r="AR22" s="51"/>
      <c r="AS22" s="52" t="s">
        <v>101</v>
      </c>
      <c r="AV22" s="55" t="s">
        <v>110</v>
      </c>
      <c r="AY22" s="101"/>
    </row>
    <row r="23" spans="1:51" x14ac:dyDescent="0.25">
      <c r="A23" s="97" t="s">
        <v>124</v>
      </c>
      <c r="B23" s="40">
        <v>2.5</v>
      </c>
      <c r="C23" s="40">
        <v>0.54166666666666696</v>
      </c>
      <c r="D23" s="110">
        <v>4</v>
      </c>
      <c r="E23" s="41">
        <f t="shared" si="0"/>
        <v>2.8169014084507045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130</v>
      </c>
      <c r="P23" s="111">
        <v>140</v>
      </c>
      <c r="Q23" s="111">
        <v>4910810</v>
      </c>
      <c r="R23" s="46">
        <f t="shared" si="4"/>
        <v>5682</v>
      </c>
      <c r="S23" s="47">
        <f t="shared" si="5"/>
        <v>136.36799999999999</v>
      </c>
      <c r="T23" s="47">
        <f t="shared" si="6"/>
        <v>5.6820000000000004</v>
      </c>
      <c r="U23" s="112">
        <v>6</v>
      </c>
      <c r="V23" s="112">
        <f t="shared" si="7"/>
        <v>6</v>
      </c>
      <c r="W23" s="113" t="s">
        <v>129</v>
      </c>
      <c r="X23" s="115">
        <v>0</v>
      </c>
      <c r="Y23" s="115">
        <v>1067</v>
      </c>
      <c r="Z23" s="115">
        <v>1187</v>
      </c>
      <c r="AA23" s="115">
        <v>1185</v>
      </c>
      <c r="AB23" s="115">
        <v>1188</v>
      </c>
      <c r="AC23" s="48" t="s">
        <v>90</v>
      </c>
      <c r="AD23" s="48" t="s">
        <v>90</v>
      </c>
      <c r="AE23" s="48" t="s">
        <v>90</v>
      </c>
      <c r="AF23" s="114" t="s">
        <v>90</v>
      </c>
      <c r="AG23" s="123">
        <v>47361024</v>
      </c>
      <c r="AH23" s="49">
        <f t="shared" si="9"/>
        <v>1292</v>
      </c>
      <c r="AI23" s="50">
        <f t="shared" si="8"/>
        <v>227.38472368884194</v>
      </c>
      <c r="AJ23" s="98">
        <v>0</v>
      </c>
      <c r="AK23" s="98">
        <v>1</v>
      </c>
      <c r="AL23" s="98">
        <v>1</v>
      </c>
      <c r="AM23" s="98">
        <v>1</v>
      </c>
      <c r="AN23" s="98">
        <v>1</v>
      </c>
      <c r="AO23" s="98">
        <v>0</v>
      </c>
      <c r="AP23" s="115">
        <v>10909732</v>
      </c>
      <c r="AQ23" s="115">
        <f t="shared" si="1"/>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132</v>
      </c>
      <c r="P24" s="111">
        <v>141</v>
      </c>
      <c r="Q24" s="111">
        <v>4916757</v>
      </c>
      <c r="R24" s="46">
        <f t="shared" si="4"/>
        <v>5947</v>
      </c>
      <c r="S24" s="47">
        <f t="shared" si="5"/>
        <v>142.72800000000001</v>
      </c>
      <c r="T24" s="47">
        <f t="shared" si="6"/>
        <v>5.9470000000000001</v>
      </c>
      <c r="U24" s="112">
        <v>5.4</v>
      </c>
      <c r="V24" s="112">
        <f t="shared" si="7"/>
        <v>5.4</v>
      </c>
      <c r="W24" s="113" t="s">
        <v>129</v>
      </c>
      <c r="X24" s="115">
        <v>0</v>
      </c>
      <c r="Y24" s="115">
        <v>1047</v>
      </c>
      <c r="Z24" s="115">
        <v>1187</v>
      </c>
      <c r="AA24" s="115">
        <v>1185</v>
      </c>
      <c r="AB24" s="115">
        <v>1186</v>
      </c>
      <c r="AC24" s="48" t="s">
        <v>90</v>
      </c>
      <c r="AD24" s="48" t="s">
        <v>90</v>
      </c>
      <c r="AE24" s="48" t="s">
        <v>90</v>
      </c>
      <c r="AF24" s="114" t="s">
        <v>90</v>
      </c>
      <c r="AG24" s="123">
        <v>47362396</v>
      </c>
      <c r="AH24" s="49">
        <f>IF(ISBLANK(AG24),"-",AG24-AG23)</f>
        <v>1372</v>
      </c>
      <c r="AI24" s="50">
        <f t="shared" si="8"/>
        <v>230.70455691945517</v>
      </c>
      <c r="AJ24" s="98">
        <v>0</v>
      </c>
      <c r="AK24" s="98">
        <v>1</v>
      </c>
      <c r="AL24" s="98">
        <v>1</v>
      </c>
      <c r="AM24" s="98">
        <v>1</v>
      </c>
      <c r="AN24" s="98">
        <v>1</v>
      </c>
      <c r="AO24" s="98">
        <v>0</v>
      </c>
      <c r="AP24" s="115">
        <v>10909732</v>
      </c>
      <c r="AQ24" s="115">
        <f t="shared" si="1"/>
        <v>0</v>
      </c>
      <c r="AR24" s="53">
        <v>1.25</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133</v>
      </c>
      <c r="P25" s="111">
        <v>141</v>
      </c>
      <c r="Q25" s="111">
        <v>4922557</v>
      </c>
      <c r="R25" s="46">
        <f t="shared" si="4"/>
        <v>5800</v>
      </c>
      <c r="S25" s="47">
        <f t="shared" si="5"/>
        <v>139.19999999999999</v>
      </c>
      <c r="T25" s="47">
        <f t="shared" si="6"/>
        <v>5.8</v>
      </c>
      <c r="U25" s="112">
        <v>4.9000000000000004</v>
      </c>
      <c r="V25" s="112">
        <f t="shared" si="7"/>
        <v>4.9000000000000004</v>
      </c>
      <c r="W25" s="113" t="s">
        <v>129</v>
      </c>
      <c r="X25" s="115">
        <v>0</v>
      </c>
      <c r="Y25" s="115">
        <v>1026</v>
      </c>
      <c r="Z25" s="115">
        <v>1187</v>
      </c>
      <c r="AA25" s="115">
        <v>1185</v>
      </c>
      <c r="AB25" s="115">
        <v>1187</v>
      </c>
      <c r="AC25" s="48" t="s">
        <v>90</v>
      </c>
      <c r="AD25" s="48" t="s">
        <v>90</v>
      </c>
      <c r="AE25" s="48" t="s">
        <v>90</v>
      </c>
      <c r="AF25" s="114" t="s">
        <v>90</v>
      </c>
      <c r="AG25" s="123">
        <v>47363740</v>
      </c>
      <c r="AH25" s="49">
        <f t="shared" si="9"/>
        <v>1344</v>
      </c>
      <c r="AI25" s="50">
        <f t="shared" si="8"/>
        <v>231.72413793103448</v>
      </c>
      <c r="AJ25" s="98">
        <v>0</v>
      </c>
      <c r="AK25" s="98">
        <v>1</v>
      </c>
      <c r="AL25" s="98">
        <v>1</v>
      </c>
      <c r="AM25" s="98">
        <v>1</v>
      </c>
      <c r="AN25" s="98">
        <v>1</v>
      </c>
      <c r="AO25" s="98">
        <v>0</v>
      </c>
      <c r="AP25" s="115">
        <v>10909732</v>
      </c>
      <c r="AQ25" s="115">
        <f t="shared" si="1"/>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132</v>
      </c>
      <c r="P26" s="111">
        <v>140</v>
      </c>
      <c r="Q26" s="111">
        <v>4928278</v>
      </c>
      <c r="R26" s="46">
        <f t="shared" si="4"/>
        <v>5721</v>
      </c>
      <c r="S26" s="47">
        <f t="shared" si="5"/>
        <v>137.304</v>
      </c>
      <c r="T26" s="47">
        <f t="shared" si="6"/>
        <v>5.7210000000000001</v>
      </c>
      <c r="U26" s="112">
        <v>4.7</v>
      </c>
      <c r="V26" s="112">
        <f t="shared" si="7"/>
        <v>4.7</v>
      </c>
      <c r="W26" s="113" t="s">
        <v>129</v>
      </c>
      <c r="X26" s="115">
        <v>0</v>
      </c>
      <c r="Y26" s="115">
        <v>1036</v>
      </c>
      <c r="Z26" s="115">
        <v>1187</v>
      </c>
      <c r="AA26" s="115">
        <v>1185</v>
      </c>
      <c r="AB26" s="115">
        <v>1187</v>
      </c>
      <c r="AC26" s="48" t="s">
        <v>90</v>
      </c>
      <c r="AD26" s="48" t="s">
        <v>90</v>
      </c>
      <c r="AE26" s="48" t="s">
        <v>90</v>
      </c>
      <c r="AF26" s="114" t="s">
        <v>90</v>
      </c>
      <c r="AG26" s="123">
        <v>47365064</v>
      </c>
      <c r="AH26" s="49">
        <f t="shared" si="9"/>
        <v>1324</v>
      </c>
      <c r="AI26" s="50">
        <f t="shared" si="8"/>
        <v>231.42807201538193</v>
      </c>
      <c r="AJ26" s="98">
        <v>0</v>
      </c>
      <c r="AK26" s="98">
        <v>1</v>
      </c>
      <c r="AL26" s="98">
        <v>1</v>
      </c>
      <c r="AM26" s="98">
        <v>1</v>
      </c>
      <c r="AN26" s="98">
        <v>1</v>
      </c>
      <c r="AO26" s="98">
        <v>0</v>
      </c>
      <c r="AP26" s="115">
        <v>10909732</v>
      </c>
      <c r="AQ26" s="115">
        <f t="shared" si="1"/>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133</v>
      </c>
      <c r="P27" s="111">
        <v>141</v>
      </c>
      <c r="Q27" s="111">
        <v>4933993</v>
      </c>
      <c r="R27" s="46">
        <f t="shared" si="4"/>
        <v>5715</v>
      </c>
      <c r="S27" s="47">
        <f t="shared" si="5"/>
        <v>137.16</v>
      </c>
      <c r="T27" s="47">
        <f t="shared" si="6"/>
        <v>5.7149999999999999</v>
      </c>
      <c r="U27" s="112">
        <v>4.4000000000000004</v>
      </c>
      <c r="V27" s="112">
        <f t="shared" si="7"/>
        <v>4.4000000000000004</v>
      </c>
      <c r="W27" s="113" t="s">
        <v>129</v>
      </c>
      <c r="X27" s="115">
        <v>0</v>
      </c>
      <c r="Y27" s="115">
        <v>1026</v>
      </c>
      <c r="Z27" s="115">
        <v>1187</v>
      </c>
      <c r="AA27" s="115">
        <v>1185</v>
      </c>
      <c r="AB27" s="115">
        <v>1188</v>
      </c>
      <c r="AC27" s="48" t="s">
        <v>90</v>
      </c>
      <c r="AD27" s="48" t="s">
        <v>90</v>
      </c>
      <c r="AE27" s="48" t="s">
        <v>90</v>
      </c>
      <c r="AF27" s="114" t="s">
        <v>90</v>
      </c>
      <c r="AG27" s="123">
        <v>47366396</v>
      </c>
      <c r="AH27" s="49">
        <f t="shared" si="9"/>
        <v>1332</v>
      </c>
      <c r="AI27" s="50">
        <f t="shared" si="8"/>
        <v>233.0708661417323</v>
      </c>
      <c r="AJ27" s="98">
        <v>0</v>
      </c>
      <c r="AK27" s="98">
        <v>1</v>
      </c>
      <c r="AL27" s="98">
        <v>1</v>
      </c>
      <c r="AM27" s="98">
        <v>1</v>
      </c>
      <c r="AN27" s="98">
        <v>1</v>
      </c>
      <c r="AO27" s="98">
        <v>0</v>
      </c>
      <c r="AP27" s="115">
        <v>10909732</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136</v>
      </c>
      <c r="P28" s="111">
        <v>132</v>
      </c>
      <c r="Q28" s="111">
        <v>4939693</v>
      </c>
      <c r="R28" s="46">
        <f t="shared" si="4"/>
        <v>5700</v>
      </c>
      <c r="S28" s="47">
        <f t="shared" si="5"/>
        <v>136.80000000000001</v>
      </c>
      <c r="T28" s="47">
        <f t="shared" si="6"/>
        <v>5.7</v>
      </c>
      <c r="U28" s="112">
        <v>4.0999999999999996</v>
      </c>
      <c r="V28" s="112">
        <f t="shared" si="7"/>
        <v>4.0999999999999996</v>
      </c>
      <c r="W28" s="113" t="s">
        <v>129</v>
      </c>
      <c r="X28" s="115">
        <v>0</v>
      </c>
      <c r="Y28" s="115">
        <v>996</v>
      </c>
      <c r="Z28" s="115">
        <v>1187</v>
      </c>
      <c r="AA28" s="115">
        <v>1185</v>
      </c>
      <c r="AB28" s="115">
        <v>1187</v>
      </c>
      <c r="AC28" s="48" t="s">
        <v>90</v>
      </c>
      <c r="AD28" s="48" t="s">
        <v>90</v>
      </c>
      <c r="AE28" s="48" t="s">
        <v>90</v>
      </c>
      <c r="AF28" s="114" t="s">
        <v>90</v>
      </c>
      <c r="AG28" s="123">
        <v>47367716</v>
      </c>
      <c r="AH28" s="49">
        <f t="shared" si="9"/>
        <v>1320</v>
      </c>
      <c r="AI28" s="50">
        <f t="shared" si="8"/>
        <v>231.57894736842104</v>
      </c>
      <c r="AJ28" s="98">
        <v>0</v>
      </c>
      <c r="AK28" s="98">
        <v>1</v>
      </c>
      <c r="AL28" s="98">
        <v>1</v>
      </c>
      <c r="AM28" s="98">
        <v>1</v>
      </c>
      <c r="AN28" s="98">
        <v>1</v>
      </c>
      <c r="AO28" s="98">
        <v>0</v>
      </c>
      <c r="AP28" s="115">
        <v>10909732</v>
      </c>
      <c r="AQ28" s="115">
        <f t="shared" si="1"/>
        <v>0</v>
      </c>
      <c r="AR28" s="53">
        <v>1.1599999999999999</v>
      </c>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137</v>
      </c>
      <c r="P29" s="111">
        <v>137</v>
      </c>
      <c r="Q29" s="111">
        <v>4945431</v>
      </c>
      <c r="R29" s="46">
        <f t="shared" si="4"/>
        <v>5738</v>
      </c>
      <c r="S29" s="47">
        <f t="shared" si="5"/>
        <v>137.71199999999999</v>
      </c>
      <c r="T29" s="47">
        <f t="shared" si="6"/>
        <v>5.7380000000000004</v>
      </c>
      <c r="U29" s="112">
        <v>3.9</v>
      </c>
      <c r="V29" s="112">
        <f t="shared" si="7"/>
        <v>3.9</v>
      </c>
      <c r="W29" s="113" t="s">
        <v>129</v>
      </c>
      <c r="X29" s="115">
        <v>0</v>
      </c>
      <c r="Y29" s="115">
        <v>995</v>
      </c>
      <c r="Z29" s="115">
        <v>1187</v>
      </c>
      <c r="AA29" s="115">
        <v>1185</v>
      </c>
      <c r="AB29" s="115">
        <v>1187</v>
      </c>
      <c r="AC29" s="48" t="s">
        <v>90</v>
      </c>
      <c r="AD29" s="48" t="s">
        <v>90</v>
      </c>
      <c r="AE29" s="48" t="s">
        <v>90</v>
      </c>
      <c r="AF29" s="114" t="s">
        <v>90</v>
      </c>
      <c r="AG29" s="123">
        <v>47369036</v>
      </c>
      <c r="AH29" s="49">
        <f t="shared" si="9"/>
        <v>1320</v>
      </c>
      <c r="AI29" s="50">
        <f t="shared" si="8"/>
        <v>230.04531195538513</v>
      </c>
      <c r="AJ29" s="98">
        <v>0</v>
      </c>
      <c r="AK29" s="98">
        <v>1</v>
      </c>
      <c r="AL29" s="98">
        <v>1</v>
      </c>
      <c r="AM29" s="98">
        <v>1</v>
      </c>
      <c r="AN29" s="98">
        <v>1</v>
      </c>
      <c r="AO29" s="98">
        <v>0</v>
      </c>
      <c r="AP29" s="115">
        <v>10909732</v>
      </c>
      <c r="AQ29" s="115">
        <f t="shared" si="1"/>
        <v>0</v>
      </c>
      <c r="AR29" s="51"/>
      <c r="AS29" s="52" t="s">
        <v>113</v>
      </c>
      <c r="AY29" s="101"/>
    </row>
    <row r="30" spans="1:51" x14ac:dyDescent="0.25">
      <c r="B30" s="40">
        <v>2.7916666666666701</v>
      </c>
      <c r="C30" s="40">
        <v>0.83333333333333703</v>
      </c>
      <c r="D30" s="110">
        <v>4</v>
      </c>
      <c r="E30" s="41">
        <f t="shared" si="0"/>
        <v>2.8169014084507045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113</v>
      </c>
      <c r="P30" s="111">
        <v>127</v>
      </c>
      <c r="Q30" s="111">
        <v>4950840</v>
      </c>
      <c r="R30" s="46">
        <f t="shared" si="4"/>
        <v>5409</v>
      </c>
      <c r="S30" s="47">
        <f t="shared" si="5"/>
        <v>129.816</v>
      </c>
      <c r="T30" s="47">
        <f t="shared" si="6"/>
        <v>5.4089999999999998</v>
      </c>
      <c r="U30" s="112">
        <v>3.3</v>
      </c>
      <c r="V30" s="112">
        <f t="shared" si="7"/>
        <v>3.3</v>
      </c>
      <c r="W30" s="113" t="s">
        <v>133</v>
      </c>
      <c r="X30" s="115">
        <v>0</v>
      </c>
      <c r="Y30" s="115">
        <v>1078</v>
      </c>
      <c r="Z30" s="115">
        <v>0</v>
      </c>
      <c r="AA30" s="115">
        <v>1185</v>
      </c>
      <c r="AB30" s="115">
        <v>1188</v>
      </c>
      <c r="AC30" s="48" t="s">
        <v>90</v>
      </c>
      <c r="AD30" s="48" t="s">
        <v>90</v>
      </c>
      <c r="AE30" s="48" t="s">
        <v>90</v>
      </c>
      <c r="AF30" s="114" t="s">
        <v>90</v>
      </c>
      <c r="AG30" s="123">
        <v>47370132</v>
      </c>
      <c r="AH30" s="49">
        <f t="shared" si="9"/>
        <v>1096</v>
      </c>
      <c r="AI30" s="50">
        <f t="shared" si="8"/>
        <v>202.62525420595304</v>
      </c>
      <c r="AJ30" s="98">
        <v>0</v>
      </c>
      <c r="AK30" s="98">
        <v>1</v>
      </c>
      <c r="AL30" s="98">
        <v>0</v>
      </c>
      <c r="AM30" s="98">
        <v>1</v>
      </c>
      <c r="AN30" s="98">
        <v>1</v>
      </c>
      <c r="AO30" s="98">
        <v>0</v>
      </c>
      <c r="AP30" s="115">
        <v>10909732</v>
      </c>
      <c r="AQ30" s="115">
        <f t="shared" si="1"/>
        <v>0</v>
      </c>
      <c r="AR30" s="51"/>
      <c r="AS30" s="52" t="s">
        <v>113</v>
      </c>
      <c r="AV30" s="339" t="s">
        <v>117</v>
      </c>
      <c r="AW30" s="339"/>
      <c r="AY30" s="101"/>
    </row>
    <row r="31" spans="1:51" x14ac:dyDescent="0.25">
      <c r="B31" s="40">
        <v>2.8333333333333299</v>
      </c>
      <c r="C31" s="40">
        <v>0.875000000000004</v>
      </c>
      <c r="D31" s="110">
        <v>4</v>
      </c>
      <c r="E31" s="41">
        <f t="shared" si="0"/>
        <v>2.8169014084507045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128</v>
      </c>
      <c r="P31" s="111">
        <v>138</v>
      </c>
      <c r="Q31" s="111">
        <v>4956546</v>
      </c>
      <c r="R31" s="46">
        <f t="shared" si="4"/>
        <v>5706</v>
      </c>
      <c r="S31" s="47">
        <f t="shared" si="5"/>
        <v>136.94399999999999</v>
      </c>
      <c r="T31" s="47">
        <f t="shared" si="6"/>
        <v>5.7060000000000004</v>
      </c>
      <c r="U31" s="112">
        <v>2.7</v>
      </c>
      <c r="V31" s="112">
        <f t="shared" si="7"/>
        <v>2.7</v>
      </c>
      <c r="W31" s="113" t="s">
        <v>129</v>
      </c>
      <c r="X31" s="115">
        <v>0</v>
      </c>
      <c r="Y31" s="115">
        <v>1077</v>
      </c>
      <c r="Z31" s="115">
        <v>1186</v>
      </c>
      <c r="AA31" s="115">
        <v>1185</v>
      </c>
      <c r="AB31" s="115">
        <v>1186</v>
      </c>
      <c r="AC31" s="48" t="s">
        <v>90</v>
      </c>
      <c r="AD31" s="48" t="s">
        <v>90</v>
      </c>
      <c r="AE31" s="48" t="s">
        <v>90</v>
      </c>
      <c r="AF31" s="114" t="s">
        <v>90</v>
      </c>
      <c r="AG31" s="123">
        <v>47371476</v>
      </c>
      <c r="AH31" s="49">
        <f t="shared" si="9"/>
        <v>1344</v>
      </c>
      <c r="AI31" s="50">
        <f t="shared" si="8"/>
        <v>235.5415352260778</v>
      </c>
      <c r="AJ31" s="98">
        <v>0</v>
      </c>
      <c r="AK31" s="98">
        <v>1</v>
      </c>
      <c r="AL31" s="98">
        <v>1</v>
      </c>
      <c r="AM31" s="98">
        <v>1</v>
      </c>
      <c r="AN31" s="98">
        <v>1</v>
      </c>
      <c r="AO31" s="98">
        <v>0</v>
      </c>
      <c r="AP31" s="115">
        <v>10909732</v>
      </c>
      <c r="AQ31" s="115">
        <f t="shared" si="1"/>
        <v>0</v>
      </c>
      <c r="AR31" s="51"/>
      <c r="AS31" s="52" t="s">
        <v>113</v>
      </c>
      <c r="AV31" s="59" t="s">
        <v>29</v>
      </c>
      <c r="AW31" s="59" t="s">
        <v>74</v>
      </c>
      <c r="AY31" s="101"/>
    </row>
    <row r="32" spans="1:51" x14ac:dyDescent="0.25">
      <c r="B32" s="40">
        <v>2.875</v>
      </c>
      <c r="C32" s="40">
        <v>0.91666666666667096</v>
      </c>
      <c r="D32" s="110">
        <v>4</v>
      </c>
      <c r="E32" s="41">
        <f t="shared" si="0"/>
        <v>2.8169014084507045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128</v>
      </c>
      <c r="P32" s="111">
        <v>137</v>
      </c>
      <c r="Q32" s="111">
        <v>4962154</v>
      </c>
      <c r="R32" s="46">
        <f t="shared" si="4"/>
        <v>5608</v>
      </c>
      <c r="S32" s="47">
        <f t="shared" si="5"/>
        <v>134.59200000000001</v>
      </c>
      <c r="T32" s="47">
        <f t="shared" si="6"/>
        <v>5.6079999999999997</v>
      </c>
      <c r="U32" s="112">
        <v>2.2999999999999998</v>
      </c>
      <c r="V32" s="112">
        <f t="shared" si="7"/>
        <v>2.2999999999999998</v>
      </c>
      <c r="W32" s="113" t="s">
        <v>129</v>
      </c>
      <c r="X32" s="115">
        <v>0</v>
      </c>
      <c r="Y32" s="115">
        <v>1076</v>
      </c>
      <c r="Z32" s="115">
        <v>1187</v>
      </c>
      <c r="AA32" s="115">
        <v>1185</v>
      </c>
      <c r="AB32" s="115">
        <v>1186</v>
      </c>
      <c r="AC32" s="48" t="s">
        <v>90</v>
      </c>
      <c r="AD32" s="48" t="s">
        <v>90</v>
      </c>
      <c r="AE32" s="48" t="s">
        <v>90</v>
      </c>
      <c r="AF32" s="114" t="s">
        <v>90</v>
      </c>
      <c r="AG32" s="123">
        <v>47372816</v>
      </c>
      <c r="AH32" s="49">
        <f t="shared" si="9"/>
        <v>1340</v>
      </c>
      <c r="AI32" s="50">
        <f t="shared" si="8"/>
        <v>238.94436519258204</v>
      </c>
      <c r="AJ32" s="98">
        <v>0</v>
      </c>
      <c r="AK32" s="98">
        <v>1</v>
      </c>
      <c r="AL32" s="98">
        <v>1</v>
      </c>
      <c r="AM32" s="98">
        <v>1</v>
      </c>
      <c r="AN32" s="98">
        <v>1</v>
      </c>
      <c r="AO32" s="98">
        <v>0</v>
      </c>
      <c r="AP32" s="115">
        <v>10909732</v>
      </c>
      <c r="AQ32" s="115">
        <f t="shared" si="1"/>
        <v>0</v>
      </c>
      <c r="AR32" s="53">
        <v>1.2</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75">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134</v>
      </c>
      <c r="P33" s="111">
        <v>128</v>
      </c>
      <c r="Q33" s="111">
        <v>4967604</v>
      </c>
      <c r="R33" s="46">
        <f t="shared" si="4"/>
        <v>5450</v>
      </c>
      <c r="S33" s="47">
        <f t="shared" si="5"/>
        <v>130.80000000000001</v>
      </c>
      <c r="T33" s="47">
        <f t="shared" si="6"/>
        <v>5.45</v>
      </c>
      <c r="U33" s="112">
        <v>2.4</v>
      </c>
      <c r="V33" s="112">
        <f t="shared" si="7"/>
        <v>2.4</v>
      </c>
      <c r="W33" s="113" t="s">
        <v>135</v>
      </c>
      <c r="X33" s="115">
        <v>0</v>
      </c>
      <c r="Y33" s="115">
        <v>0</v>
      </c>
      <c r="Z33" s="115">
        <v>1187</v>
      </c>
      <c r="AA33" s="115">
        <v>1185</v>
      </c>
      <c r="AB33" s="115">
        <v>1187</v>
      </c>
      <c r="AC33" s="48" t="s">
        <v>90</v>
      </c>
      <c r="AD33" s="48" t="s">
        <v>90</v>
      </c>
      <c r="AE33" s="48" t="s">
        <v>90</v>
      </c>
      <c r="AF33" s="114" t="s">
        <v>90</v>
      </c>
      <c r="AG33" s="123">
        <v>47374092</v>
      </c>
      <c r="AH33" s="49">
        <f t="shared" si="9"/>
        <v>1276</v>
      </c>
      <c r="AI33" s="50">
        <f t="shared" si="8"/>
        <v>234.12844036697246</v>
      </c>
      <c r="AJ33" s="98">
        <v>0</v>
      </c>
      <c r="AK33" s="98">
        <v>0</v>
      </c>
      <c r="AL33" s="98">
        <v>1</v>
      </c>
      <c r="AM33" s="98">
        <v>1</v>
      </c>
      <c r="AN33" s="98">
        <v>1</v>
      </c>
      <c r="AO33" s="98">
        <v>0.3</v>
      </c>
      <c r="AP33" s="115">
        <v>10909879</v>
      </c>
      <c r="AQ33" s="115">
        <f t="shared" si="1"/>
        <v>147</v>
      </c>
      <c r="AR33" s="51"/>
      <c r="AS33" s="52" t="s">
        <v>113</v>
      </c>
      <c r="AY33" s="101"/>
    </row>
    <row r="34" spans="1:51" x14ac:dyDescent="0.25">
      <c r="B34" s="40">
        <v>2.9583333333333299</v>
      </c>
      <c r="C34" s="40">
        <v>1</v>
      </c>
      <c r="D34" s="110">
        <v>4</v>
      </c>
      <c r="E34" s="41">
        <f t="shared" si="0"/>
        <v>2.8169014084507045</v>
      </c>
      <c r="F34" s="175">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137</v>
      </c>
      <c r="P34" s="111">
        <v>125</v>
      </c>
      <c r="Q34" s="111">
        <v>4972762</v>
      </c>
      <c r="R34" s="46">
        <f t="shared" si="4"/>
        <v>5158</v>
      </c>
      <c r="S34" s="47">
        <f t="shared" si="5"/>
        <v>123.792</v>
      </c>
      <c r="T34" s="47">
        <f t="shared" si="6"/>
        <v>5.1580000000000004</v>
      </c>
      <c r="U34" s="112">
        <v>2.7</v>
      </c>
      <c r="V34" s="112">
        <f t="shared" si="7"/>
        <v>2.7</v>
      </c>
      <c r="W34" s="113" t="s">
        <v>135</v>
      </c>
      <c r="X34" s="115">
        <v>0</v>
      </c>
      <c r="Y34" s="115">
        <v>0</v>
      </c>
      <c r="Z34" s="115">
        <v>1187</v>
      </c>
      <c r="AA34" s="115">
        <v>1185</v>
      </c>
      <c r="AB34" s="115">
        <v>1187</v>
      </c>
      <c r="AC34" s="48" t="s">
        <v>90</v>
      </c>
      <c r="AD34" s="48" t="s">
        <v>90</v>
      </c>
      <c r="AE34" s="48" t="s">
        <v>90</v>
      </c>
      <c r="AF34" s="114" t="s">
        <v>90</v>
      </c>
      <c r="AG34" s="123">
        <v>47375300</v>
      </c>
      <c r="AH34" s="49">
        <f t="shared" si="9"/>
        <v>1208</v>
      </c>
      <c r="AI34" s="50">
        <f t="shared" si="8"/>
        <v>234.19930205506009</v>
      </c>
      <c r="AJ34" s="98">
        <v>0</v>
      </c>
      <c r="AK34" s="98">
        <v>0</v>
      </c>
      <c r="AL34" s="98">
        <v>1</v>
      </c>
      <c r="AM34" s="98">
        <v>1</v>
      </c>
      <c r="AN34" s="98">
        <v>1</v>
      </c>
      <c r="AO34" s="98">
        <v>0.3</v>
      </c>
      <c r="AP34" s="115">
        <v>10910168</v>
      </c>
      <c r="AQ34" s="115">
        <f t="shared" si="1"/>
        <v>289</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131796</v>
      </c>
      <c r="S35" s="65">
        <f>AVERAGE(S11:S34)</f>
        <v>131.79599999999999</v>
      </c>
      <c r="T35" s="65">
        <f>SUM(T11:T34)</f>
        <v>131.79600000000002</v>
      </c>
      <c r="U35" s="112"/>
      <c r="V35" s="94"/>
      <c r="W35" s="57"/>
      <c r="X35" s="88"/>
      <c r="Y35" s="89"/>
      <c r="Z35" s="89"/>
      <c r="AA35" s="89"/>
      <c r="AB35" s="90"/>
      <c r="AC35" s="88"/>
      <c r="AD35" s="89"/>
      <c r="AE35" s="90"/>
      <c r="AF35" s="91"/>
      <c r="AG35" s="66">
        <f>AG34-AG10</f>
        <v>31120</v>
      </c>
      <c r="AH35" s="67">
        <f>SUM(AH11:AH34)</f>
        <v>31120</v>
      </c>
      <c r="AI35" s="68">
        <f>$AH$35/$T35</f>
        <v>236.12249233664144</v>
      </c>
      <c r="AJ35" s="98"/>
      <c r="AK35" s="98"/>
      <c r="AL35" s="98"/>
      <c r="AM35" s="98"/>
      <c r="AN35" s="98"/>
      <c r="AO35" s="69"/>
      <c r="AP35" s="70">
        <f>AP34-AP10</f>
        <v>2653</v>
      </c>
      <c r="AQ35" s="71">
        <f>SUM(AQ11:AQ34)</f>
        <v>2653</v>
      </c>
      <c r="AR35" s="72">
        <f>AVERAGE(AR11:AR34)</f>
        <v>1.2533333333333334</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167" t="s">
        <v>191</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2" t="s">
        <v>213</v>
      </c>
      <c r="C41" s="105"/>
      <c r="D41" s="105"/>
      <c r="E41" s="105"/>
      <c r="F41" s="105"/>
      <c r="G41" s="105"/>
      <c r="H41" s="105"/>
      <c r="I41" s="106"/>
      <c r="J41" s="106"/>
      <c r="K41" s="106"/>
      <c r="L41" s="106"/>
      <c r="M41" s="106"/>
      <c r="N41" s="106"/>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73"/>
      <c r="AW41" s="73"/>
      <c r="AY41" s="101"/>
    </row>
    <row r="42" spans="1:51" x14ac:dyDescent="0.25">
      <c r="B42" s="83" t="s">
        <v>214</v>
      </c>
      <c r="C42" s="106"/>
      <c r="D42" s="106"/>
      <c r="E42" s="106"/>
      <c r="F42" s="85"/>
      <c r="G42" s="85"/>
      <c r="H42" s="85"/>
      <c r="I42" s="106"/>
      <c r="J42" s="106"/>
      <c r="K42" s="106"/>
      <c r="L42" s="85"/>
      <c r="M42" s="85"/>
      <c r="N42" s="85"/>
      <c r="O42" s="106"/>
      <c r="P42" s="106"/>
      <c r="Q42" s="106"/>
      <c r="R42" s="106"/>
      <c r="S42" s="85"/>
      <c r="T42" s="85"/>
      <c r="U42" s="85"/>
      <c r="V42" s="85"/>
      <c r="W42" s="102"/>
      <c r="X42" s="102"/>
      <c r="Y42" s="102"/>
      <c r="Z42" s="102"/>
      <c r="AA42" s="102"/>
      <c r="AB42" s="102"/>
      <c r="AC42" s="102"/>
      <c r="AD42" s="102"/>
      <c r="AE42" s="102"/>
      <c r="AM42" s="20"/>
      <c r="AN42" s="99"/>
      <c r="AO42" s="99"/>
      <c r="AP42" s="99"/>
      <c r="AQ42" s="99"/>
      <c r="AR42" s="102"/>
      <c r="AV42" s="128"/>
      <c r="AW42" s="128"/>
      <c r="AY42" s="101"/>
    </row>
    <row r="43" spans="1:51" x14ac:dyDescent="0.25">
      <c r="B43" s="167" t="s">
        <v>126</v>
      </c>
      <c r="C43" s="105"/>
      <c r="D43" s="105"/>
      <c r="E43" s="105"/>
      <c r="F43" s="105"/>
      <c r="G43" s="105"/>
      <c r="H43" s="105"/>
      <c r="I43" s="106"/>
      <c r="J43" s="106"/>
      <c r="K43" s="106"/>
      <c r="L43" s="106"/>
      <c r="M43" s="106"/>
      <c r="N43" s="106"/>
      <c r="O43" s="106"/>
      <c r="P43" s="106"/>
      <c r="Q43" s="106"/>
      <c r="R43" s="106"/>
      <c r="S43" s="107"/>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167" t="s">
        <v>138</v>
      </c>
      <c r="C44" s="145"/>
      <c r="D44" s="145"/>
      <c r="E44" s="146"/>
      <c r="F44" s="127"/>
      <c r="G44" s="109"/>
      <c r="H44" s="105"/>
      <c r="I44" s="106"/>
      <c r="J44" s="106"/>
      <c r="K44" s="106"/>
      <c r="L44" s="106"/>
      <c r="M44" s="106"/>
      <c r="N44" s="106"/>
      <c r="O44" s="106"/>
      <c r="P44" s="106"/>
      <c r="Q44" s="106"/>
      <c r="R44" s="106"/>
      <c r="S44" s="108"/>
      <c r="T44" s="107"/>
      <c r="U44" s="107"/>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A45" s="121"/>
      <c r="B45" s="133" t="s">
        <v>216</v>
      </c>
      <c r="C45" s="145"/>
      <c r="D45" s="147"/>
      <c r="E45" s="148"/>
      <c r="F45" s="129"/>
      <c r="G45" s="129"/>
      <c r="H45" s="129"/>
      <c r="I45" s="129"/>
      <c r="J45" s="130"/>
      <c r="K45" s="130"/>
      <c r="L45" s="125"/>
      <c r="M45" s="125"/>
      <c r="N45" s="125"/>
      <c r="O45" s="125"/>
      <c r="P45" s="125"/>
      <c r="Q45" s="125"/>
      <c r="R45" s="125"/>
      <c r="S45" s="125"/>
      <c r="T45" s="126"/>
      <c r="U45" s="126"/>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67" t="s">
        <v>215</v>
      </c>
      <c r="C46" s="149"/>
      <c r="D46" s="150"/>
      <c r="E46" s="151"/>
      <c r="F46" s="131"/>
      <c r="G46" s="131"/>
      <c r="H46" s="131"/>
      <c r="I46" s="131"/>
      <c r="J46" s="132"/>
      <c r="K46" s="132"/>
      <c r="L46" s="135"/>
      <c r="M46" s="135"/>
      <c r="N46" s="135"/>
      <c r="O46" s="135"/>
      <c r="P46" s="135"/>
      <c r="Q46" s="135"/>
      <c r="R46" s="135"/>
      <c r="S46" s="135"/>
      <c r="T46" s="135"/>
      <c r="U46" s="135"/>
      <c r="V46" s="107"/>
      <c r="W46" s="102"/>
      <c r="X46" s="102"/>
      <c r="Y46" s="102"/>
      <c r="Z46" s="102"/>
      <c r="AA46" s="102"/>
      <c r="AB46" s="102"/>
      <c r="AC46" s="102"/>
      <c r="AD46" s="102"/>
      <c r="AE46" s="102"/>
      <c r="AM46" s="103"/>
      <c r="AN46" s="103"/>
      <c r="AO46" s="103"/>
      <c r="AP46" s="103"/>
      <c r="AQ46" s="103"/>
      <c r="AR46" s="103"/>
      <c r="AS46" s="104"/>
      <c r="AV46" s="101"/>
      <c r="AW46" s="97"/>
      <c r="AX46" s="97"/>
      <c r="AY46" s="97"/>
    </row>
    <row r="47" spans="1:51" x14ac:dyDescent="0.25">
      <c r="B47" s="167" t="s">
        <v>224</v>
      </c>
      <c r="C47" s="214"/>
      <c r="D47" s="215"/>
      <c r="E47" s="214"/>
      <c r="F47" s="214"/>
      <c r="G47" s="214"/>
      <c r="H47" s="214"/>
      <c r="I47" s="214"/>
      <c r="J47" s="214"/>
      <c r="K47" s="214"/>
      <c r="L47" s="135"/>
      <c r="M47" s="135"/>
      <c r="N47" s="135"/>
      <c r="O47" s="135"/>
      <c r="P47" s="135"/>
      <c r="Q47" s="135"/>
      <c r="R47" s="135"/>
      <c r="S47" s="135"/>
      <c r="T47" s="135"/>
      <c r="U47" s="135"/>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67" t="s">
        <v>143</v>
      </c>
      <c r="C48" s="216"/>
      <c r="D48" s="217"/>
      <c r="E48" s="216"/>
      <c r="F48" s="216"/>
      <c r="G48" s="216"/>
      <c r="H48" s="216"/>
      <c r="I48" s="216"/>
      <c r="J48" s="216"/>
      <c r="K48" s="216"/>
      <c r="L48" s="124"/>
      <c r="M48" s="124"/>
      <c r="N48" s="124"/>
      <c r="O48" s="124"/>
      <c r="P48" s="124"/>
      <c r="Q48" s="124"/>
      <c r="R48" s="124"/>
      <c r="S48" s="124"/>
      <c r="T48" s="124"/>
      <c r="U48" s="124"/>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34" t="s">
        <v>173</v>
      </c>
      <c r="C49" s="216"/>
      <c r="D49" s="217"/>
      <c r="E49" s="216"/>
      <c r="F49" s="216"/>
      <c r="G49" s="216"/>
      <c r="H49" s="216"/>
      <c r="I49" s="218"/>
      <c r="J49" s="219"/>
      <c r="K49" s="219"/>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67" t="s">
        <v>144</v>
      </c>
      <c r="C50" s="214"/>
      <c r="D50" s="217"/>
      <c r="E50" s="216"/>
      <c r="F50" s="216"/>
      <c r="G50" s="216"/>
      <c r="H50" s="216"/>
      <c r="I50" s="218"/>
      <c r="J50" s="219"/>
      <c r="K50" s="219"/>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4" t="s">
        <v>175</v>
      </c>
      <c r="C51" s="216"/>
      <c r="D51" s="217"/>
      <c r="E51" s="216"/>
      <c r="F51" s="216"/>
      <c r="G51" s="216"/>
      <c r="H51" s="216"/>
      <c r="I51" s="218"/>
      <c r="J51" s="219"/>
      <c r="K51" s="219"/>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81" t="s">
        <v>174</v>
      </c>
      <c r="C52" s="228"/>
      <c r="D52" s="229"/>
      <c r="E52" s="230"/>
      <c r="F52" s="229"/>
      <c r="G52" s="229"/>
      <c r="H52" s="229"/>
      <c r="I52" s="231"/>
      <c r="J52" s="231"/>
      <c r="K52" s="232"/>
      <c r="L52" s="187"/>
      <c r="M52" s="187"/>
      <c r="N52" s="187"/>
      <c r="O52" s="187"/>
      <c r="P52" s="187"/>
      <c r="Q52" s="187"/>
      <c r="R52" s="187"/>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33" t="s">
        <v>188</v>
      </c>
      <c r="C53" s="216"/>
      <c r="D53" s="217"/>
      <c r="E53" s="216"/>
      <c r="F53" s="216"/>
      <c r="G53" s="216"/>
      <c r="H53" s="216"/>
      <c r="I53" s="220"/>
      <c r="J53" s="221"/>
      <c r="K53" s="221"/>
      <c r="L53" s="191"/>
      <c r="M53" s="191"/>
      <c r="N53" s="191"/>
      <c r="O53" s="191"/>
      <c r="P53" s="191"/>
      <c r="Q53" s="191"/>
      <c r="R53" s="191"/>
      <c r="S53" s="125"/>
      <c r="T53" s="126"/>
      <c r="U53" s="126"/>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B54" s="167" t="s">
        <v>148</v>
      </c>
      <c r="C54" s="214"/>
      <c r="D54" s="216"/>
      <c r="E54" s="217"/>
      <c r="F54" s="216"/>
      <c r="G54" s="216"/>
      <c r="H54" s="216"/>
      <c r="I54" s="218"/>
      <c r="J54" s="218"/>
      <c r="K54" s="219"/>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33" t="s">
        <v>210</v>
      </c>
      <c r="C55" s="124"/>
      <c r="D55" s="124"/>
      <c r="E55" s="198"/>
      <c r="F55" s="124"/>
      <c r="G55" s="124"/>
      <c r="H55" s="124"/>
      <c r="I55" s="124"/>
      <c r="J55" s="124"/>
      <c r="K55" s="125"/>
      <c r="L55" s="125"/>
      <c r="M55" s="125"/>
      <c r="N55" s="125"/>
      <c r="O55" s="125"/>
      <c r="P55" s="125"/>
      <c r="Q55" s="125"/>
      <c r="R55" s="125"/>
      <c r="S55" s="125"/>
      <c r="T55" s="125"/>
      <c r="U55" s="126"/>
      <c r="V55" s="126"/>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67"/>
      <c r="C56" s="133"/>
      <c r="D56" s="135"/>
      <c r="E56" s="222"/>
      <c r="F56" s="135"/>
      <c r="G56" s="135"/>
      <c r="H56" s="135"/>
      <c r="I56" s="135"/>
      <c r="J56" s="135"/>
      <c r="K56" s="135"/>
      <c r="L56" s="135"/>
      <c r="M56" s="135"/>
      <c r="N56" s="135"/>
      <c r="O56" s="135"/>
      <c r="P56" s="135"/>
      <c r="Q56" s="135"/>
      <c r="R56" s="135"/>
      <c r="S56" s="135"/>
      <c r="T56" s="135"/>
      <c r="U56" s="135"/>
      <c r="V56" s="135"/>
      <c r="W56" s="79"/>
      <c r="X56" s="102"/>
      <c r="Y56" s="102"/>
      <c r="Z56" s="102"/>
      <c r="AA56" s="80"/>
      <c r="AB56" s="102"/>
      <c r="AC56" s="102"/>
      <c r="AD56" s="102"/>
      <c r="AE56" s="102"/>
      <c r="AF56" s="102"/>
      <c r="AN56" s="103"/>
      <c r="AO56" s="103"/>
      <c r="AP56" s="103"/>
      <c r="AQ56" s="103"/>
      <c r="AR56" s="103"/>
      <c r="AS56" s="103"/>
      <c r="AT56" s="104"/>
      <c r="AW56" s="101"/>
      <c r="AX56" s="97"/>
      <c r="AY56" s="97"/>
    </row>
    <row r="57" spans="1:51" x14ac:dyDescent="0.25">
      <c r="B57" s="167"/>
      <c r="C57" s="134"/>
      <c r="D57" s="222"/>
      <c r="E57" s="135"/>
      <c r="F57" s="135"/>
      <c r="G57" s="135"/>
      <c r="H57" s="135"/>
      <c r="I57" s="135"/>
      <c r="J57" s="135"/>
      <c r="K57" s="135"/>
      <c r="L57" s="135"/>
      <c r="M57" s="135"/>
      <c r="N57" s="135"/>
      <c r="O57" s="135"/>
      <c r="P57" s="135"/>
      <c r="Q57" s="135"/>
      <c r="R57" s="135"/>
      <c r="S57" s="135"/>
      <c r="T57" s="135"/>
      <c r="U57" s="135"/>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B58" s="134"/>
      <c r="C58" s="167"/>
      <c r="D58" s="222"/>
      <c r="E58" s="135"/>
      <c r="F58" s="135"/>
      <c r="G58" s="124"/>
      <c r="H58" s="124"/>
      <c r="I58" s="124"/>
      <c r="J58" s="124"/>
      <c r="K58" s="124"/>
      <c r="L58" s="124"/>
      <c r="M58" s="124"/>
      <c r="N58" s="124"/>
      <c r="O58" s="124"/>
      <c r="P58" s="124"/>
      <c r="Q58" s="124"/>
      <c r="R58" s="124"/>
      <c r="S58" s="124"/>
      <c r="T58" s="124"/>
      <c r="U58" s="124"/>
      <c r="V58" s="79"/>
      <c r="W58" s="102"/>
      <c r="X58" s="102"/>
      <c r="Y58" s="102"/>
      <c r="Z58" s="80"/>
      <c r="AA58" s="102"/>
      <c r="AB58" s="102"/>
      <c r="AC58" s="102"/>
      <c r="AD58" s="102"/>
      <c r="AE58" s="102"/>
      <c r="AM58" s="103"/>
      <c r="AN58" s="103"/>
      <c r="AO58" s="103"/>
      <c r="AP58" s="103"/>
      <c r="AQ58" s="103"/>
      <c r="AR58" s="103"/>
      <c r="AS58" s="104"/>
      <c r="AV58" s="101"/>
      <c r="AW58" s="97"/>
      <c r="AX58" s="97"/>
      <c r="AY58" s="97"/>
    </row>
    <row r="59" spans="1:51" x14ac:dyDescent="0.25">
      <c r="A59" s="102"/>
      <c r="B59" s="167"/>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4"/>
      <c r="C60" s="182"/>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82"/>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33"/>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67"/>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33"/>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67"/>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67"/>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4"/>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67"/>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67"/>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3"/>
      <c r="C71" s="134"/>
      <c r="D71" s="117"/>
      <c r="E71" s="134"/>
      <c r="F71" s="134"/>
      <c r="G71" s="105"/>
      <c r="H71" s="105"/>
      <c r="I71" s="105"/>
      <c r="J71" s="106"/>
      <c r="K71" s="106"/>
      <c r="L71" s="106"/>
      <c r="M71" s="106"/>
      <c r="N71" s="106"/>
      <c r="O71" s="106"/>
      <c r="P71" s="106"/>
      <c r="Q71" s="106"/>
      <c r="R71" s="106"/>
      <c r="S71" s="106"/>
      <c r="T71" s="120"/>
      <c r="U71" s="122"/>
      <c r="V71" s="79"/>
      <c r="AS71" s="97"/>
      <c r="AT71" s="97"/>
      <c r="AU71" s="97"/>
      <c r="AV71" s="97"/>
      <c r="AW71" s="97"/>
      <c r="AX71" s="97"/>
      <c r="AY71" s="97"/>
    </row>
    <row r="72" spans="1:51" x14ac:dyDescent="0.25">
      <c r="A72" s="102"/>
      <c r="B72" s="136"/>
      <c r="C72" s="134"/>
      <c r="D72" s="117"/>
      <c r="E72" s="134"/>
      <c r="F72" s="134"/>
      <c r="G72" s="105"/>
      <c r="H72" s="105"/>
      <c r="I72" s="105"/>
      <c r="J72" s="106"/>
      <c r="K72" s="106"/>
      <c r="L72" s="106"/>
      <c r="M72" s="106"/>
      <c r="N72" s="106"/>
      <c r="O72" s="106"/>
      <c r="P72" s="106"/>
      <c r="Q72" s="106"/>
      <c r="R72" s="106"/>
      <c r="S72" s="106"/>
      <c r="T72" s="108"/>
      <c r="U72" s="79"/>
      <c r="V72" s="79"/>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A75" s="102"/>
      <c r="B75" s="138"/>
      <c r="C75" s="139"/>
      <c r="D75" s="140"/>
      <c r="E75" s="139"/>
      <c r="F75" s="139"/>
      <c r="G75" s="139"/>
      <c r="H75" s="139"/>
      <c r="I75" s="139"/>
      <c r="J75" s="141"/>
      <c r="K75" s="141"/>
      <c r="L75" s="141"/>
      <c r="M75" s="141"/>
      <c r="N75" s="141"/>
      <c r="O75" s="141"/>
      <c r="P75" s="141"/>
      <c r="Q75" s="141"/>
      <c r="R75" s="141"/>
      <c r="S75" s="141"/>
      <c r="T75" s="142"/>
      <c r="U75" s="143"/>
      <c r="V75" s="143"/>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AS78" s="97"/>
      <c r="AT78" s="97"/>
      <c r="AU78" s="97"/>
      <c r="AV78" s="97"/>
      <c r="AW78" s="97"/>
      <c r="AX78" s="97"/>
      <c r="AY78" s="97"/>
    </row>
    <row r="79" spans="1:51" x14ac:dyDescent="0.25">
      <c r="O79" s="12"/>
      <c r="P79" s="99"/>
      <c r="Q79" s="99"/>
      <c r="R79" s="99"/>
      <c r="S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Q81" s="99"/>
      <c r="R81" s="99"/>
      <c r="S81" s="99"/>
      <c r="T81" s="99"/>
      <c r="AS81" s="97"/>
      <c r="AT81" s="97"/>
      <c r="AU81" s="97"/>
      <c r="AV81" s="97"/>
      <c r="AW81" s="97"/>
      <c r="AX81" s="97"/>
      <c r="AY81" s="97"/>
    </row>
    <row r="82" spans="15:51" x14ac:dyDescent="0.25">
      <c r="O82" s="12"/>
      <c r="P82" s="99"/>
      <c r="T82" s="99"/>
      <c r="AS82" s="97"/>
      <c r="AT82" s="97"/>
      <c r="AU82" s="97"/>
      <c r="AV82" s="97"/>
      <c r="AW82" s="97"/>
      <c r="AX82" s="97"/>
      <c r="AY82" s="97"/>
    </row>
    <row r="83" spans="15:51" x14ac:dyDescent="0.25">
      <c r="O83" s="99"/>
      <c r="Q83" s="99"/>
      <c r="R83" s="99"/>
      <c r="S83" s="99"/>
      <c r="AS83" s="97"/>
      <c r="AT83" s="97"/>
      <c r="AU83" s="97"/>
      <c r="AV83" s="97"/>
      <c r="AW83" s="97"/>
      <c r="AX83" s="97"/>
      <c r="AY83" s="97"/>
    </row>
    <row r="84" spans="15:51" x14ac:dyDescent="0.25">
      <c r="O84" s="12"/>
      <c r="P84" s="99"/>
      <c r="Q84" s="99"/>
      <c r="R84" s="99"/>
      <c r="S84" s="99"/>
      <c r="T84" s="99"/>
      <c r="AS84" s="97"/>
      <c r="AT84" s="97"/>
      <c r="AU84" s="97"/>
      <c r="AV84" s="97"/>
      <c r="AW84" s="97"/>
      <c r="AX84" s="97"/>
      <c r="AY84" s="97"/>
    </row>
    <row r="85" spans="15:51" x14ac:dyDescent="0.25">
      <c r="O85" s="12"/>
      <c r="P85" s="99"/>
      <c r="Q85" s="99"/>
      <c r="R85" s="99"/>
      <c r="S85" s="99"/>
      <c r="T85" s="99"/>
      <c r="U85" s="99"/>
      <c r="AS85" s="97"/>
      <c r="AT85" s="97"/>
      <c r="AU85" s="97"/>
      <c r="AV85" s="97"/>
      <c r="AW85" s="97"/>
      <c r="AX85" s="97"/>
      <c r="AY85" s="97"/>
    </row>
    <row r="86" spans="15:51" x14ac:dyDescent="0.25">
      <c r="O86" s="12"/>
      <c r="P86" s="99"/>
      <c r="T86" s="99"/>
      <c r="U86" s="99"/>
      <c r="AS86" s="97"/>
      <c r="AT86" s="97"/>
      <c r="AU86" s="97"/>
      <c r="AV86" s="97"/>
      <c r="AW86" s="97"/>
      <c r="AX86" s="97"/>
      <c r="AY86" s="97"/>
    </row>
    <row r="98" spans="45:51" x14ac:dyDescent="0.25">
      <c r="AS98" s="97"/>
      <c r="AT98" s="97"/>
      <c r="AU98" s="97"/>
      <c r="AV98" s="97"/>
      <c r="AW98" s="97"/>
      <c r="AX98" s="97"/>
      <c r="AY98" s="97"/>
    </row>
  </sheetData>
  <protectedRanges>
    <protectedRange sqref="S59: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4:AA56 Z47:Z53 Z57:Z58" name="Range2_2_1_10_1_1_1_2"/>
    <protectedRange sqref="N59:R75" name="Range2_12_1_6_1_1"/>
    <protectedRange sqref="L59:M75" name="Range2_2_12_1_7_1_1"/>
    <protectedRange sqref="AS11:AS15" name="Range1_4_1_1_1_1"/>
    <protectedRange sqref="J11:J15 J26:J34" name="Range1_1_2_1_10_1_1_1_1"/>
    <protectedRange sqref="T43" name="Range2_12_5_1_1_4"/>
    <protectedRange sqref="E43:H43" name="Range2_2_12_1_7_1_1_1"/>
    <protectedRange sqref="D43" name="Range2_3_2_1_3_1_1_2_10_1_1_1_1_1"/>
    <protectedRange sqref="C43" name="Range2_1_1_1_1_11_1_2_1_1_1"/>
    <protectedRange sqref="F42 L42 S38:S42" name="Range2_12_3_1_1_1_1"/>
    <protectedRange sqref="D38:H38 C42:E42 O42:R42 I42:K42 N38:R41" name="Range2_12_1_3_1_1_1_1"/>
    <protectedRange sqref="I38:M38 E39:M41" name="Range2_2_12_1_6_1_1_1_1"/>
    <protectedRange sqref="D39:D41" name="Range2_1_1_1_1_11_1_1_1_1_1_1"/>
    <protectedRange sqref="C39:C41" name="Range2_1_2_1_1_1_1_1"/>
    <protectedRange sqref="C38" name="Range2_3_1_1_1_1_1"/>
    <protectedRange sqref="S43" name="Range2_12_5_1_1_4_1"/>
    <protectedRange sqref="Q43:R43" name="Range2_12_1_5_1_1_1_1_1"/>
    <protectedRange sqref="N43:P43" name="Range2_12_1_2_2_1_1_1_1_1"/>
    <protectedRange sqref="K43:M43" name="Range2_2_12_1_4_2_1_1_1_1_1"/>
    <protectedRange sqref="I43:J43"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9:K75" name="Range2_2_12_1_4_1_1_1_1_1_1_1_1_1_1_1_1_1_1_1"/>
    <protectedRange sqref="I59:I75" name="Range2_2_12_1_7_1_1_2_2_1_2"/>
    <protectedRange sqref="F59:H75" name="Range2_2_12_1_3_1_2_1_1_1_1_2_1_1_1_1_1_1_1_1_1_1_1"/>
    <protectedRange sqref="E59: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6:V56 F57:G58" name="Range2_12_5_1_1_1_2_2_1_1_1_1_1_1_1_1_1_1_1_2_1_1_1_2_1_1_1_1_1_1_1_1_1_1_1_1_1_1_1_1_2_1_1_1_1_1_1_1_1_1_2_1_1_3_1_1_1_3_1_1_1_1_1_1_1_1_1_1_1_1_1_1_1_1_1_1_1_1_1_1_2_1_1_1_1_1_1_1_1_1_1_1_2_2_1_2_1_1_1_1_1_1_1_1_1_1_1_1_1"/>
    <protectedRange sqref="T54:U55 S49:T51 S53:T53 T52" name="Range2_12_5_1_1_2_1_1_1_2_1_1_1_1_1_1_1_1_1_1_1_1_1"/>
    <protectedRange sqref="O54:S55 N49:R51 N53:R53 O52:S52" name="Range2_12_1_6_1_1_2_1_1_1_2_1_1_1_1_1_1_1_1_1_1_1_1_1"/>
    <protectedRange sqref="M54:N55 L49:M51 L53:M53 M52:N52" name="Range2_2_12_1_7_1_1_3_1_1_1_2_1_1_1_1_1_1_1_1_1_1_1_1_1"/>
    <protectedRange sqref="K54:L55 J49:K51 J53:K53 K52:L52" name="Range2_2_12_1_4_1_1_1_1_1_1_1_1_1_1_1_1_1_1_1_2_1_1_1_2_1_1_1_1_1_1_1_1_1_1_1_1_1"/>
    <protectedRange sqref="J54:J55 I49:I51 I53 J52" name="Range2_2_12_1_7_1_1_2_2_1_2_2_1_1_1_2_1_1_1_1_1_1_1_1_1_1_1_1_1"/>
    <protectedRange sqref="H54:I55 G49:H51 G53:H53 H52:I52" name="Range2_2_12_1_3_1_2_1_1_1_1_2_1_1_1_1_1_1_1_1_1_1_1_2_1_1_1_2_1_1_1_1_1_1_1_1_1_1_1_1_1"/>
    <protectedRange sqref="G54:G55 F49:F51 F53 G52" name="Range2_2_12_1_3_1_2_1_1_1_1_2_1_1_1_1_1_1_1_1_1_1_1_2_2_1_1_2_1_1_1_1_1_1_1_1_1_1_1_1_1"/>
    <protectedRange sqref="F54:F55 E49:E51 E53 F52"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4" name="Range2_12_5_1_1_2_1_1_1_1_1_1_1_1_1_1_1_1_1_1_1_1"/>
    <protectedRange sqref="S44" name="Range2_12_4_1_1_1_4_2_2_1_1_1_1_1_1_1_1_1_1_1_1_1_1_1_1"/>
    <protectedRange sqref="G44:H44" name="Range2_2_12_1_3_1_1_1_1_1_4_1_1_1_1_1_1_1_1_1_1_2_1_1_1_1_1_1_1_1_1_1_1_1"/>
    <protectedRange sqref="Q44:R44" name="Range2_12_1_6_1_1_1_1_2_1_1_1_1_1_1_1_1_1_2_1_1_1_1_1_1_1_1_1_1_1"/>
    <protectedRange sqref="N44:P44" name="Range2_12_1_2_3_1_1_1_1_2_1_1_1_1_1_1_1_1_1_2_1_1_1_1_1_1_1_1_1_1_1"/>
    <protectedRange sqref="I44:M44" name="Range2_2_12_1_4_3_1_1_1_1_2_1_1_1_1_1_1_1_1_1_2_1_1_1_1_1_1_1_1_1_1_1"/>
    <protectedRange sqref="F46:U46" name="Range2_12_5_1_1_1_2_2_1_1_1_1_1_1_1_1_1_1_1_2_1_1_1_2_1_1_1_1_1_1_1_1_1_1_1_1_1_1_1_1_2_1_1_1_1_1_1_1_1_1_2_1_1_3_1_1_1_3_1_1_1_1_1_1_1_1_1_1_1_1_1_1_1_1_1_1_1_1_1_1_2_1_1_1_1_1_1_1_1_1_1_1_2_2_1_1_1_1_1_1_1_1_1_1"/>
    <protectedRange sqref="S45:T45" name="Range2_12_5_1_1_2_1_1_1_1_1_2_1_1_1_1_1_1"/>
    <protectedRange sqref="N45:R45" name="Range2_12_1_6_1_1_2_1_1_1_1_1_2_1_1_1_1_1_1"/>
    <protectedRange sqref="L45:M45" name="Range2_2_12_1_7_1_1_3_1_1_1_1_1_2_1_1_1_1_1_1"/>
    <protectedRange sqref="J45:K45" name="Range2_2_12_1_4_1_1_1_1_1_1_1_1_1_1_1_1_1_1_1_2_1_1_1_1_1_2_1_1_1_1_1_1"/>
    <protectedRange sqref="I45" name="Range2_2_12_1_7_1_1_2_2_1_2_2_1_1_1_1_1_2_1_1_1_1_1_1"/>
    <protectedRange sqref="G45:H45" name="Range2_2_12_1_3_1_2_1_1_1_1_2_1_1_1_1_1_1_1_1_1_1_1_2_1_1_1_1_1_2_1_1_1_1_1_1"/>
    <protectedRange sqref="F45" name="Range2_2_12_1_3_1_2_1_1_1_1_2_1_1_1_1_1_1_1_1_1_1_1_2_2_1_1_1_1_2_1_1_1_1_1_1"/>
    <protectedRange sqref="E45" name="Range2_2_12_1_3_1_2_1_1_1_2_1_1_1_1_3_1_1_1_1_1_1_1_1_1_2_2_1_1_1_1_2_1_1_1_1_1_1"/>
    <protectedRange sqref="C52 C56"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F16:F22" name="Range1_16_3_1_1_2_1_1_1_2_1_1"/>
    <protectedRange sqref="B43" name="Range2_12_5_1_1_1_1_1_2_1_1_1_1"/>
    <protectedRange sqref="C57"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C58" name="Range2_12_5_1_1_1_1_1_2_1_1_2_1_1_1_1_1_1_1_1_1_1_1_1_1_1_1_1_1_2_1_1_1_1_1_1_1_1_1_1_1_1_1_1_3_1_1_1_2_1_1_1_1_1_1_1_1_1_2_1_1_1_1_1_1_1_1_1_1_1_1_1_1_1_1_1_1_1_1_1_1_1_1_1_1_2_1_1_1_2_2_1_1_1_1_1_1_1_1_1_1_1_1_2_2_1_2_1_2"/>
    <protectedRange sqref="C60" name="Range2_12_5_1_1_1_2_2_1_1_1_1_1_1_1_1_1_1_1_2_1_1_1_1_1_1_1_1_1_3_1_3_1_2_1_1_1_1_1_1_1_1_1_1_1_1_1_2_1_1_1_1_1_2_1_1_1_1_1_1_1_1_2_1_1_3_1_1_1_2_1_1_1_1_1_1_1_1_1_1_1_1_1_1_1_1_1_2_1_1_1_1_1_1_1_1_1_1_1_1_1_1_1_1_1_1_1_2_3_1_2_1_1_1_2_2_1_3_1_1_1_1_1__3"/>
    <protectedRange sqref="C59" name="Range2_12_5_1_1_1_2_2_1_1_1_1_1_1_1_1_1_1_1_2_1_1_1_1_1_1_1_1_1_3_1_3_1_2_1_1_1_1_1_1_1_1_1_1_1_1_1_2_1_1_1_1_1_2_1_1_1_1_1_1_1_1_2_1_1_3_1_1_1_2_1_1_1_1_1_1_1_1_1_1_1_1_1_1_1_1_1_2_1_1_1_1_1_1_1_1_1_1_1_1_1_1_1_1_1_1_1_2_3_1_2_1_1_1_2_2_1_1_1_3_1_1_1__3"/>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56" name="Range2_12_5_1_1_1_1_1_2_1_1_1_1_1_1_1_1_1_1_1_1_1_1_1_1_1_1_1_1_2_1_1_1_1_1_1_1_1_1_1_1_1_1_3_1_1_1_2_1_1_1_1_1_1_1_1_1_1_1_1_2_1_1_1_1_1_1_1_1_1_1_1_1_1_1_1_1_1_1_1_1_1_1_1_1_1_1_1_1_3_1_2_1_1_1_2_2_1_1_1_2_2_1_1_1_1_1_1_1_1_1_1_1_1_1_2_2_1_2_1_1_1_2__2"/>
    <protectedRange sqref="B57" name="Range2_12_5_1_1_1_1_1_2_1_1_1_1_1_1_1_1_1_1_1_1_1_1_1_1_1_1_1_1_2_1_1_1_1_1_1_1_1_1_1_1_1_1_3_1_1_1_2_1_1_1_1_1_1_1_1_1_1_1_1_2_1_1_1_1_1_1_1_1_1_1_1_1_1_1_1_1_1_1_1_1_1_1_1_1_1_1_1_1_3_1_2_1_1_1_2_2_1_1_1_2_2_1_1_1_1_1_1_1_1_1_1_1_1_1_2_2_1_2_1_1_2_1"/>
    <protectedRange sqref="B58" name="Range2_12_5_1_1_1_2_2_1_1_1_1_1_1_1_1_1_1_1_2_1_1_1_1_1_1_1_1_1_3_1_3_1_2_1_1_1_1_1_1_1_1_1_1_1_1_1_2_1_1_1_1_1_2_1_1_1_1_1_1_1_1_2_1_1_3_1_1_1_2_1_1_1_1_1_1_1_1_1_1_1_1_1_1_1_1_1_2_1_1_1_1_1_1_1_1_1_1_1_1_1_1_1_1_1_1_1_2_3_1_2_1_1_1_2_2_1_1_1_1_1_2_1__1"/>
    <protectedRange sqref="B59" name="Range2_12_5_1_1_1_1_1_2_1_1_2_1_1_1_1_1_1_1_1_1_1_1_1_1_1_1_1_1_2_1_1_1_1_1_1_1_1_1_1_1_1_1_1_3_1_1_1_2_1_1_1_1_1_1_1_1_1_2_1_1_1_1_1_1_1_1_1_1_1_1_1_1_1_1_1_1_1_1_1_1_1_1_1_1_2_1_1_1_2_2_1_1_1_1_1_1_1_1_1_1_1_1_2_2_1_2_1_1_2_1"/>
    <protectedRange sqref="B60" name="Range2_12_5_1_1_1_2_2_1_1_1_1_1_1_1_1_1_1_1_2_1_1_1_1_1_1_1_1_1_3_1_3_1_2_1_1_1_1_1_1_1_1_1_1_1_1_1_2_1_1_1_1_1_2_1_1_1_1_1_1_1_1_2_1_1_3_1_1_1_2_1_1_1_1_1_1_1_1_1_1_1_1_1_1_1_1_1_2_1_1_1_1_1_1_1_1_1_1_1_1_1_1_1_1_1_1_1_2_3_1_2_1_1_1_2_2_1_1_1_3_1_1_1__1"/>
    <protectedRange sqref="B61"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62" name="Range2_12_5_1_1_1_2_2_1_1_1_1_1_1_1_1_1_1_1_2_1_1_1_2_1_1_1_1_1_1_1_1_1_1_1_1_1_1_1_1_2_1_1_1_1_1_1_1_1_1_2_1_1_3_1_1_1_3_1_1_1_1_1_1_1_1_1_1_1_1_1_1_1_1_1_1_1_1_1_1_2_1_1_1_1_1_1_1_1_1_2_2_1_1_1_2_2_1_1_1_1_1_1_1_1_1_1_2_2_1_1_2_1"/>
    <protectedRange sqref="B63" name="Range2_12_5_1_1_1_1_1_2_1_2_1_1_1_2_1_1_1_1_1_1_1_1_1_1_2_1_1_1_1_1_2_1_1_1_1_1_1_1_2_1_1_3_1_1_1_2_1_1_1_1_1_1_1_1_1_1_1_1_1_1_1_1_1_1_1_1_1_1_1_1_1_1_1_1_1_1_1_1_2_2_1_1_1_1_2_1_1_2_1_1_1_1_1_1_1_1_1_1_2_2_1_1_2_1_1"/>
    <protectedRange sqref="B44"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5"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7" name="Range2_12_5_1_1_1_1_1_2_1_1_1_1_1_1_1_1_1_1_1_1_1_1_1_1_1_1_1_1_2_1_1_1_1_1_1_1_1_1_1_1_1_1_3_1_1_1_2_1_1_1_1_1_1_1_1_1_1_1_1_2_1_1_1_1_1_1_1_1_1_1_1_1_1_1_1_1_1_1_1_1_1_1_1_1_1_1_1_1_3_1_2_1_1_1_2_2_1_1_1_2_2_1_1_1_1_1_1_1_1_1_1_1_1_1_2_2_1_2_1_1_1_2__3"/>
    <protectedRange sqref="B48" name="Range2_12_5_1_1_1_1_1_2_1_1_1_1_1_1_1_1_1_1_1_1_1_1_1_1_1_1_1_1_2_1_1_1_1_1_1_1_1_1_1_1_1_1_3_1_1_1_2_1_1_1_1_1_1_1_1_1_1_1_1_2_1_1_1_1_1_1_1_1_1_1_1_1_1_1_1_1_1_1_1_1_1_1_1_1_1_1_1_1_3_1_2_1_1_1_2_2_1_1_1_2_2_1_1_1_1_1_1_1_1_1_1_1_1_1_2_2_1_2_1_1"/>
    <protectedRange sqref="B49" name="Range2_12_5_1_1_1_2_2_1_1_1_1_1_1_1_1_1_1_1_2_1_1_1_1_1_1_1_1_1_3_1_3_1_2_1_1_1_1_1_1_1_1_1_1_1_1_1_2_1_1_1_1_1_2_1_1_1_1_1_1_1_1_2_1_1_3_1_1_1_2_1_1_1_1_1_1_1_1_1_1_1_1_1_1_1_1_1_2_1_1_1_1_1_1_1_1_1_1_1_1_1_1_1_1_1_1_1_2_3_1_2_1_1_1_2_2_1_1_1_1_1_2_1__2"/>
    <protectedRange sqref="B50" name="Range2_12_5_1_1_1_1_1_2_1_1_2_1_1_1_1_1_1_1_1_1_1_1_1_1_1_1_1_1_2_1_1_1_1_1_1_1_1_1_1_1_1_1_1_3_1_1_1_2_1_1_1_1_1_1_1_1_1_2_1_1_1_1_1_1_1_1_1_1_1_1_1_1_1_1_1_1_1_1_1_1_1_1_1_1_2_1_1_1_2_2_1_1_1_1_1_1_1_1_1_1_1_1_2_2_1_2_1_1"/>
    <protectedRange sqref="B51" name="Range2_12_5_1_1_1_2_2_1_1_1_1_1_1_1_1_1_1_1_2_1_1_1_1_1_1_1_1_1_3_1_3_1_2_1_1_1_1_1_1_1_1_1_1_1_1_1_2_1_1_1_1_1_2_1_1_1_1_1_1_1_1_2_1_1_3_1_1_1_2_1_1_1_1_1_1_1_1_1_1_1_1_1_1_1_1_1_2_1_1_1_1_1_1_1_1_1_1_1_1_1_1_1_1_1_1_1_2_3_1_2_1_1_1_2_2_1_1_1_3_1_1_1__2"/>
    <protectedRange sqref="B52" name="Range2_12_5_1_1_1_2_2_1_1_1_1_1_1_1_1_1_1_1_2_1_1_1_1_1_1_1_1_1_3_1_3_1_2_1_1_1_1_1_1_1_1_1_1_1_1_1_2_1_1_1_1_1_2_1_1_1_1_1_1_1_1_2_1_1_3_1_1_1_2_1_1_1_1_1_1_1_1_1_1_1_1_1_1_1_1_1_2_1_1_1_1_1_1_1_1_1_1_1_1_1_1_1_1_1_1_1_2_3_1_2_1_1_1_2_2_1_3_1_1_1_1_1__5"/>
    <protectedRange sqref="B53" name="Range2_12_5_1_1_1_2_2_1_1_1_1_1_1_1_1_1_1_1_2_1_1_1_2_1_1_1_1_1_1_1_1_1_1_1_1_1_1_1_1_2_1_1_1_1_1_1_1_1_1_2_1_1_3_1_1_1_3_1_1_1_1_1_1_1_1_1_1_1_1_1_1_1_1_1_1_1_1_1_1_2_1_1_1_1_1_1_1_1_1_2_2_1_1_1_2_2_1_1_1_1_1_1_1_1_1_1_2_2_1_1_2_2_1"/>
    <protectedRange sqref="B54" name="Range2_12_5_1_1_1_1_1_2_1_2_1_1_1_2_1_1_1_1_1_1_1_1_1_1_2_1_1_1_1_1_2_1_1_1_1_1_1_1_2_1_1_3_1_1_1_2_1_1_1_1_1_1_1_1_1_1_1_1_1_1_1_1_1_1_1_1_1_1_1_1_1_1_1_1_1_1_1_1_2_2_1_1_1_1_2_1_1_2_1_1_1_1_1_1_1_1_1_1_2_2_1_1_2_1_2"/>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34 AA11:AA34">
    <cfRule type="containsText" dxfId="930" priority="36" operator="containsText" text="N/A">
      <formula>NOT(ISERROR(SEARCH("N/A",X11)))</formula>
    </cfRule>
    <cfRule type="cellIs" dxfId="929" priority="49" operator="equal">
      <formula>0</formula>
    </cfRule>
  </conditionalFormatting>
  <conditionalFormatting sqref="AC11:AE34 X11:Y34 AA11:AA34">
    <cfRule type="cellIs" dxfId="928" priority="48" operator="greaterThanOrEqual">
      <formula>1185</formula>
    </cfRule>
  </conditionalFormatting>
  <conditionalFormatting sqref="AC11:AE34 X11:Y34 AA11:AA34">
    <cfRule type="cellIs" dxfId="927" priority="47" operator="between">
      <formula>0.1</formula>
      <formula>1184</formula>
    </cfRule>
  </conditionalFormatting>
  <conditionalFormatting sqref="X8">
    <cfRule type="cellIs" dxfId="926" priority="46" operator="equal">
      <formula>0</formula>
    </cfRule>
  </conditionalFormatting>
  <conditionalFormatting sqref="X8">
    <cfRule type="cellIs" dxfId="925" priority="45" operator="greaterThan">
      <formula>1179</formula>
    </cfRule>
  </conditionalFormatting>
  <conditionalFormatting sqref="X8">
    <cfRule type="cellIs" dxfId="924" priority="44" operator="greaterThan">
      <formula>99</formula>
    </cfRule>
  </conditionalFormatting>
  <conditionalFormatting sqref="X8">
    <cfRule type="cellIs" dxfId="923" priority="43" operator="greaterThan">
      <formula>0.99</formula>
    </cfRule>
  </conditionalFormatting>
  <conditionalFormatting sqref="AB8">
    <cfRule type="cellIs" dxfId="922" priority="42" operator="equal">
      <formula>0</formula>
    </cfRule>
  </conditionalFormatting>
  <conditionalFormatting sqref="AB8">
    <cfRule type="cellIs" dxfId="921" priority="41" operator="greaterThan">
      <formula>1179</formula>
    </cfRule>
  </conditionalFormatting>
  <conditionalFormatting sqref="AB8">
    <cfRule type="cellIs" dxfId="920" priority="40" operator="greaterThan">
      <formula>99</formula>
    </cfRule>
  </conditionalFormatting>
  <conditionalFormatting sqref="AB8">
    <cfRule type="cellIs" dxfId="919" priority="39" operator="greaterThan">
      <formula>0.99</formula>
    </cfRule>
  </conditionalFormatting>
  <conditionalFormatting sqref="AH11:AH31">
    <cfRule type="cellIs" dxfId="918" priority="37" operator="greaterThan">
      <formula>$AH$8</formula>
    </cfRule>
    <cfRule type="cellIs" dxfId="917" priority="38" operator="greaterThan">
      <formula>$AH$8</formula>
    </cfRule>
  </conditionalFormatting>
  <conditionalFormatting sqref="AB11:AB34">
    <cfRule type="containsText" dxfId="916" priority="32" operator="containsText" text="N/A">
      <formula>NOT(ISERROR(SEARCH("N/A",AB11)))</formula>
    </cfRule>
    <cfRule type="cellIs" dxfId="915" priority="35" operator="equal">
      <formula>0</formula>
    </cfRule>
  </conditionalFormatting>
  <conditionalFormatting sqref="AB11:AB34">
    <cfRule type="cellIs" dxfId="914" priority="34" operator="greaterThanOrEqual">
      <formula>1185</formula>
    </cfRule>
  </conditionalFormatting>
  <conditionalFormatting sqref="AB11:AB34">
    <cfRule type="cellIs" dxfId="913" priority="33" operator="between">
      <formula>0.1</formula>
      <formula>1184</formula>
    </cfRule>
  </conditionalFormatting>
  <conditionalFormatting sqref="AN11:AN35 AO11:AO34">
    <cfRule type="cellIs" dxfId="912" priority="31" operator="equal">
      <formula>0</formula>
    </cfRule>
  </conditionalFormatting>
  <conditionalFormatting sqref="AN11:AN35 AO11:AO34">
    <cfRule type="cellIs" dxfId="911" priority="30" operator="greaterThan">
      <formula>1179</formula>
    </cfRule>
  </conditionalFormatting>
  <conditionalFormatting sqref="AN11:AN35 AO11:AO34">
    <cfRule type="cellIs" dxfId="910" priority="29" operator="greaterThan">
      <formula>99</formula>
    </cfRule>
  </conditionalFormatting>
  <conditionalFormatting sqref="AN11:AN35 AO11:AO34">
    <cfRule type="cellIs" dxfId="909" priority="28" operator="greaterThan">
      <formula>0.99</formula>
    </cfRule>
  </conditionalFormatting>
  <conditionalFormatting sqref="AQ11:AQ34">
    <cfRule type="cellIs" dxfId="908" priority="27" operator="equal">
      <formula>0</formula>
    </cfRule>
  </conditionalFormatting>
  <conditionalFormatting sqref="AQ11:AQ34">
    <cfRule type="cellIs" dxfId="907" priority="26" operator="greaterThan">
      <formula>1179</formula>
    </cfRule>
  </conditionalFormatting>
  <conditionalFormatting sqref="AQ11:AQ34">
    <cfRule type="cellIs" dxfId="906" priority="25" operator="greaterThan">
      <formula>99</formula>
    </cfRule>
  </conditionalFormatting>
  <conditionalFormatting sqref="AQ11:AQ34">
    <cfRule type="cellIs" dxfId="905" priority="24" operator="greaterThan">
      <formula>0.99</formula>
    </cfRule>
  </conditionalFormatting>
  <conditionalFormatting sqref="Z11:Z34">
    <cfRule type="containsText" dxfId="904" priority="20" operator="containsText" text="N/A">
      <formula>NOT(ISERROR(SEARCH("N/A",Z11)))</formula>
    </cfRule>
    <cfRule type="cellIs" dxfId="903" priority="23" operator="equal">
      <formula>0</formula>
    </cfRule>
  </conditionalFormatting>
  <conditionalFormatting sqref="Z11:Z34">
    <cfRule type="cellIs" dxfId="902" priority="22" operator="greaterThanOrEqual">
      <formula>1185</formula>
    </cfRule>
  </conditionalFormatting>
  <conditionalFormatting sqref="Z11:Z34">
    <cfRule type="cellIs" dxfId="901" priority="21" operator="between">
      <formula>0.1</formula>
      <formula>1184</formula>
    </cfRule>
  </conditionalFormatting>
  <conditionalFormatting sqref="AJ11:AN35">
    <cfRule type="cellIs" dxfId="900" priority="19" operator="equal">
      <formula>0</formula>
    </cfRule>
  </conditionalFormatting>
  <conditionalFormatting sqref="AJ11:AN35">
    <cfRule type="cellIs" dxfId="899" priority="18" operator="greaterThan">
      <formula>1179</formula>
    </cfRule>
  </conditionalFormatting>
  <conditionalFormatting sqref="AJ11:AN35">
    <cfRule type="cellIs" dxfId="898" priority="17" operator="greaterThan">
      <formula>99</formula>
    </cfRule>
  </conditionalFormatting>
  <conditionalFormatting sqref="AJ11:AN35">
    <cfRule type="cellIs" dxfId="897" priority="16" operator="greaterThan">
      <formula>0.99</formula>
    </cfRule>
  </conditionalFormatting>
  <conditionalFormatting sqref="AP11:AP34">
    <cfRule type="cellIs" dxfId="896" priority="15" operator="equal">
      <formula>0</formula>
    </cfRule>
  </conditionalFormatting>
  <conditionalFormatting sqref="AP11:AP34">
    <cfRule type="cellIs" dxfId="895" priority="14" operator="greaterThan">
      <formula>1179</formula>
    </cfRule>
  </conditionalFormatting>
  <conditionalFormatting sqref="AP11:AP34">
    <cfRule type="cellIs" dxfId="894" priority="13" operator="greaterThan">
      <formula>99</formula>
    </cfRule>
  </conditionalFormatting>
  <conditionalFormatting sqref="AP11:AP34">
    <cfRule type="cellIs" dxfId="893" priority="12" operator="greaterThan">
      <formula>0.99</formula>
    </cfRule>
  </conditionalFormatting>
  <conditionalFormatting sqref="AH32:AH34">
    <cfRule type="cellIs" dxfId="892" priority="10" operator="greaterThan">
      <formula>$AH$8</formula>
    </cfRule>
    <cfRule type="cellIs" dxfId="891" priority="11" operator="greaterThan">
      <formula>$AH$8</formula>
    </cfRule>
  </conditionalFormatting>
  <conditionalFormatting sqref="AI11:AI34">
    <cfRule type="cellIs" dxfId="890" priority="9" operator="greaterThan">
      <formula>$AI$8</formula>
    </cfRule>
  </conditionalFormatting>
  <conditionalFormatting sqref="AL11:AL34">
    <cfRule type="cellIs" dxfId="889" priority="8" operator="equal">
      <formula>0</formula>
    </cfRule>
  </conditionalFormatting>
  <conditionalFormatting sqref="AL11:AL34">
    <cfRule type="cellIs" dxfId="888" priority="7" operator="greaterThan">
      <formula>1179</formula>
    </cfRule>
  </conditionalFormatting>
  <conditionalFormatting sqref="AL11:AL34">
    <cfRule type="cellIs" dxfId="887" priority="6" operator="greaterThan">
      <formula>99</formula>
    </cfRule>
  </conditionalFormatting>
  <conditionalFormatting sqref="AL11:AL34">
    <cfRule type="cellIs" dxfId="886" priority="5" operator="greaterThan">
      <formula>0.99</formula>
    </cfRule>
  </conditionalFormatting>
  <conditionalFormatting sqref="AM16:AM34">
    <cfRule type="cellIs" dxfId="885" priority="4" operator="equal">
      <formula>0</formula>
    </cfRule>
  </conditionalFormatting>
  <conditionalFormatting sqref="AM16:AM34">
    <cfRule type="cellIs" dxfId="884" priority="3" operator="greaterThan">
      <formula>1179</formula>
    </cfRule>
  </conditionalFormatting>
  <conditionalFormatting sqref="AM16:AM34">
    <cfRule type="cellIs" dxfId="883" priority="2" operator="greaterThan">
      <formula>99</formula>
    </cfRule>
  </conditionalFormatting>
  <conditionalFormatting sqref="AM16:AM34">
    <cfRule type="cellIs" dxfId="882"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37" zoomScaleNormal="100" workbookViewId="0">
      <selection activeCell="B53" sqref="B53:B55"/>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5" width="9.28515625" style="97" customWidth="1"/>
    <col min="16"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127</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171"/>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168" t="s">
        <v>10</v>
      </c>
      <c r="I7" s="116" t="s">
        <v>11</v>
      </c>
      <c r="J7" s="116" t="s">
        <v>12</v>
      </c>
      <c r="K7" s="116" t="s">
        <v>13</v>
      </c>
      <c r="L7" s="12"/>
      <c r="M7" s="12"/>
      <c r="N7" s="12"/>
      <c r="O7" s="168"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42534</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31156</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172" t="s">
        <v>51</v>
      </c>
      <c r="V9" s="172" t="s">
        <v>52</v>
      </c>
      <c r="W9" s="349" t="s">
        <v>53</v>
      </c>
      <c r="X9" s="350" t="s">
        <v>54</v>
      </c>
      <c r="Y9" s="351"/>
      <c r="Z9" s="351"/>
      <c r="AA9" s="351"/>
      <c r="AB9" s="351"/>
      <c r="AC9" s="351"/>
      <c r="AD9" s="351"/>
      <c r="AE9" s="352"/>
      <c r="AF9" s="170" t="s">
        <v>55</v>
      </c>
      <c r="AG9" s="170" t="s">
        <v>56</v>
      </c>
      <c r="AH9" s="338" t="s">
        <v>57</v>
      </c>
      <c r="AI9" s="353" t="s">
        <v>58</v>
      </c>
      <c r="AJ9" s="172" t="s">
        <v>59</v>
      </c>
      <c r="AK9" s="172" t="s">
        <v>60</v>
      </c>
      <c r="AL9" s="172" t="s">
        <v>61</v>
      </c>
      <c r="AM9" s="172" t="s">
        <v>62</v>
      </c>
      <c r="AN9" s="172" t="s">
        <v>63</v>
      </c>
      <c r="AO9" s="172" t="s">
        <v>64</v>
      </c>
      <c r="AP9" s="172" t="s">
        <v>65</v>
      </c>
      <c r="AQ9" s="336" t="s">
        <v>66</v>
      </c>
      <c r="AR9" s="172" t="s">
        <v>67</v>
      </c>
      <c r="AS9" s="338" t="s">
        <v>68</v>
      </c>
      <c r="AV9" s="35" t="s">
        <v>69</v>
      </c>
      <c r="AW9" s="35" t="s">
        <v>70</v>
      </c>
      <c r="AY9" s="36" t="s">
        <v>71</v>
      </c>
    </row>
    <row r="10" spans="2:51" x14ac:dyDescent="0.25">
      <c r="B10" s="172" t="s">
        <v>72</v>
      </c>
      <c r="C10" s="172" t="s">
        <v>73</v>
      </c>
      <c r="D10" s="172" t="s">
        <v>74</v>
      </c>
      <c r="E10" s="172" t="s">
        <v>75</v>
      </c>
      <c r="F10" s="172" t="s">
        <v>74</v>
      </c>
      <c r="G10" s="172" t="s">
        <v>75</v>
      </c>
      <c r="H10" s="332"/>
      <c r="I10" s="172" t="s">
        <v>75</v>
      </c>
      <c r="J10" s="172" t="s">
        <v>75</v>
      </c>
      <c r="K10" s="172" t="s">
        <v>75</v>
      </c>
      <c r="L10" s="28" t="s">
        <v>29</v>
      </c>
      <c r="M10" s="335"/>
      <c r="N10" s="28" t="s">
        <v>29</v>
      </c>
      <c r="O10" s="337"/>
      <c r="P10" s="337"/>
      <c r="Q10" s="1">
        <f>'JUNE 12'!Q34</f>
        <v>4972762</v>
      </c>
      <c r="R10" s="346"/>
      <c r="S10" s="347"/>
      <c r="T10" s="348"/>
      <c r="U10" s="172" t="s">
        <v>75</v>
      </c>
      <c r="V10" s="172" t="s">
        <v>75</v>
      </c>
      <c r="W10" s="349"/>
      <c r="X10" s="37" t="s">
        <v>76</v>
      </c>
      <c r="Y10" s="37" t="s">
        <v>77</v>
      </c>
      <c r="Z10" s="37" t="s">
        <v>78</v>
      </c>
      <c r="AA10" s="37" t="s">
        <v>79</v>
      </c>
      <c r="AB10" s="37" t="s">
        <v>80</v>
      </c>
      <c r="AC10" s="37" t="s">
        <v>81</v>
      </c>
      <c r="AD10" s="37" t="s">
        <v>82</v>
      </c>
      <c r="AE10" s="37" t="s">
        <v>83</v>
      </c>
      <c r="AF10" s="38"/>
      <c r="AG10" s="1">
        <f>'JUNE 12'!AG34</f>
        <v>47375300</v>
      </c>
      <c r="AH10" s="338"/>
      <c r="AI10" s="354"/>
      <c r="AJ10" s="172" t="s">
        <v>84</v>
      </c>
      <c r="AK10" s="172" t="s">
        <v>84</v>
      </c>
      <c r="AL10" s="172" t="s">
        <v>84</v>
      </c>
      <c r="AM10" s="172" t="s">
        <v>84</v>
      </c>
      <c r="AN10" s="172" t="s">
        <v>84</v>
      </c>
      <c r="AO10" s="172" t="s">
        <v>84</v>
      </c>
      <c r="AP10" s="1">
        <f>'JUNE 12'!AP34</f>
        <v>10910168</v>
      </c>
      <c r="AQ10" s="337"/>
      <c r="AR10" s="169" t="s">
        <v>85</v>
      </c>
      <c r="AS10" s="338"/>
      <c r="AV10" s="39" t="s">
        <v>86</v>
      </c>
      <c r="AW10" s="39" t="s">
        <v>87</v>
      </c>
      <c r="AY10" s="81" t="s">
        <v>128</v>
      </c>
    </row>
    <row r="11" spans="2:51" x14ac:dyDescent="0.25">
      <c r="B11" s="40">
        <v>2</v>
      </c>
      <c r="C11" s="40">
        <v>4.1666666666666664E-2</v>
      </c>
      <c r="D11" s="110">
        <v>4</v>
      </c>
      <c r="E11" s="41">
        <f t="shared" ref="E11:E34" si="0">D11/1.42</f>
        <v>2.8169014084507045</v>
      </c>
      <c r="F11" s="175">
        <v>83</v>
      </c>
      <c r="G11" s="41">
        <f>F11/1.42</f>
        <v>58.450704225352112</v>
      </c>
      <c r="H11" s="42" t="s">
        <v>88</v>
      </c>
      <c r="I11" s="42">
        <f>J11-(2/1.42)</f>
        <v>53.521126760563384</v>
      </c>
      <c r="J11" s="43">
        <f>(F11-5)/1.42</f>
        <v>54.929577464788736</v>
      </c>
      <c r="K11" s="42">
        <f>J11+(6/1.42)</f>
        <v>59.154929577464792</v>
      </c>
      <c r="L11" s="44">
        <v>14</v>
      </c>
      <c r="M11" s="45" t="s">
        <v>89</v>
      </c>
      <c r="N11" s="45">
        <v>11.4</v>
      </c>
      <c r="O11" s="111">
        <v>146</v>
      </c>
      <c r="P11" s="111">
        <v>123</v>
      </c>
      <c r="Q11" s="111">
        <v>4978086</v>
      </c>
      <c r="R11" s="46">
        <f>IF(ISBLANK(Q11),"-",Q11-Q10)</f>
        <v>5324</v>
      </c>
      <c r="S11" s="47">
        <f>R11*24/1000</f>
        <v>127.776</v>
      </c>
      <c r="T11" s="47">
        <f>R11/1000</f>
        <v>5.3239999999999998</v>
      </c>
      <c r="U11" s="112">
        <v>3.2</v>
      </c>
      <c r="V11" s="112">
        <f>U11</f>
        <v>3.2</v>
      </c>
      <c r="W11" s="113" t="s">
        <v>135</v>
      </c>
      <c r="X11" s="115">
        <v>0</v>
      </c>
      <c r="Y11" s="115">
        <v>0</v>
      </c>
      <c r="Z11" s="115">
        <v>1187</v>
      </c>
      <c r="AA11" s="115">
        <v>1185</v>
      </c>
      <c r="AB11" s="115">
        <v>1188</v>
      </c>
      <c r="AC11" s="48" t="s">
        <v>90</v>
      </c>
      <c r="AD11" s="48" t="s">
        <v>90</v>
      </c>
      <c r="AE11" s="48" t="s">
        <v>90</v>
      </c>
      <c r="AF11" s="114" t="s">
        <v>90</v>
      </c>
      <c r="AG11" s="123">
        <v>47376564</v>
      </c>
      <c r="AH11" s="49">
        <f>IF(ISBLANK(AG11),"-",AG11-AG10)</f>
        <v>1264</v>
      </c>
      <c r="AI11" s="50">
        <f>AH11/T11</f>
        <v>237.41547708489858</v>
      </c>
      <c r="AJ11" s="98">
        <v>0</v>
      </c>
      <c r="AK11" s="98">
        <v>0</v>
      </c>
      <c r="AL11" s="98">
        <v>1</v>
      </c>
      <c r="AM11" s="98">
        <v>1</v>
      </c>
      <c r="AN11" s="98">
        <v>1</v>
      </c>
      <c r="AO11" s="98">
        <v>0.8</v>
      </c>
      <c r="AP11" s="115">
        <v>10910727</v>
      </c>
      <c r="AQ11" s="115">
        <f t="shared" ref="AQ11:AQ34" si="1">AP11-AP10</f>
        <v>559</v>
      </c>
      <c r="AR11" s="51"/>
      <c r="AS11" s="52" t="s">
        <v>113</v>
      </c>
      <c r="AV11" s="39" t="s">
        <v>88</v>
      </c>
      <c r="AW11" s="39" t="s">
        <v>91</v>
      </c>
      <c r="AY11" s="81" t="s">
        <v>127</v>
      </c>
    </row>
    <row r="12" spans="2:51" x14ac:dyDescent="0.25">
      <c r="B12" s="40">
        <v>2.0416666666666701</v>
      </c>
      <c r="C12" s="40">
        <v>8.3333333333333329E-2</v>
      </c>
      <c r="D12" s="110">
        <v>4</v>
      </c>
      <c r="E12" s="41">
        <f t="shared" si="0"/>
        <v>2.8169014084507045</v>
      </c>
      <c r="F12" s="175">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149</v>
      </c>
      <c r="P12" s="111">
        <v>124</v>
      </c>
      <c r="Q12" s="111">
        <v>4983166</v>
      </c>
      <c r="R12" s="46">
        <f t="shared" ref="R12:R34" si="4">IF(ISBLANK(Q12),"-",Q12-Q11)</f>
        <v>5080</v>
      </c>
      <c r="S12" s="47">
        <f t="shared" ref="S12:S34" si="5">R12*24/1000</f>
        <v>121.92</v>
      </c>
      <c r="T12" s="47">
        <f t="shared" ref="T12:T34" si="6">R12/1000</f>
        <v>5.08</v>
      </c>
      <c r="U12" s="112">
        <v>4.0999999999999996</v>
      </c>
      <c r="V12" s="112">
        <f t="shared" ref="V12:V34" si="7">U12</f>
        <v>4.0999999999999996</v>
      </c>
      <c r="W12" s="113" t="s">
        <v>135</v>
      </c>
      <c r="X12" s="115">
        <v>0</v>
      </c>
      <c r="Y12" s="115">
        <v>0</v>
      </c>
      <c r="Z12" s="115">
        <v>1187</v>
      </c>
      <c r="AA12" s="115">
        <v>1185</v>
      </c>
      <c r="AB12" s="115">
        <v>1187</v>
      </c>
      <c r="AC12" s="48" t="s">
        <v>90</v>
      </c>
      <c r="AD12" s="48" t="s">
        <v>90</v>
      </c>
      <c r="AE12" s="48" t="s">
        <v>90</v>
      </c>
      <c r="AF12" s="114" t="s">
        <v>90</v>
      </c>
      <c r="AG12" s="123">
        <v>47377772</v>
      </c>
      <c r="AH12" s="49">
        <f>IF(ISBLANK(AG12),"-",AG12-AG11)</f>
        <v>1208</v>
      </c>
      <c r="AI12" s="50">
        <f t="shared" ref="AI12:AI34" si="8">AH12/T12</f>
        <v>237.79527559055117</v>
      </c>
      <c r="AJ12" s="98">
        <v>0</v>
      </c>
      <c r="AK12" s="98">
        <v>0</v>
      </c>
      <c r="AL12" s="98">
        <v>1</v>
      </c>
      <c r="AM12" s="98">
        <v>1</v>
      </c>
      <c r="AN12" s="98">
        <v>1</v>
      </c>
      <c r="AO12" s="98">
        <v>0.8</v>
      </c>
      <c r="AP12" s="115">
        <v>10911433</v>
      </c>
      <c r="AQ12" s="115">
        <f t="shared" si="1"/>
        <v>706</v>
      </c>
      <c r="AR12" s="118">
        <v>0.92</v>
      </c>
      <c r="AS12" s="52" t="s">
        <v>113</v>
      </c>
      <c r="AV12" s="39" t="s">
        <v>92</v>
      </c>
      <c r="AW12" s="39" t="s">
        <v>93</v>
      </c>
      <c r="AY12" s="81" t="s">
        <v>125</v>
      </c>
    </row>
    <row r="13" spans="2:51" x14ac:dyDescent="0.25">
      <c r="B13" s="40">
        <v>2.0833333333333299</v>
      </c>
      <c r="C13" s="40">
        <v>0.125</v>
      </c>
      <c r="D13" s="110">
        <v>5</v>
      </c>
      <c r="E13" s="41">
        <f t="shared" si="0"/>
        <v>3.5211267605633805</v>
      </c>
      <c r="F13" s="175">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143</v>
      </c>
      <c r="P13" s="111">
        <v>120</v>
      </c>
      <c r="Q13" s="111">
        <v>4988412</v>
      </c>
      <c r="R13" s="46">
        <f t="shared" si="4"/>
        <v>5246</v>
      </c>
      <c r="S13" s="47">
        <f t="shared" si="5"/>
        <v>125.904</v>
      </c>
      <c r="T13" s="47">
        <f t="shared" si="6"/>
        <v>5.2460000000000004</v>
      </c>
      <c r="U13" s="112">
        <v>5.2</v>
      </c>
      <c r="V13" s="112">
        <f t="shared" si="7"/>
        <v>5.2</v>
      </c>
      <c r="W13" s="113" t="s">
        <v>135</v>
      </c>
      <c r="X13" s="115">
        <v>0</v>
      </c>
      <c r="Y13" s="115">
        <v>0</v>
      </c>
      <c r="Z13" s="115">
        <v>1157</v>
      </c>
      <c r="AA13" s="115">
        <v>1185</v>
      </c>
      <c r="AB13" s="115">
        <v>1158</v>
      </c>
      <c r="AC13" s="48" t="s">
        <v>90</v>
      </c>
      <c r="AD13" s="48" t="s">
        <v>90</v>
      </c>
      <c r="AE13" s="48" t="s">
        <v>90</v>
      </c>
      <c r="AF13" s="114" t="s">
        <v>90</v>
      </c>
      <c r="AG13" s="123">
        <v>47378988</v>
      </c>
      <c r="AH13" s="49">
        <f>IF(ISBLANK(AG13),"-",AG13-AG12)</f>
        <v>1216</v>
      </c>
      <c r="AI13" s="50">
        <f t="shared" si="8"/>
        <v>231.79565383149065</v>
      </c>
      <c r="AJ13" s="98">
        <v>0</v>
      </c>
      <c r="AK13" s="98">
        <v>0</v>
      </c>
      <c r="AL13" s="98">
        <v>1</v>
      </c>
      <c r="AM13" s="98">
        <v>1</v>
      </c>
      <c r="AN13" s="98">
        <v>1</v>
      </c>
      <c r="AO13" s="98">
        <v>0.8</v>
      </c>
      <c r="AP13" s="115">
        <v>10912209</v>
      </c>
      <c r="AQ13" s="115">
        <f t="shared" si="1"/>
        <v>776</v>
      </c>
      <c r="AR13" s="51"/>
      <c r="AS13" s="52" t="s">
        <v>113</v>
      </c>
      <c r="AV13" s="39" t="s">
        <v>94</v>
      </c>
      <c r="AW13" s="39" t="s">
        <v>95</v>
      </c>
      <c r="AY13" s="81" t="s">
        <v>132</v>
      </c>
    </row>
    <row r="14" spans="2:51" x14ac:dyDescent="0.25">
      <c r="B14" s="40">
        <v>2.125</v>
      </c>
      <c r="C14" s="40">
        <v>0.16666666666666699</v>
      </c>
      <c r="D14" s="110">
        <v>4</v>
      </c>
      <c r="E14" s="41">
        <f t="shared" si="0"/>
        <v>2.8169014084507045</v>
      </c>
      <c r="F14" s="175">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150</v>
      </c>
      <c r="P14" s="111">
        <v>105</v>
      </c>
      <c r="Q14" s="111">
        <v>4991646</v>
      </c>
      <c r="R14" s="46">
        <f t="shared" si="4"/>
        <v>3234</v>
      </c>
      <c r="S14" s="47">
        <f t="shared" si="5"/>
        <v>77.616</v>
      </c>
      <c r="T14" s="47">
        <f t="shared" si="6"/>
        <v>3.234</v>
      </c>
      <c r="U14" s="112">
        <v>8.1</v>
      </c>
      <c r="V14" s="112">
        <f t="shared" si="7"/>
        <v>8.1</v>
      </c>
      <c r="W14" s="113" t="s">
        <v>135</v>
      </c>
      <c r="X14" s="115">
        <v>0</v>
      </c>
      <c r="Y14" s="115">
        <v>0</v>
      </c>
      <c r="Z14" s="115">
        <v>1138</v>
      </c>
      <c r="AA14" s="115">
        <v>1185</v>
      </c>
      <c r="AB14" s="115">
        <v>1137</v>
      </c>
      <c r="AC14" s="48" t="s">
        <v>90</v>
      </c>
      <c r="AD14" s="48" t="s">
        <v>90</v>
      </c>
      <c r="AE14" s="48" t="s">
        <v>90</v>
      </c>
      <c r="AF14" s="114" t="s">
        <v>90</v>
      </c>
      <c r="AG14" s="123">
        <v>47380152</v>
      </c>
      <c r="AH14" s="49">
        <f t="shared" ref="AH14:AH34" si="9">IF(ISBLANK(AG14),"-",AG14-AG13)</f>
        <v>1164</v>
      </c>
      <c r="AI14" s="50">
        <f t="shared" si="8"/>
        <v>359.92578849721707</v>
      </c>
      <c r="AJ14" s="98">
        <v>0</v>
      </c>
      <c r="AK14" s="98">
        <v>0</v>
      </c>
      <c r="AL14" s="98">
        <v>1</v>
      </c>
      <c r="AM14" s="98">
        <v>1</v>
      </c>
      <c r="AN14" s="98">
        <v>1</v>
      </c>
      <c r="AO14" s="98">
        <v>0.8</v>
      </c>
      <c r="AP14" s="115">
        <v>10912510</v>
      </c>
      <c r="AQ14" s="115">
        <f t="shared" si="1"/>
        <v>301</v>
      </c>
      <c r="AR14" s="51"/>
      <c r="AS14" s="52" t="s">
        <v>113</v>
      </c>
      <c r="AT14" s="54"/>
      <c r="AV14" s="39" t="s">
        <v>96</v>
      </c>
      <c r="AW14" s="39" t="s">
        <v>97</v>
      </c>
      <c r="AY14" s="81" t="s">
        <v>181</v>
      </c>
    </row>
    <row r="15" spans="2:51" ht="14.25" customHeight="1" x14ac:dyDescent="0.25">
      <c r="B15" s="40">
        <v>2.1666666666666701</v>
      </c>
      <c r="C15" s="40">
        <v>0.20833333333333301</v>
      </c>
      <c r="D15" s="110">
        <v>4</v>
      </c>
      <c r="E15" s="41">
        <f t="shared" si="0"/>
        <v>2.8169014084507045</v>
      </c>
      <c r="F15" s="175">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134</v>
      </c>
      <c r="P15" s="111">
        <v>129</v>
      </c>
      <c r="Q15" s="111">
        <v>4996466</v>
      </c>
      <c r="R15" s="46">
        <f t="shared" si="4"/>
        <v>4820</v>
      </c>
      <c r="S15" s="47">
        <f t="shared" si="5"/>
        <v>115.68</v>
      </c>
      <c r="T15" s="47">
        <f t="shared" si="6"/>
        <v>4.82</v>
      </c>
      <c r="U15" s="112">
        <v>9.5</v>
      </c>
      <c r="V15" s="112">
        <f t="shared" si="7"/>
        <v>9.5</v>
      </c>
      <c r="W15" s="113" t="s">
        <v>135</v>
      </c>
      <c r="X15" s="115">
        <v>0</v>
      </c>
      <c r="Y15" s="115">
        <v>0</v>
      </c>
      <c r="Z15" s="115">
        <v>1137</v>
      </c>
      <c r="AA15" s="115">
        <v>1185</v>
      </c>
      <c r="AB15" s="115">
        <v>1188</v>
      </c>
      <c r="AC15" s="48" t="s">
        <v>90</v>
      </c>
      <c r="AD15" s="48" t="s">
        <v>90</v>
      </c>
      <c r="AE15" s="48" t="s">
        <v>90</v>
      </c>
      <c r="AF15" s="114" t="s">
        <v>90</v>
      </c>
      <c r="AG15" s="123">
        <v>47381324</v>
      </c>
      <c r="AH15" s="49">
        <f t="shared" si="9"/>
        <v>1172</v>
      </c>
      <c r="AI15" s="50">
        <f t="shared" si="8"/>
        <v>243.15352697095435</v>
      </c>
      <c r="AJ15" s="98">
        <v>0</v>
      </c>
      <c r="AK15" s="98">
        <v>0</v>
      </c>
      <c r="AL15" s="98">
        <v>1</v>
      </c>
      <c r="AM15" s="98">
        <v>1</v>
      </c>
      <c r="AN15" s="98">
        <v>1</v>
      </c>
      <c r="AO15" s="98">
        <v>0.8</v>
      </c>
      <c r="AP15" s="115">
        <v>10912530</v>
      </c>
      <c r="AQ15" s="115">
        <f t="shared" si="1"/>
        <v>20</v>
      </c>
      <c r="AR15" s="51"/>
      <c r="AS15" s="52" t="s">
        <v>113</v>
      </c>
      <c r="AV15" s="39" t="s">
        <v>98</v>
      </c>
      <c r="AW15" s="39" t="s">
        <v>99</v>
      </c>
      <c r="AY15" s="97"/>
    </row>
    <row r="16" spans="2:51" x14ac:dyDescent="0.25">
      <c r="B16" s="40">
        <v>2.2083333333333299</v>
      </c>
      <c r="C16" s="40">
        <v>0.25</v>
      </c>
      <c r="D16" s="110">
        <v>4</v>
      </c>
      <c r="E16" s="41">
        <f t="shared" si="0"/>
        <v>2.8169014084507045</v>
      </c>
      <c r="F16" s="100">
        <v>75</v>
      </c>
      <c r="G16" s="41">
        <f t="shared" si="2"/>
        <v>52.816901408450704</v>
      </c>
      <c r="H16" s="42" t="s">
        <v>88</v>
      </c>
      <c r="I16" s="42">
        <f t="shared" si="3"/>
        <v>51.408450704225352</v>
      </c>
      <c r="J16" s="43">
        <f t="shared" ref="J16:J25" si="10">F16/1.42</f>
        <v>52.816901408450704</v>
      </c>
      <c r="K16" s="42">
        <f>J16+1.42</f>
        <v>54.236901408450706</v>
      </c>
      <c r="L16" s="44">
        <v>19</v>
      </c>
      <c r="M16" s="45" t="s">
        <v>100</v>
      </c>
      <c r="N16" s="45">
        <v>13.1</v>
      </c>
      <c r="O16" s="111">
        <v>140</v>
      </c>
      <c r="P16" s="111">
        <v>139</v>
      </c>
      <c r="Q16" s="111">
        <v>5002122</v>
      </c>
      <c r="R16" s="46">
        <f t="shared" si="4"/>
        <v>5656</v>
      </c>
      <c r="S16" s="47">
        <f t="shared" si="5"/>
        <v>135.744</v>
      </c>
      <c r="T16" s="47">
        <f t="shared" si="6"/>
        <v>5.6559999999999997</v>
      </c>
      <c r="U16" s="112">
        <v>9.5</v>
      </c>
      <c r="V16" s="112">
        <f t="shared" si="7"/>
        <v>9.5</v>
      </c>
      <c r="W16" s="113" t="s">
        <v>135</v>
      </c>
      <c r="X16" s="115">
        <v>0</v>
      </c>
      <c r="Y16" s="115">
        <v>0</v>
      </c>
      <c r="Z16" s="115">
        <v>1147</v>
      </c>
      <c r="AA16" s="115">
        <v>1185</v>
      </c>
      <c r="AB16" s="115">
        <v>1188</v>
      </c>
      <c r="AC16" s="48" t="s">
        <v>90</v>
      </c>
      <c r="AD16" s="48" t="s">
        <v>90</v>
      </c>
      <c r="AE16" s="48" t="s">
        <v>90</v>
      </c>
      <c r="AF16" s="114" t="s">
        <v>90</v>
      </c>
      <c r="AG16" s="123">
        <v>47382572</v>
      </c>
      <c r="AH16" s="49">
        <f t="shared" si="9"/>
        <v>1248</v>
      </c>
      <c r="AI16" s="50">
        <f t="shared" si="8"/>
        <v>220.65063649222066</v>
      </c>
      <c r="AJ16" s="98">
        <v>0</v>
      </c>
      <c r="AK16" s="98">
        <v>0</v>
      </c>
      <c r="AL16" s="98">
        <v>1</v>
      </c>
      <c r="AM16" s="98">
        <v>1</v>
      </c>
      <c r="AN16" s="98">
        <v>1</v>
      </c>
      <c r="AO16" s="98">
        <v>0</v>
      </c>
      <c r="AP16" s="115">
        <v>10912530</v>
      </c>
      <c r="AQ16" s="115">
        <f t="shared" si="1"/>
        <v>0</v>
      </c>
      <c r="AR16" s="53">
        <v>1.4</v>
      </c>
      <c r="AS16" s="52" t="s">
        <v>101</v>
      </c>
      <c r="AV16" s="39" t="s">
        <v>102</v>
      </c>
      <c r="AW16" s="39" t="s">
        <v>103</v>
      </c>
      <c r="AY16" s="97"/>
    </row>
    <row r="17" spans="1:51" x14ac:dyDescent="0.25">
      <c r="B17" s="40">
        <v>2.25</v>
      </c>
      <c r="C17" s="40">
        <v>0.29166666666666702</v>
      </c>
      <c r="D17" s="110">
        <v>4</v>
      </c>
      <c r="E17" s="41">
        <f t="shared" si="0"/>
        <v>2.8169014084507045</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134</v>
      </c>
      <c r="P17" s="111">
        <v>145</v>
      </c>
      <c r="Q17" s="111">
        <v>5008104</v>
      </c>
      <c r="R17" s="46">
        <f t="shared" si="4"/>
        <v>5982</v>
      </c>
      <c r="S17" s="47">
        <f t="shared" si="5"/>
        <v>143.56800000000001</v>
      </c>
      <c r="T17" s="47">
        <f t="shared" si="6"/>
        <v>5.9820000000000002</v>
      </c>
      <c r="U17" s="112">
        <v>9</v>
      </c>
      <c r="V17" s="112">
        <f t="shared" si="7"/>
        <v>9</v>
      </c>
      <c r="W17" s="113" t="s">
        <v>129</v>
      </c>
      <c r="X17" s="115">
        <v>1047</v>
      </c>
      <c r="Y17" s="115">
        <v>0</v>
      </c>
      <c r="Z17" s="115">
        <v>1187</v>
      </c>
      <c r="AA17" s="115">
        <v>1185</v>
      </c>
      <c r="AB17" s="115">
        <v>1187</v>
      </c>
      <c r="AC17" s="48" t="s">
        <v>90</v>
      </c>
      <c r="AD17" s="48" t="s">
        <v>90</v>
      </c>
      <c r="AE17" s="48" t="s">
        <v>90</v>
      </c>
      <c r="AF17" s="114" t="s">
        <v>90</v>
      </c>
      <c r="AG17" s="123">
        <v>47383928</v>
      </c>
      <c r="AH17" s="49">
        <f t="shared" si="9"/>
        <v>1356</v>
      </c>
      <c r="AI17" s="50">
        <f t="shared" si="8"/>
        <v>226.68004012036107</v>
      </c>
      <c r="AJ17" s="98">
        <v>1</v>
      </c>
      <c r="AK17" s="98">
        <v>0</v>
      </c>
      <c r="AL17" s="98">
        <v>1</v>
      </c>
      <c r="AM17" s="98">
        <v>1</v>
      </c>
      <c r="AN17" s="98">
        <v>1</v>
      </c>
      <c r="AO17" s="98">
        <v>0</v>
      </c>
      <c r="AP17" s="115">
        <v>10912530</v>
      </c>
      <c r="AQ17" s="115">
        <f t="shared" si="1"/>
        <v>0</v>
      </c>
      <c r="AR17" s="51"/>
      <c r="AS17" s="52" t="s">
        <v>101</v>
      </c>
      <c r="AT17" s="54"/>
      <c r="AV17" s="39" t="s">
        <v>104</v>
      </c>
      <c r="AW17" s="39" t="s">
        <v>105</v>
      </c>
      <c r="AY17" s="101"/>
    </row>
    <row r="18" spans="1:51" x14ac:dyDescent="0.25">
      <c r="B18" s="40">
        <v>2.2916666666666701</v>
      </c>
      <c r="C18" s="40">
        <v>0.33333333333333298</v>
      </c>
      <c r="D18" s="110">
        <v>4</v>
      </c>
      <c r="E18" s="41">
        <f t="shared" si="0"/>
        <v>2.8169014084507045</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134</v>
      </c>
      <c r="P18" s="111">
        <v>147</v>
      </c>
      <c r="Q18" s="111">
        <v>5014158</v>
      </c>
      <c r="R18" s="46">
        <f t="shared" si="4"/>
        <v>6054</v>
      </c>
      <c r="S18" s="47">
        <f t="shared" si="5"/>
        <v>145.29599999999999</v>
      </c>
      <c r="T18" s="47">
        <f t="shared" si="6"/>
        <v>6.0540000000000003</v>
      </c>
      <c r="U18" s="112">
        <v>8.4</v>
      </c>
      <c r="V18" s="112">
        <f t="shared" si="7"/>
        <v>8.4</v>
      </c>
      <c r="W18" s="113" t="s">
        <v>129</v>
      </c>
      <c r="X18" s="115">
        <v>1047</v>
      </c>
      <c r="Y18" s="115">
        <v>0</v>
      </c>
      <c r="Z18" s="115">
        <v>1188</v>
      </c>
      <c r="AA18" s="115">
        <v>1185</v>
      </c>
      <c r="AB18" s="115">
        <v>1187</v>
      </c>
      <c r="AC18" s="48" t="s">
        <v>90</v>
      </c>
      <c r="AD18" s="48" t="s">
        <v>90</v>
      </c>
      <c r="AE18" s="48" t="s">
        <v>90</v>
      </c>
      <c r="AF18" s="114" t="s">
        <v>90</v>
      </c>
      <c r="AG18" s="123">
        <v>47385308</v>
      </c>
      <c r="AH18" s="49">
        <f t="shared" si="9"/>
        <v>1380</v>
      </c>
      <c r="AI18" s="50">
        <f t="shared" si="8"/>
        <v>227.94846382556986</v>
      </c>
      <c r="AJ18" s="98">
        <v>1</v>
      </c>
      <c r="AK18" s="98">
        <v>0</v>
      </c>
      <c r="AL18" s="98">
        <v>1</v>
      </c>
      <c r="AM18" s="98">
        <v>1</v>
      </c>
      <c r="AN18" s="98">
        <v>1</v>
      </c>
      <c r="AO18" s="98">
        <v>0</v>
      </c>
      <c r="AP18" s="115">
        <v>10912530</v>
      </c>
      <c r="AQ18" s="115">
        <f t="shared" si="1"/>
        <v>0</v>
      </c>
      <c r="AR18" s="51"/>
      <c r="AS18" s="52" t="s">
        <v>101</v>
      </c>
      <c r="AV18" s="39" t="s">
        <v>106</v>
      </c>
      <c r="AW18" s="39" t="s">
        <v>107</v>
      </c>
      <c r="AY18" s="101"/>
    </row>
    <row r="19" spans="1:51" x14ac:dyDescent="0.25">
      <c r="B19" s="40">
        <v>2.3333333333333299</v>
      </c>
      <c r="C19" s="40">
        <v>0.375</v>
      </c>
      <c r="D19" s="110">
        <v>4</v>
      </c>
      <c r="E19" s="41">
        <f t="shared" si="0"/>
        <v>2.8169014084507045</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135</v>
      </c>
      <c r="P19" s="111">
        <v>145</v>
      </c>
      <c r="Q19" s="111">
        <v>5020289</v>
      </c>
      <c r="R19" s="46">
        <f t="shared" si="4"/>
        <v>6131</v>
      </c>
      <c r="S19" s="47">
        <f t="shared" si="5"/>
        <v>147.14400000000001</v>
      </c>
      <c r="T19" s="47">
        <f t="shared" si="6"/>
        <v>6.1310000000000002</v>
      </c>
      <c r="U19" s="112">
        <v>7.7</v>
      </c>
      <c r="V19" s="112">
        <f t="shared" si="7"/>
        <v>7.7</v>
      </c>
      <c r="W19" s="113" t="s">
        <v>129</v>
      </c>
      <c r="X19" s="115">
        <v>1048</v>
      </c>
      <c r="Y19" s="115">
        <v>0</v>
      </c>
      <c r="Z19" s="115">
        <v>1187</v>
      </c>
      <c r="AA19" s="115">
        <v>1185</v>
      </c>
      <c r="AB19" s="115">
        <v>1187</v>
      </c>
      <c r="AC19" s="48" t="s">
        <v>90</v>
      </c>
      <c r="AD19" s="48" t="s">
        <v>90</v>
      </c>
      <c r="AE19" s="48" t="s">
        <v>90</v>
      </c>
      <c r="AF19" s="114" t="s">
        <v>90</v>
      </c>
      <c r="AG19" s="123">
        <v>47386692</v>
      </c>
      <c r="AH19" s="49">
        <f t="shared" si="9"/>
        <v>1384</v>
      </c>
      <c r="AI19" s="50">
        <f t="shared" si="8"/>
        <v>225.73805251998041</v>
      </c>
      <c r="AJ19" s="98">
        <v>1</v>
      </c>
      <c r="AK19" s="98">
        <v>0</v>
      </c>
      <c r="AL19" s="98">
        <v>1</v>
      </c>
      <c r="AM19" s="98">
        <v>1</v>
      </c>
      <c r="AN19" s="98">
        <v>1</v>
      </c>
      <c r="AO19" s="98">
        <v>0</v>
      </c>
      <c r="AP19" s="115">
        <v>10912530</v>
      </c>
      <c r="AQ19" s="115">
        <f t="shared" si="1"/>
        <v>0</v>
      </c>
      <c r="AR19" s="51"/>
      <c r="AS19" s="52" t="s">
        <v>101</v>
      </c>
      <c r="AV19" s="39" t="s">
        <v>108</v>
      </c>
      <c r="AW19" s="39" t="s">
        <v>109</v>
      </c>
      <c r="AY19" s="101"/>
    </row>
    <row r="20" spans="1:51" x14ac:dyDescent="0.25">
      <c r="B20" s="40">
        <v>2.375</v>
      </c>
      <c r="C20" s="40">
        <v>0.41666666666666669</v>
      </c>
      <c r="D20" s="110">
        <v>4</v>
      </c>
      <c r="E20" s="41">
        <f t="shared" si="0"/>
        <v>2.8169014084507045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136</v>
      </c>
      <c r="P20" s="111">
        <v>146</v>
      </c>
      <c r="Q20" s="111">
        <v>5026467</v>
      </c>
      <c r="R20" s="46">
        <f t="shared" si="4"/>
        <v>6178</v>
      </c>
      <c r="S20" s="47">
        <f t="shared" si="5"/>
        <v>148.27199999999999</v>
      </c>
      <c r="T20" s="47">
        <f t="shared" si="6"/>
        <v>6.1779999999999999</v>
      </c>
      <c r="U20" s="112">
        <v>7.1</v>
      </c>
      <c r="V20" s="112">
        <f t="shared" si="7"/>
        <v>7.1</v>
      </c>
      <c r="W20" s="113" t="s">
        <v>129</v>
      </c>
      <c r="X20" s="115">
        <v>1047</v>
      </c>
      <c r="Y20" s="115">
        <v>0</v>
      </c>
      <c r="Z20" s="115">
        <v>1187</v>
      </c>
      <c r="AA20" s="115">
        <v>1185</v>
      </c>
      <c r="AB20" s="115">
        <v>1187</v>
      </c>
      <c r="AC20" s="48" t="s">
        <v>90</v>
      </c>
      <c r="AD20" s="48" t="s">
        <v>90</v>
      </c>
      <c r="AE20" s="48" t="s">
        <v>90</v>
      </c>
      <c r="AF20" s="114" t="s">
        <v>90</v>
      </c>
      <c r="AG20" s="123">
        <v>47388092</v>
      </c>
      <c r="AH20" s="49">
        <f t="shared" si="9"/>
        <v>1400</v>
      </c>
      <c r="AI20" s="50">
        <f t="shared" si="8"/>
        <v>226.61055357720946</v>
      </c>
      <c r="AJ20" s="98">
        <v>1</v>
      </c>
      <c r="AK20" s="98">
        <v>0</v>
      </c>
      <c r="AL20" s="98">
        <v>1</v>
      </c>
      <c r="AM20" s="98">
        <v>1</v>
      </c>
      <c r="AN20" s="98">
        <v>1</v>
      </c>
      <c r="AO20" s="98">
        <v>0</v>
      </c>
      <c r="AP20" s="115">
        <v>10912530</v>
      </c>
      <c r="AQ20" s="115">
        <f t="shared" si="1"/>
        <v>0</v>
      </c>
      <c r="AR20" s="53">
        <v>1.42</v>
      </c>
      <c r="AS20" s="52" t="s">
        <v>134</v>
      </c>
      <c r="AY20" s="101"/>
    </row>
    <row r="21" spans="1:51" x14ac:dyDescent="0.25">
      <c r="B21" s="40">
        <v>2.4166666666666701</v>
      </c>
      <c r="C21" s="40">
        <v>0.45833333333333298</v>
      </c>
      <c r="D21" s="110">
        <v>4</v>
      </c>
      <c r="E21" s="41">
        <f t="shared" si="0"/>
        <v>2.8169014084507045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136</v>
      </c>
      <c r="P21" s="111">
        <v>143</v>
      </c>
      <c r="Q21" s="111">
        <v>5032584</v>
      </c>
      <c r="R21" s="46">
        <f t="shared" si="4"/>
        <v>6117</v>
      </c>
      <c r="S21" s="47">
        <f t="shared" si="5"/>
        <v>146.80799999999999</v>
      </c>
      <c r="T21" s="47">
        <f t="shared" si="6"/>
        <v>6.117</v>
      </c>
      <c r="U21" s="112">
        <v>6.5</v>
      </c>
      <c r="V21" s="112">
        <f t="shared" si="7"/>
        <v>6.5</v>
      </c>
      <c r="W21" s="113" t="s">
        <v>129</v>
      </c>
      <c r="X21" s="115">
        <v>1047</v>
      </c>
      <c r="Y21" s="115">
        <v>0</v>
      </c>
      <c r="Z21" s="115">
        <v>1187</v>
      </c>
      <c r="AA21" s="115">
        <v>1185</v>
      </c>
      <c r="AB21" s="115">
        <v>1187</v>
      </c>
      <c r="AC21" s="48" t="s">
        <v>90</v>
      </c>
      <c r="AD21" s="48" t="s">
        <v>90</v>
      </c>
      <c r="AE21" s="48" t="s">
        <v>90</v>
      </c>
      <c r="AF21" s="114" t="s">
        <v>90</v>
      </c>
      <c r="AG21" s="123">
        <v>47389494</v>
      </c>
      <c r="AH21" s="49">
        <f t="shared" si="9"/>
        <v>1402</v>
      </c>
      <c r="AI21" s="50">
        <f t="shared" si="8"/>
        <v>229.19731894719635</v>
      </c>
      <c r="AJ21" s="98">
        <v>1</v>
      </c>
      <c r="AK21" s="98">
        <v>0</v>
      </c>
      <c r="AL21" s="98">
        <v>1</v>
      </c>
      <c r="AM21" s="98">
        <v>1</v>
      </c>
      <c r="AN21" s="98">
        <v>1</v>
      </c>
      <c r="AO21" s="98">
        <v>0</v>
      </c>
      <c r="AP21" s="115">
        <v>10912530</v>
      </c>
      <c r="AQ21" s="115">
        <f t="shared" si="1"/>
        <v>0</v>
      </c>
      <c r="AR21" s="51"/>
      <c r="AS21" s="52" t="s">
        <v>101</v>
      </c>
      <c r="AY21" s="101"/>
    </row>
    <row r="22" spans="1:51" x14ac:dyDescent="0.25">
      <c r="A22" s="97" t="s">
        <v>163</v>
      </c>
      <c r="B22" s="40">
        <v>2.4583333333333299</v>
      </c>
      <c r="C22" s="40">
        <v>0.5</v>
      </c>
      <c r="D22" s="110">
        <v>5</v>
      </c>
      <c r="E22" s="41">
        <f t="shared" si="0"/>
        <v>3.5211267605633805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139</v>
      </c>
      <c r="P22" s="111">
        <v>142</v>
      </c>
      <c r="Q22" s="111">
        <v>5038621</v>
      </c>
      <c r="R22" s="46">
        <f t="shared" si="4"/>
        <v>6037</v>
      </c>
      <c r="S22" s="47">
        <f t="shared" si="5"/>
        <v>144.88800000000001</v>
      </c>
      <c r="T22" s="47">
        <f t="shared" si="6"/>
        <v>6.0369999999999999</v>
      </c>
      <c r="U22" s="112">
        <v>6</v>
      </c>
      <c r="V22" s="112">
        <f t="shared" si="7"/>
        <v>6</v>
      </c>
      <c r="W22" s="113" t="s">
        <v>129</v>
      </c>
      <c r="X22" s="115">
        <v>1047</v>
      </c>
      <c r="Y22" s="115">
        <v>0</v>
      </c>
      <c r="Z22" s="115">
        <v>1187</v>
      </c>
      <c r="AA22" s="115">
        <v>1185</v>
      </c>
      <c r="AB22" s="115">
        <v>1187</v>
      </c>
      <c r="AC22" s="48" t="s">
        <v>90</v>
      </c>
      <c r="AD22" s="48" t="s">
        <v>90</v>
      </c>
      <c r="AE22" s="48" t="s">
        <v>90</v>
      </c>
      <c r="AF22" s="114" t="s">
        <v>90</v>
      </c>
      <c r="AG22" s="123">
        <v>47390832</v>
      </c>
      <c r="AH22" s="49">
        <f t="shared" si="9"/>
        <v>1338</v>
      </c>
      <c r="AI22" s="50">
        <f t="shared" si="8"/>
        <v>221.63326155375188</v>
      </c>
      <c r="AJ22" s="98">
        <v>1</v>
      </c>
      <c r="AK22" s="98">
        <v>0</v>
      </c>
      <c r="AL22" s="98">
        <v>1</v>
      </c>
      <c r="AM22" s="98">
        <v>1</v>
      </c>
      <c r="AN22" s="98">
        <v>1</v>
      </c>
      <c r="AO22" s="98">
        <v>0</v>
      </c>
      <c r="AP22" s="115">
        <v>10912530</v>
      </c>
      <c r="AQ22" s="115">
        <f t="shared" si="1"/>
        <v>0</v>
      </c>
      <c r="AR22" s="51"/>
      <c r="AS22" s="52" t="s">
        <v>101</v>
      </c>
      <c r="AV22" s="55" t="s">
        <v>110</v>
      </c>
      <c r="AY22" s="101"/>
    </row>
    <row r="23" spans="1:51" x14ac:dyDescent="0.25">
      <c r="A23" s="97" t="s">
        <v>124</v>
      </c>
      <c r="B23" s="40">
        <v>2.5</v>
      </c>
      <c r="C23" s="40">
        <v>0.54166666666666696</v>
      </c>
      <c r="D23" s="110">
        <v>5</v>
      </c>
      <c r="E23" s="41">
        <f t="shared" si="0"/>
        <v>3.5211267605633805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135</v>
      </c>
      <c r="P23" s="111">
        <v>143</v>
      </c>
      <c r="Q23" s="111">
        <v>5044523</v>
      </c>
      <c r="R23" s="46">
        <f t="shared" si="4"/>
        <v>5902</v>
      </c>
      <c r="S23" s="47">
        <f t="shared" si="5"/>
        <v>141.648</v>
      </c>
      <c r="T23" s="47">
        <f t="shared" si="6"/>
        <v>5.9020000000000001</v>
      </c>
      <c r="U23" s="112">
        <v>5.6</v>
      </c>
      <c r="V23" s="112">
        <f t="shared" si="7"/>
        <v>5.6</v>
      </c>
      <c r="W23" s="113" t="s">
        <v>129</v>
      </c>
      <c r="X23" s="115">
        <v>1016</v>
      </c>
      <c r="Y23" s="115">
        <v>0</v>
      </c>
      <c r="Z23" s="115">
        <v>1187</v>
      </c>
      <c r="AA23" s="115">
        <v>1185</v>
      </c>
      <c r="AB23" s="115">
        <v>1187</v>
      </c>
      <c r="AC23" s="48" t="s">
        <v>90</v>
      </c>
      <c r="AD23" s="48" t="s">
        <v>90</v>
      </c>
      <c r="AE23" s="48" t="s">
        <v>90</v>
      </c>
      <c r="AF23" s="114" t="s">
        <v>90</v>
      </c>
      <c r="AG23" s="123">
        <v>47392180</v>
      </c>
      <c r="AH23" s="49">
        <f t="shared" si="9"/>
        <v>1348</v>
      </c>
      <c r="AI23" s="50">
        <f t="shared" si="8"/>
        <v>228.39715350728565</v>
      </c>
      <c r="AJ23" s="98">
        <v>1</v>
      </c>
      <c r="AK23" s="98">
        <v>0</v>
      </c>
      <c r="AL23" s="98">
        <v>1</v>
      </c>
      <c r="AM23" s="98">
        <v>1</v>
      </c>
      <c r="AN23" s="98">
        <v>1</v>
      </c>
      <c r="AO23" s="98">
        <v>0</v>
      </c>
      <c r="AP23" s="115">
        <v>10912530</v>
      </c>
      <c r="AQ23" s="115">
        <f t="shared" si="1"/>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136</v>
      </c>
      <c r="P24" s="111">
        <v>139</v>
      </c>
      <c r="Q24" s="111">
        <v>5050302</v>
      </c>
      <c r="R24" s="46">
        <f t="shared" si="4"/>
        <v>5779</v>
      </c>
      <c r="S24" s="47">
        <f t="shared" si="5"/>
        <v>138.696</v>
      </c>
      <c r="T24" s="47">
        <f t="shared" si="6"/>
        <v>5.7789999999999999</v>
      </c>
      <c r="U24" s="112">
        <v>5.3</v>
      </c>
      <c r="V24" s="112">
        <f t="shared" si="7"/>
        <v>5.3</v>
      </c>
      <c r="W24" s="113" t="s">
        <v>129</v>
      </c>
      <c r="X24" s="115">
        <v>1006</v>
      </c>
      <c r="Y24" s="115">
        <v>0</v>
      </c>
      <c r="Z24" s="115">
        <v>1187</v>
      </c>
      <c r="AA24" s="115">
        <v>1185</v>
      </c>
      <c r="AB24" s="115">
        <v>1187</v>
      </c>
      <c r="AC24" s="48" t="s">
        <v>90</v>
      </c>
      <c r="AD24" s="48" t="s">
        <v>90</v>
      </c>
      <c r="AE24" s="48" t="s">
        <v>90</v>
      </c>
      <c r="AF24" s="114" t="s">
        <v>90</v>
      </c>
      <c r="AG24" s="123">
        <v>47393508</v>
      </c>
      <c r="AH24" s="49">
        <f>IF(ISBLANK(AG24),"-",AG24-AG23)</f>
        <v>1328</v>
      </c>
      <c r="AI24" s="50">
        <f t="shared" si="8"/>
        <v>229.79754282747879</v>
      </c>
      <c r="AJ24" s="98">
        <v>1</v>
      </c>
      <c r="AK24" s="98">
        <v>0</v>
      </c>
      <c r="AL24" s="98">
        <v>1</v>
      </c>
      <c r="AM24" s="98">
        <v>1</v>
      </c>
      <c r="AN24" s="98">
        <v>1</v>
      </c>
      <c r="AO24" s="98">
        <v>0</v>
      </c>
      <c r="AP24" s="115">
        <v>10912530</v>
      </c>
      <c r="AQ24" s="115">
        <f t="shared" si="1"/>
        <v>0</v>
      </c>
      <c r="AR24" s="53">
        <v>1.29</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139</v>
      </c>
      <c r="P25" s="111">
        <v>142</v>
      </c>
      <c r="Q25" s="111">
        <v>5056133</v>
      </c>
      <c r="R25" s="46">
        <f t="shared" si="4"/>
        <v>5831</v>
      </c>
      <c r="S25" s="47">
        <f t="shared" si="5"/>
        <v>139.94399999999999</v>
      </c>
      <c r="T25" s="47">
        <f t="shared" si="6"/>
        <v>5.8310000000000004</v>
      </c>
      <c r="U25" s="112">
        <v>5</v>
      </c>
      <c r="V25" s="112">
        <f t="shared" si="7"/>
        <v>5</v>
      </c>
      <c r="W25" s="113" t="s">
        <v>129</v>
      </c>
      <c r="X25" s="115">
        <v>1006</v>
      </c>
      <c r="Y25" s="115">
        <v>0</v>
      </c>
      <c r="Z25" s="115">
        <v>1188</v>
      </c>
      <c r="AA25" s="115">
        <v>1185</v>
      </c>
      <c r="AB25" s="115">
        <v>1187</v>
      </c>
      <c r="AC25" s="48" t="s">
        <v>90</v>
      </c>
      <c r="AD25" s="48" t="s">
        <v>90</v>
      </c>
      <c r="AE25" s="48" t="s">
        <v>90</v>
      </c>
      <c r="AF25" s="114" t="s">
        <v>90</v>
      </c>
      <c r="AG25" s="123">
        <v>47394852</v>
      </c>
      <c r="AH25" s="49">
        <f t="shared" si="9"/>
        <v>1344</v>
      </c>
      <c r="AI25" s="50">
        <f t="shared" si="8"/>
        <v>230.49219687875149</v>
      </c>
      <c r="AJ25" s="98">
        <v>1</v>
      </c>
      <c r="AK25" s="98">
        <v>0</v>
      </c>
      <c r="AL25" s="98">
        <v>1</v>
      </c>
      <c r="AM25" s="98">
        <v>1</v>
      </c>
      <c r="AN25" s="98">
        <v>1</v>
      </c>
      <c r="AO25" s="98">
        <v>0</v>
      </c>
      <c r="AP25" s="115">
        <v>10912530</v>
      </c>
      <c r="AQ25" s="115">
        <f t="shared" si="1"/>
        <v>0</v>
      </c>
      <c r="AR25" s="51"/>
      <c r="AS25" s="52" t="s">
        <v>113</v>
      </c>
      <c r="AV25" s="58" t="s">
        <v>74</v>
      </c>
      <c r="AW25" s="58">
        <v>10.36</v>
      </c>
      <c r="AY25" s="101"/>
    </row>
    <row r="26" spans="1:51" x14ac:dyDescent="0.25">
      <c r="B26" s="40">
        <v>2.625</v>
      </c>
      <c r="C26" s="40">
        <v>0.66666666666666696</v>
      </c>
      <c r="D26" s="110">
        <v>5</v>
      </c>
      <c r="E26" s="41">
        <f t="shared" si="0"/>
        <v>3.5211267605633805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138</v>
      </c>
      <c r="P26" s="111">
        <v>141</v>
      </c>
      <c r="Q26" s="111">
        <v>5062005</v>
      </c>
      <c r="R26" s="46">
        <f t="shared" si="4"/>
        <v>5872</v>
      </c>
      <c r="S26" s="47">
        <f t="shared" si="5"/>
        <v>140.928</v>
      </c>
      <c r="T26" s="47">
        <f t="shared" si="6"/>
        <v>5.8719999999999999</v>
      </c>
      <c r="U26" s="112">
        <v>4.8</v>
      </c>
      <c r="V26" s="112">
        <f t="shared" si="7"/>
        <v>4.8</v>
      </c>
      <c r="W26" s="113" t="s">
        <v>129</v>
      </c>
      <c r="X26" s="115">
        <v>1006</v>
      </c>
      <c r="Y26" s="115">
        <v>0</v>
      </c>
      <c r="Z26" s="115">
        <v>1186</v>
      </c>
      <c r="AA26" s="115">
        <v>1185</v>
      </c>
      <c r="AB26" s="115">
        <v>1187</v>
      </c>
      <c r="AC26" s="48" t="s">
        <v>90</v>
      </c>
      <c r="AD26" s="48" t="s">
        <v>90</v>
      </c>
      <c r="AE26" s="48" t="s">
        <v>90</v>
      </c>
      <c r="AF26" s="114" t="s">
        <v>90</v>
      </c>
      <c r="AG26" s="123">
        <v>47396188</v>
      </c>
      <c r="AH26" s="49">
        <f t="shared" si="9"/>
        <v>1336</v>
      </c>
      <c r="AI26" s="50">
        <f t="shared" si="8"/>
        <v>227.52043596730246</v>
      </c>
      <c r="AJ26" s="98">
        <v>1</v>
      </c>
      <c r="AK26" s="98">
        <v>0</v>
      </c>
      <c r="AL26" s="98">
        <v>1</v>
      </c>
      <c r="AM26" s="98">
        <v>1</v>
      </c>
      <c r="AN26" s="98">
        <v>1</v>
      </c>
      <c r="AO26" s="98">
        <v>0</v>
      </c>
      <c r="AP26" s="115">
        <v>10912530</v>
      </c>
      <c r="AQ26" s="115">
        <f t="shared" si="1"/>
        <v>0</v>
      </c>
      <c r="AR26" s="51"/>
      <c r="AS26" s="52" t="s">
        <v>113</v>
      </c>
      <c r="AV26" s="58" t="s">
        <v>114</v>
      </c>
      <c r="AW26" s="58">
        <v>1.01325</v>
      </c>
      <c r="AY26" s="101"/>
    </row>
    <row r="27" spans="1:51" x14ac:dyDescent="0.25">
      <c r="B27" s="40">
        <v>2.6666666666666701</v>
      </c>
      <c r="C27" s="40">
        <v>0.70833333333333404</v>
      </c>
      <c r="D27" s="110">
        <v>5</v>
      </c>
      <c r="E27" s="41">
        <f t="shared" si="0"/>
        <v>3.5211267605633805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138</v>
      </c>
      <c r="P27" s="111">
        <v>141</v>
      </c>
      <c r="Q27" s="111">
        <v>5067890</v>
      </c>
      <c r="R27" s="46">
        <f t="shared" si="4"/>
        <v>5885</v>
      </c>
      <c r="S27" s="47">
        <f t="shared" si="5"/>
        <v>141.24</v>
      </c>
      <c r="T27" s="47">
        <f t="shared" si="6"/>
        <v>5.8849999999999998</v>
      </c>
      <c r="U27" s="112">
        <v>4.5</v>
      </c>
      <c r="V27" s="112">
        <f t="shared" si="7"/>
        <v>4.5</v>
      </c>
      <c r="W27" s="113" t="s">
        <v>129</v>
      </c>
      <c r="X27" s="115">
        <v>1005</v>
      </c>
      <c r="Y27" s="115">
        <v>0</v>
      </c>
      <c r="Z27" s="115">
        <v>1187</v>
      </c>
      <c r="AA27" s="115">
        <v>1185</v>
      </c>
      <c r="AB27" s="115">
        <v>1187</v>
      </c>
      <c r="AC27" s="48" t="s">
        <v>90</v>
      </c>
      <c r="AD27" s="48" t="s">
        <v>90</v>
      </c>
      <c r="AE27" s="48" t="s">
        <v>90</v>
      </c>
      <c r="AF27" s="114" t="s">
        <v>90</v>
      </c>
      <c r="AG27" s="123">
        <v>47397556</v>
      </c>
      <c r="AH27" s="49">
        <f t="shared" si="9"/>
        <v>1368</v>
      </c>
      <c r="AI27" s="50">
        <f t="shared" si="8"/>
        <v>232.4553950722175</v>
      </c>
      <c r="AJ27" s="98">
        <v>1</v>
      </c>
      <c r="AK27" s="98">
        <v>0</v>
      </c>
      <c r="AL27" s="98">
        <v>1</v>
      </c>
      <c r="AM27" s="98">
        <v>1</v>
      </c>
      <c r="AN27" s="98">
        <v>1</v>
      </c>
      <c r="AO27" s="98">
        <v>0</v>
      </c>
      <c r="AP27" s="115">
        <v>10912530</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139</v>
      </c>
      <c r="P28" s="111">
        <v>142</v>
      </c>
      <c r="Q28" s="111">
        <v>5073796</v>
      </c>
      <c r="R28" s="46">
        <f t="shared" si="4"/>
        <v>5906</v>
      </c>
      <c r="S28" s="47">
        <f t="shared" si="5"/>
        <v>141.744</v>
      </c>
      <c r="T28" s="47">
        <f t="shared" si="6"/>
        <v>5.9059999999999997</v>
      </c>
      <c r="U28" s="112">
        <v>4.2</v>
      </c>
      <c r="V28" s="112">
        <f t="shared" si="7"/>
        <v>4.2</v>
      </c>
      <c r="W28" s="113" t="s">
        <v>129</v>
      </c>
      <c r="X28" s="115">
        <v>1005</v>
      </c>
      <c r="Y28" s="115">
        <v>0</v>
      </c>
      <c r="Z28" s="115">
        <v>1187</v>
      </c>
      <c r="AA28" s="115">
        <v>1185</v>
      </c>
      <c r="AB28" s="115">
        <v>1188</v>
      </c>
      <c r="AC28" s="48" t="s">
        <v>90</v>
      </c>
      <c r="AD28" s="48" t="s">
        <v>90</v>
      </c>
      <c r="AE28" s="48" t="s">
        <v>90</v>
      </c>
      <c r="AF28" s="114" t="s">
        <v>90</v>
      </c>
      <c r="AG28" s="123">
        <v>47398876</v>
      </c>
      <c r="AH28" s="49">
        <f t="shared" si="9"/>
        <v>1320</v>
      </c>
      <c r="AI28" s="50">
        <f t="shared" si="8"/>
        <v>223.50152387402642</v>
      </c>
      <c r="AJ28" s="98">
        <v>1</v>
      </c>
      <c r="AK28" s="98">
        <v>0</v>
      </c>
      <c r="AL28" s="98">
        <v>1</v>
      </c>
      <c r="AM28" s="98">
        <v>1</v>
      </c>
      <c r="AN28" s="98">
        <v>1</v>
      </c>
      <c r="AO28" s="98">
        <v>0</v>
      </c>
      <c r="AP28" s="115">
        <v>10912530</v>
      </c>
      <c r="AQ28" s="115">
        <f t="shared" si="1"/>
        <v>0</v>
      </c>
      <c r="AR28" s="53">
        <v>1.2</v>
      </c>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136</v>
      </c>
      <c r="P29" s="111">
        <v>142</v>
      </c>
      <c r="Q29" s="111">
        <v>5079661</v>
      </c>
      <c r="R29" s="46">
        <f t="shared" si="4"/>
        <v>5865</v>
      </c>
      <c r="S29" s="47">
        <f t="shared" si="5"/>
        <v>140.76</v>
      </c>
      <c r="T29" s="47">
        <f t="shared" si="6"/>
        <v>5.8650000000000002</v>
      </c>
      <c r="U29" s="112">
        <v>3.8</v>
      </c>
      <c r="V29" s="112">
        <f t="shared" si="7"/>
        <v>3.8</v>
      </c>
      <c r="W29" s="113" t="s">
        <v>129</v>
      </c>
      <c r="X29" s="115">
        <v>1006</v>
      </c>
      <c r="Y29" s="115">
        <v>0</v>
      </c>
      <c r="Z29" s="115">
        <v>1187</v>
      </c>
      <c r="AA29" s="115">
        <v>1185</v>
      </c>
      <c r="AB29" s="115">
        <v>1187</v>
      </c>
      <c r="AC29" s="48" t="s">
        <v>90</v>
      </c>
      <c r="AD29" s="48" t="s">
        <v>90</v>
      </c>
      <c r="AE29" s="48" t="s">
        <v>90</v>
      </c>
      <c r="AF29" s="114" t="s">
        <v>90</v>
      </c>
      <c r="AG29" s="123">
        <v>47400220</v>
      </c>
      <c r="AH29" s="49">
        <f t="shared" si="9"/>
        <v>1344</v>
      </c>
      <c r="AI29" s="50">
        <f t="shared" si="8"/>
        <v>229.15601023017902</v>
      </c>
      <c r="AJ29" s="98">
        <v>1</v>
      </c>
      <c r="AK29" s="98">
        <v>0</v>
      </c>
      <c r="AL29" s="98">
        <v>1</v>
      </c>
      <c r="AM29" s="98">
        <v>1</v>
      </c>
      <c r="AN29" s="98">
        <v>1</v>
      </c>
      <c r="AO29" s="98">
        <v>0</v>
      </c>
      <c r="AP29" s="115">
        <v>10912530</v>
      </c>
      <c r="AQ29" s="115">
        <f t="shared" si="1"/>
        <v>0</v>
      </c>
      <c r="AR29" s="51"/>
      <c r="AS29" s="52" t="s">
        <v>113</v>
      </c>
      <c r="AY29" s="101"/>
    </row>
    <row r="30" spans="1:51" x14ac:dyDescent="0.25">
      <c r="B30" s="40">
        <v>2.7916666666666701</v>
      </c>
      <c r="C30" s="40">
        <v>0.83333333333333703</v>
      </c>
      <c r="D30" s="110">
        <v>4</v>
      </c>
      <c r="E30" s="41">
        <f t="shared" si="0"/>
        <v>2.8169014084507045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112</v>
      </c>
      <c r="P30" s="111">
        <v>128</v>
      </c>
      <c r="Q30" s="111">
        <v>5085173</v>
      </c>
      <c r="R30" s="46">
        <f t="shared" si="4"/>
        <v>5512</v>
      </c>
      <c r="S30" s="47">
        <f t="shared" si="5"/>
        <v>132.28800000000001</v>
      </c>
      <c r="T30" s="47">
        <f t="shared" si="6"/>
        <v>5.5119999999999996</v>
      </c>
      <c r="U30" s="112">
        <v>3.1</v>
      </c>
      <c r="V30" s="112">
        <f t="shared" si="7"/>
        <v>3.1</v>
      </c>
      <c r="W30" s="113" t="s">
        <v>133</v>
      </c>
      <c r="X30" s="115">
        <v>1097</v>
      </c>
      <c r="Y30" s="115">
        <v>0</v>
      </c>
      <c r="Z30" s="115">
        <v>1188</v>
      </c>
      <c r="AA30" s="115">
        <v>1185</v>
      </c>
      <c r="AB30" s="115">
        <v>0</v>
      </c>
      <c r="AC30" s="48" t="s">
        <v>90</v>
      </c>
      <c r="AD30" s="48" t="s">
        <v>90</v>
      </c>
      <c r="AE30" s="48" t="s">
        <v>90</v>
      </c>
      <c r="AF30" s="114" t="s">
        <v>90</v>
      </c>
      <c r="AG30" s="123">
        <v>47401324</v>
      </c>
      <c r="AH30" s="49">
        <f t="shared" si="9"/>
        <v>1104</v>
      </c>
      <c r="AI30" s="50">
        <f t="shared" si="8"/>
        <v>200.2902757619739</v>
      </c>
      <c r="AJ30" s="98">
        <v>1</v>
      </c>
      <c r="AK30" s="98">
        <v>0</v>
      </c>
      <c r="AL30" s="98">
        <v>1</v>
      </c>
      <c r="AM30" s="98">
        <v>1</v>
      </c>
      <c r="AN30" s="98">
        <v>0</v>
      </c>
      <c r="AO30" s="98">
        <v>0</v>
      </c>
      <c r="AP30" s="115">
        <v>10912530</v>
      </c>
      <c r="AQ30" s="115">
        <f t="shared" si="1"/>
        <v>0</v>
      </c>
      <c r="AR30" s="51"/>
      <c r="AS30" s="52" t="s">
        <v>113</v>
      </c>
      <c r="AV30" s="339" t="s">
        <v>117</v>
      </c>
      <c r="AW30" s="339"/>
      <c r="AY30" s="101"/>
    </row>
    <row r="31" spans="1:51" x14ac:dyDescent="0.25">
      <c r="B31" s="40">
        <v>2.8333333333333299</v>
      </c>
      <c r="C31" s="40">
        <v>0.875000000000004</v>
      </c>
      <c r="D31" s="110">
        <v>4</v>
      </c>
      <c r="E31" s="41">
        <f t="shared" si="0"/>
        <v>2.8169014084507045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131</v>
      </c>
      <c r="P31" s="111">
        <v>141</v>
      </c>
      <c r="Q31" s="111">
        <v>5091003</v>
      </c>
      <c r="R31" s="46">
        <f t="shared" si="4"/>
        <v>5830</v>
      </c>
      <c r="S31" s="47">
        <f t="shared" si="5"/>
        <v>139.91999999999999</v>
      </c>
      <c r="T31" s="47">
        <f t="shared" si="6"/>
        <v>5.83</v>
      </c>
      <c r="U31" s="112">
        <v>2.5</v>
      </c>
      <c r="V31" s="112">
        <f t="shared" si="7"/>
        <v>2.5</v>
      </c>
      <c r="W31" s="113" t="s">
        <v>129</v>
      </c>
      <c r="X31" s="115">
        <v>1076</v>
      </c>
      <c r="Y31" s="115">
        <v>0</v>
      </c>
      <c r="Z31" s="115">
        <v>1187</v>
      </c>
      <c r="AA31" s="115">
        <v>1185</v>
      </c>
      <c r="AB31" s="115">
        <v>1187</v>
      </c>
      <c r="AC31" s="48" t="s">
        <v>90</v>
      </c>
      <c r="AD31" s="48" t="s">
        <v>90</v>
      </c>
      <c r="AE31" s="48" t="s">
        <v>90</v>
      </c>
      <c r="AF31" s="114" t="s">
        <v>90</v>
      </c>
      <c r="AG31" s="123">
        <v>47402672</v>
      </c>
      <c r="AH31" s="49">
        <f t="shared" si="9"/>
        <v>1348</v>
      </c>
      <c r="AI31" s="50">
        <f t="shared" si="8"/>
        <v>231.21783876500857</v>
      </c>
      <c r="AJ31" s="98">
        <v>1</v>
      </c>
      <c r="AK31" s="98">
        <v>0</v>
      </c>
      <c r="AL31" s="98">
        <v>1</v>
      </c>
      <c r="AM31" s="98">
        <v>1</v>
      </c>
      <c r="AN31" s="98">
        <v>1</v>
      </c>
      <c r="AO31" s="98">
        <v>0</v>
      </c>
      <c r="AP31" s="115">
        <v>10912530</v>
      </c>
      <c r="AQ31" s="115">
        <f t="shared" si="1"/>
        <v>0</v>
      </c>
      <c r="AR31" s="51"/>
      <c r="AS31" s="52" t="s">
        <v>113</v>
      </c>
      <c r="AV31" s="59" t="s">
        <v>29</v>
      </c>
      <c r="AW31" s="59" t="s">
        <v>74</v>
      </c>
      <c r="AY31" s="101"/>
    </row>
    <row r="32" spans="1:51" x14ac:dyDescent="0.25">
      <c r="B32" s="40">
        <v>2.875</v>
      </c>
      <c r="C32" s="40">
        <v>0.91666666666667096</v>
      </c>
      <c r="D32" s="110">
        <v>4</v>
      </c>
      <c r="E32" s="41">
        <f t="shared" si="0"/>
        <v>2.8169014084507045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134</v>
      </c>
      <c r="P32" s="111">
        <v>134</v>
      </c>
      <c r="Q32" s="111">
        <v>5096504</v>
      </c>
      <c r="R32" s="46">
        <f t="shared" si="4"/>
        <v>5501</v>
      </c>
      <c r="S32" s="47">
        <f t="shared" si="5"/>
        <v>132.024</v>
      </c>
      <c r="T32" s="47">
        <f t="shared" si="6"/>
        <v>5.5010000000000003</v>
      </c>
      <c r="U32" s="112">
        <v>2</v>
      </c>
      <c r="V32" s="112">
        <f t="shared" si="7"/>
        <v>2</v>
      </c>
      <c r="W32" s="113" t="s">
        <v>129</v>
      </c>
      <c r="X32" s="115">
        <v>1046</v>
      </c>
      <c r="Y32" s="115">
        <v>0</v>
      </c>
      <c r="Z32" s="115">
        <v>1187</v>
      </c>
      <c r="AA32" s="115">
        <v>1185</v>
      </c>
      <c r="AB32" s="115">
        <v>1187</v>
      </c>
      <c r="AC32" s="48" t="s">
        <v>90</v>
      </c>
      <c r="AD32" s="48" t="s">
        <v>90</v>
      </c>
      <c r="AE32" s="48" t="s">
        <v>90</v>
      </c>
      <c r="AF32" s="114" t="s">
        <v>90</v>
      </c>
      <c r="AG32" s="123">
        <v>47403972</v>
      </c>
      <c r="AH32" s="49">
        <f t="shared" si="9"/>
        <v>1300</v>
      </c>
      <c r="AI32" s="50">
        <f t="shared" si="8"/>
        <v>236.3206689692783</v>
      </c>
      <c r="AJ32" s="98">
        <v>1</v>
      </c>
      <c r="AK32" s="98">
        <v>0</v>
      </c>
      <c r="AL32" s="98">
        <v>1</v>
      </c>
      <c r="AM32" s="98">
        <v>1</v>
      </c>
      <c r="AN32" s="98">
        <v>1</v>
      </c>
      <c r="AO32" s="98">
        <v>0</v>
      </c>
      <c r="AP32" s="115">
        <v>10912530</v>
      </c>
      <c r="AQ32" s="115">
        <f t="shared" si="1"/>
        <v>0</v>
      </c>
      <c r="AR32" s="53">
        <v>1.17</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75">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138</v>
      </c>
      <c r="P33" s="111">
        <v>129</v>
      </c>
      <c r="Q33" s="111">
        <v>5101942</v>
      </c>
      <c r="R33" s="46">
        <f t="shared" si="4"/>
        <v>5438</v>
      </c>
      <c r="S33" s="47">
        <f t="shared" si="5"/>
        <v>130.512</v>
      </c>
      <c r="T33" s="47">
        <f t="shared" si="6"/>
        <v>5.4379999999999997</v>
      </c>
      <c r="U33" s="112">
        <v>2</v>
      </c>
      <c r="V33" s="112">
        <f t="shared" si="7"/>
        <v>2</v>
      </c>
      <c r="W33" s="113" t="s">
        <v>135</v>
      </c>
      <c r="X33" s="115">
        <v>0</v>
      </c>
      <c r="Y33" s="115">
        <v>0</v>
      </c>
      <c r="Z33" s="115">
        <v>1187</v>
      </c>
      <c r="AA33" s="115">
        <v>1185</v>
      </c>
      <c r="AB33" s="115">
        <v>1187</v>
      </c>
      <c r="AC33" s="48" t="s">
        <v>90</v>
      </c>
      <c r="AD33" s="48" t="s">
        <v>90</v>
      </c>
      <c r="AE33" s="48" t="s">
        <v>90</v>
      </c>
      <c r="AF33" s="114" t="s">
        <v>90</v>
      </c>
      <c r="AG33" s="123">
        <v>47405220</v>
      </c>
      <c r="AH33" s="49">
        <f t="shared" si="9"/>
        <v>1248</v>
      </c>
      <c r="AI33" s="50">
        <f t="shared" si="8"/>
        <v>229.49613828613462</v>
      </c>
      <c r="AJ33" s="98">
        <v>0</v>
      </c>
      <c r="AK33" s="98">
        <v>0</v>
      </c>
      <c r="AL33" s="98">
        <v>1</v>
      </c>
      <c r="AM33" s="98">
        <v>1</v>
      </c>
      <c r="AN33" s="98">
        <v>1</v>
      </c>
      <c r="AO33" s="98">
        <v>0.2</v>
      </c>
      <c r="AP33" s="115">
        <v>10912580</v>
      </c>
      <c r="AQ33" s="115">
        <f t="shared" si="1"/>
        <v>50</v>
      </c>
      <c r="AR33" s="51"/>
      <c r="AS33" s="52" t="s">
        <v>113</v>
      </c>
      <c r="AY33" s="101"/>
    </row>
    <row r="34" spans="1:51" x14ac:dyDescent="0.25">
      <c r="B34" s="40">
        <v>2.9583333333333299</v>
      </c>
      <c r="C34" s="40">
        <v>1</v>
      </c>
      <c r="D34" s="110">
        <v>4</v>
      </c>
      <c r="E34" s="41">
        <f t="shared" si="0"/>
        <v>2.8169014084507045</v>
      </c>
      <c r="F34" s="175">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133</v>
      </c>
      <c r="P34" s="111">
        <v>123</v>
      </c>
      <c r="Q34" s="111">
        <v>5107259</v>
      </c>
      <c r="R34" s="46">
        <f t="shared" si="4"/>
        <v>5317</v>
      </c>
      <c r="S34" s="47">
        <f t="shared" si="5"/>
        <v>127.608</v>
      </c>
      <c r="T34" s="47">
        <f t="shared" si="6"/>
        <v>5.3170000000000002</v>
      </c>
      <c r="U34" s="112">
        <v>2.1</v>
      </c>
      <c r="V34" s="112">
        <f t="shared" si="7"/>
        <v>2.1</v>
      </c>
      <c r="W34" s="113" t="s">
        <v>135</v>
      </c>
      <c r="X34" s="115">
        <v>0</v>
      </c>
      <c r="Y34" s="115">
        <v>0</v>
      </c>
      <c r="Z34" s="115">
        <v>1187</v>
      </c>
      <c r="AA34" s="115">
        <v>1185</v>
      </c>
      <c r="AB34" s="115">
        <v>1187</v>
      </c>
      <c r="AC34" s="48" t="s">
        <v>90</v>
      </c>
      <c r="AD34" s="48" t="s">
        <v>90</v>
      </c>
      <c r="AE34" s="48" t="s">
        <v>90</v>
      </c>
      <c r="AF34" s="114" t="s">
        <v>90</v>
      </c>
      <c r="AG34" s="123">
        <v>47406456</v>
      </c>
      <c r="AH34" s="49">
        <f t="shared" si="9"/>
        <v>1236</v>
      </c>
      <c r="AI34" s="50">
        <f t="shared" si="8"/>
        <v>232.46191461350384</v>
      </c>
      <c r="AJ34" s="98">
        <v>0</v>
      </c>
      <c r="AK34" s="98">
        <v>0</v>
      </c>
      <c r="AL34" s="98">
        <v>1</v>
      </c>
      <c r="AM34" s="98">
        <v>1</v>
      </c>
      <c r="AN34" s="98">
        <v>1</v>
      </c>
      <c r="AO34" s="98">
        <v>0.2</v>
      </c>
      <c r="AP34" s="115">
        <v>10912670</v>
      </c>
      <c r="AQ34" s="115">
        <f t="shared" si="1"/>
        <v>90</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134497</v>
      </c>
      <c r="S35" s="65">
        <f>AVERAGE(S11:S34)</f>
        <v>134.49699999999999</v>
      </c>
      <c r="T35" s="65">
        <f>SUM(T11:T34)</f>
        <v>134.49700000000001</v>
      </c>
      <c r="U35" s="112"/>
      <c r="V35" s="94"/>
      <c r="W35" s="57"/>
      <c r="X35" s="88"/>
      <c r="Y35" s="89"/>
      <c r="Z35" s="89"/>
      <c r="AA35" s="89"/>
      <c r="AB35" s="90"/>
      <c r="AC35" s="88"/>
      <c r="AD35" s="89"/>
      <c r="AE35" s="90"/>
      <c r="AF35" s="91"/>
      <c r="AG35" s="66">
        <f>AG34-AG10</f>
        <v>31156</v>
      </c>
      <c r="AH35" s="67">
        <f>SUM(AH11:AH34)</f>
        <v>31156</v>
      </c>
      <c r="AI35" s="68">
        <f>$AH$35/$T35</f>
        <v>231.6482895529268</v>
      </c>
      <c r="AJ35" s="98"/>
      <c r="AK35" s="98"/>
      <c r="AL35" s="98"/>
      <c r="AM35" s="98"/>
      <c r="AN35" s="98"/>
      <c r="AO35" s="69"/>
      <c r="AP35" s="70">
        <f>AP34-AP10</f>
        <v>2502</v>
      </c>
      <c r="AQ35" s="71">
        <f>SUM(AQ11:AQ34)</f>
        <v>2502</v>
      </c>
      <c r="AR35" s="72">
        <f>AVERAGE(AR11:AR34)</f>
        <v>1.2333333333333332</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167" t="s">
        <v>191</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2" t="s">
        <v>190</v>
      </c>
      <c r="C41" s="105"/>
      <c r="D41" s="105"/>
      <c r="E41" s="105"/>
      <c r="F41" s="105"/>
      <c r="G41" s="105"/>
      <c r="H41" s="105"/>
      <c r="I41" s="106"/>
      <c r="J41" s="106"/>
      <c r="K41" s="106"/>
      <c r="L41" s="106"/>
      <c r="M41" s="106"/>
      <c r="N41" s="106"/>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73"/>
      <c r="AW41" s="73"/>
      <c r="AY41" s="101"/>
    </row>
    <row r="42" spans="1:51" x14ac:dyDescent="0.25">
      <c r="B42" s="83" t="s">
        <v>217</v>
      </c>
      <c r="C42" s="106"/>
      <c r="D42" s="106"/>
      <c r="E42" s="106"/>
      <c r="F42" s="85"/>
      <c r="G42" s="85"/>
      <c r="H42" s="85"/>
      <c r="I42" s="106"/>
      <c r="J42" s="106"/>
      <c r="K42" s="106"/>
      <c r="L42" s="85"/>
      <c r="M42" s="85"/>
      <c r="N42" s="85"/>
      <c r="O42" s="106"/>
      <c r="P42" s="106"/>
      <c r="Q42" s="106"/>
      <c r="R42" s="106"/>
      <c r="S42" s="85"/>
      <c r="T42" s="85"/>
      <c r="U42" s="85"/>
      <c r="V42" s="85"/>
      <c r="W42" s="102"/>
      <c r="X42" s="102"/>
      <c r="Y42" s="102"/>
      <c r="Z42" s="102"/>
      <c r="AA42" s="102"/>
      <c r="AB42" s="102"/>
      <c r="AC42" s="102"/>
      <c r="AD42" s="102"/>
      <c r="AE42" s="102"/>
      <c r="AM42" s="20"/>
      <c r="AN42" s="99"/>
      <c r="AO42" s="99"/>
      <c r="AP42" s="99"/>
      <c r="AQ42" s="99"/>
      <c r="AR42" s="102"/>
      <c r="AV42" s="128"/>
      <c r="AW42" s="128"/>
      <c r="AY42" s="101"/>
    </row>
    <row r="43" spans="1:51" x14ac:dyDescent="0.25">
      <c r="B43" s="167" t="s">
        <v>126</v>
      </c>
      <c r="C43" s="105"/>
      <c r="D43" s="105"/>
      <c r="E43" s="105"/>
      <c r="F43" s="105"/>
      <c r="G43" s="105"/>
      <c r="H43" s="105"/>
      <c r="I43" s="106"/>
      <c r="J43" s="106"/>
      <c r="K43" s="106"/>
      <c r="L43" s="106"/>
      <c r="M43" s="106"/>
      <c r="N43" s="106"/>
      <c r="O43" s="106"/>
      <c r="P43" s="106"/>
      <c r="Q43" s="106"/>
      <c r="R43" s="106"/>
      <c r="S43" s="107"/>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167" t="s">
        <v>138</v>
      </c>
      <c r="C44" s="145"/>
      <c r="D44" s="145"/>
      <c r="E44" s="146"/>
      <c r="F44" s="127"/>
      <c r="G44" s="109"/>
      <c r="H44" s="105"/>
      <c r="I44" s="106"/>
      <c r="J44" s="106"/>
      <c r="K44" s="106"/>
      <c r="L44" s="106"/>
      <c r="M44" s="106"/>
      <c r="N44" s="106"/>
      <c r="O44" s="106"/>
      <c r="P44" s="106"/>
      <c r="Q44" s="106"/>
      <c r="R44" s="106"/>
      <c r="S44" s="108"/>
      <c r="T44" s="107"/>
      <c r="U44" s="107"/>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A45" s="121"/>
      <c r="B45" s="133" t="s">
        <v>141</v>
      </c>
      <c r="C45" s="145"/>
      <c r="D45" s="147"/>
      <c r="E45" s="148"/>
      <c r="F45" s="129"/>
      <c r="G45" s="129"/>
      <c r="H45" s="129"/>
      <c r="I45" s="129"/>
      <c r="J45" s="130"/>
      <c r="K45" s="130"/>
      <c r="L45" s="125"/>
      <c r="M45" s="125"/>
      <c r="N45" s="125"/>
      <c r="O45" s="125"/>
      <c r="P45" s="125"/>
      <c r="Q45" s="125"/>
      <c r="R45" s="125"/>
      <c r="S45" s="125"/>
      <c r="T45" s="126"/>
      <c r="U45" s="126"/>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67" t="s">
        <v>219</v>
      </c>
      <c r="C46" s="149"/>
      <c r="D46" s="150"/>
      <c r="E46" s="151"/>
      <c r="F46" s="131"/>
      <c r="G46" s="131"/>
      <c r="H46" s="131"/>
      <c r="I46" s="131"/>
      <c r="J46" s="132"/>
      <c r="K46" s="132"/>
      <c r="L46" s="135"/>
      <c r="M46" s="135"/>
      <c r="N46" s="135"/>
      <c r="O46" s="135"/>
      <c r="P46" s="135"/>
      <c r="Q46" s="135"/>
      <c r="R46" s="135"/>
      <c r="S46" s="135"/>
      <c r="T46" s="135"/>
      <c r="U46" s="135"/>
      <c r="V46" s="107"/>
      <c r="W46" s="102"/>
      <c r="X46" s="102"/>
      <c r="Y46" s="102"/>
      <c r="Z46" s="102"/>
      <c r="AA46" s="102"/>
      <c r="AB46" s="102"/>
      <c r="AC46" s="102"/>
      <c r="AD46" s="102"/>
      <c r="AE46" s="102"/>
      <c r="AM46" s="103"/>
      <c r="AN46" s="103"/>
      <c r="AO46" s="103"/>
      <c r="AP46" s="103"/>
      <c r="AQ46" s="103"/>
      <c r="AR46" s="103"/>
      <c r="AS46" s="104"/>
      <c r="AV46" s="101"/>
      <c r="AW46" s="97"/>
      <c r="AX46" s="97"/>
      <c r="AY46" s="97"/>
    </row>
    <row r="47" spans="1:51" x14ac:dyDescent="0.25">
      <c r="B47" s="167" t="s">
        <v>224</v>
      </c>
      <c r="C47" s="214"/>
      <c r="D47" s="215"/>
      <c r="E47" s="214"/>
      <c r="F47" s="214"/>
      <c r="G47" s="214"/>
      <c r="H47" s="214"/>
      <c r="I47" s="214"/>
      <c r="J47" s="214"/>
      <c r="K47" s="214"/>
      <c r="L47" s="135"/>
      <c r="M47" s="135"/>
      <c r="N47" s="135"/>
      <c r="O47" s="135"/>
      <c r="P47" s="135"/>
      <c r="Q47" s="135"/>
      <c r="R47" s="135"/>
      <c r="S47" s="135"/>
      <c r="T47" s="135"/>
      <c r="U47" s="135"/>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67" t="s">
        <v>143</v>
      </c>
      <c r="C48" s="216"/>
      <c r="D48" s="217"/>
      <c r="E48" s="216"/>
      <c r="F48" s="216"/>
      <c r="G48" s="216"/>
      <c r="H48" s="216"/>
      <c r="I48" s="216"/>
      <c r="J48" s="216"/>
      <c r="K48" s="216"/>
      <c r="L48" s="124"/>
      <c r="M48" s="124"/>
      <c r="N48" s="124"/>
      <c r="O48" s="124"/>
      <c r="P48" s="124"/>
      <c r="Q48" s="124"/>
      <c r="R48" s="124"/>
      <c r="S48" s="124"/>
      <c r="T48" s="124"/>
      <c r="U48" s="124"/>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34" t="s">
        <v>182</v>
      </c>
      <c r="C49" s="216"/>
      <c r="D49" s="217"/>
      <c r="E49" s="216"/>
      <c r="F49" s="216"/>
      <c r="G49" s="216"/>
      <c r="H49" s="216"/>
      <c r="I49" s="218"/>
      <c r="J49" s="219"/>
      <c r="K49" s="219"/>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67" t="s">
        <v>144</v>
      </c>
      <c r="C50" s="214"/>
      <c r="D50" s="217"/>
      <c r="E50" s="216"/>
      <c r="F50" s="216"/>
      <c r="G50" s="216"/>
      <c r="H50" s="216"/>
      <c r="I50" s="218"/>
      <c r="J50" s="219"/>
      <c r="K50" s="219"/>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4" t="s">
        <v>183</v>
      </c>
      <c r="C51" s="216"/>
      <c r="D51" s="217"/>
      <c r="E51" s="216"/>
      <c r="F51" s="216"/>
      <c r="G51" s="216"/>
      <c r="H51" s="216"/>
      <c r="I51" s="218"/>
      <c r="J51" s="219"/>
      <c r="K51" s="219"/>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81" t="s">
        <v>174</v>
      </c>
      <c r="C52" s="228"/>
      <c r="D52" s="229"/>
      <c r="E52" s="230"/>
      <c r="F52" s="229"/>
      <c r="G52" s="229"/>
      <c r="H52" s="229"/>
      <c r="I52" s="231"/>
      <c r="J52" s="231"/>
      <c r="K52" s="232"/>
      <c r="L52" s="187"/>
      <c r="M52" s="187"/>
      <c r="N52" s="187"/>
      <c r="O52" s="187"/>
      <c r="P52" s="187"/>
      <c r="Q52" s="187"/>
      <c r="R52" s="187"/>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33" t="s">
        <v>193</v>
      </c>
      <c r="C53" s="216"/>
      <c r="D53" s="217"/>
      <c r="E53" s="216"/>
      <c r="F53" s="216"/>
      <c r="G53" s="216"/>
      <c r="H53" s="216"/>
      <c r="I53" s="220"/>
      <c r="J53" s="221"/>
      <c r="K53" s="221"/>
      <c r="L53" s="191"/>
      <c r="M53" s="191"/>
      <c r="N53" s="191"/>
      <c r="O53" s="191"/>
      <c r="P53" s="191"/>
      <c r="Q53" s="191"/>
      <c r="R53" s="191"/>
      <c r="S53" s="125"/>
      <c r="T53" s="126"/>
      <c r="U53" s="126"/>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B54" s="167" t="s">
        <v>148</v>
      </c>
      <c r="C54" s="214"/>
      <c r="D54" s="216"/>
      <c r="E54" s="217"/>
      <c r="F54" s="216"/>
      <c r="G54" s="216"/>
      <c r="H54" s="216"/>
      <c r="I54" s="218"/>
      <c r="J54" s="218"/>
      <c r="K54" s="219"/>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33" t="s">
        <v>220</v>
      </c>
      <c r="C55" s="124"/>
      <c r="D55" s="124"/>
      <c r="E55" s="198"/>
      <c r="F55" s="124"/>
      <c r="G55" s="124"/>
      <c r="H55" s="124"/>
      <c r="I55" s="124"/>
      <c r="J55" s="124"/>
      <c r="K55" s="125"/>
      <c r="L55" s="125"/>
      <c r="M55" s="125"/>
      <c r="N55" s="125"/>
      <c r="O55" s="125"/>
      <c r="P55" s="125"/>
      <c r="Q55" s="125"/>
      <c r="R55" s="125"/>
      <c r="S55" s="125"/>
      <c r="T55" s="125"/>
      <c r="U55" s="126"/>
      <c r="V55" s="126"/>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33"/>
      <c r="C56" s="133"/>
      <c r="D56" s="135"/>
      <c r="E56" s="222"/>
      <c r="F56" s="135"/>
      <c r="G56" s="135"/>
      <c r="H56" s="135"/>
      <c r="I56" s="135"/>
      <c r="J56" s="135"/>
      <c r="K56" s="135"/>
      <c r="L56" s="135"/>
      <c r="M56" s="135"/>
      <c r="N56" s="135"/>
      <c r="O56" s="135"/>
      <c r="P56" s="135"/>
      <c r="Q56" s="135"/>
      <c r="R56" s="135"/>
      <c r="S56" s="135"/>
      <c r="T56" s="135"/>
      <c r="U56" s="135"/>
      <c r="V56" s="135"/>
      <c r="W56" s="79"/>
      <c r="X56" s="102"/>
      <c r="Y56" s="102"/>
      <c r="Z56" s="102"/>
      <c r="AA56" s="80"/>
      <c r="AB56" s="102"/>
      <c r="AC56" s="102"/>
      <c r="AD56" s="102"/>
      <c r="AE56" s="102"/>
      <c r="AF56" s="102"/>
      <c r="AN56" s="103"/>
      <c r="AO56" s="103"/>
      <c r="AP56" s="103"/>
      <c r="AQ56" s="103"/>
      <c r="AR56" s="103"/>
      <c r="AS56" s="103"/>
      <c r="AT56" s="104"/>
      <c r="AW56" s="101"/>
      <c r="AX56" s="97"/>
      <c r="AY56" s="97"/>
    </row>
    <row r="57" spans="1:51" x14ac:dyDescent="0.25">
      <c r="B57" s="167"/>
      <c r="C57" s="134"/>
      <c r="D57" s="222"/>
      <c r="E57" s="135"/>
      <c r="F57" s="135"/>
      <c r="G57" s="135"/>
      <c r="H57" s="135"/>
      <c r="I57" s="135"/>
      <c r="J57" s="135"/>
      <c r="K57" s="135"/>
      <c r="L57" s="135"/>
      <c r="M57" s="135"/>
      <c r="N57" s="135"/>
      <c r="O57" s="135"/>
      <c r="P57" s="135"/>
      <c r="Q57" s="135"/>
      <c r="R57" s="135"/>
      <c r="S57" s="135"/>
      <c r="T57" s="135"/>
      <c r="U57" s="135"/>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B58" s="134"/>
      <c r="C58" s="167"/>
      <c r="D58" s="222"/>
      <c r="E58" s="135"/>
      <c r="F58" s="135"/>
      <c r="G58" s="124"/>
      <c r="H58" s="124"/>
      <c r="I58" s="124"/>
      <c r="J58" s="124"/>
      <c r="K58" s="124"/>
      <c r="L58" s="124"/>
      <c r="M58" s="124"/>
      <c r="N58" s="124"/>
      <c r="O58" s="124"/>
      <c r="P58" s="124"/>
      <c r="Q58" s="124"/>
      <c r="R58" s="124"/>
      <c r="S58" s="124"/>
      <c r="T58" s="124"/>
      <c r="U58" s="124"/>
      <c r="V58" s="79"/>
      <c r="W58" s="102"/>
      <c r="X58" s="102"/>
      <c r="Y58" s="102"/>
      <c r="Z58" s="80"/>
      <c r="AA58" s="102"/>
      <c r="AB58" s="102"/>
      <c r="AC58" s="102"/>
      <c r="AD58" s="102"/>
      <c r="AE58" s="102"/>
      <c r="AM58" s="103"/>
      <c r="AN58" s="103"/>
      <c r="AO58" s="103"/>
      <c r="AP58" s="103"/>
      <c r="AQ58" s="103"/>
      <c r="AR58" s="103"/>
      <c r="AS58" s="104"/>
      <c r="AV58" s="101"/>
      <c r="AW58" s="97"/>
      <c r="AX58" s="97"/>
      <c r="AY58" s="97"/>
    </row>
    <row r="59" spans="1:51" x14ac:dyDescent="0.25">
      <c r="A59" s="102"/>
      <c r="B59" s="167"/>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4"/>
      <c r="C60" s="182"/>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82"/>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33"/>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67"/>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33"/>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67"/>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67"/>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4"/>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67"/>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67"/>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3"/>
      <c r="C71" s="134"/>
      <c r="D71" s="117"/>
      <c r="E71" s="134"/>
      <c r="F71" s="134"/>
      <c r="G71" s="105"/>
      <c r="H71" s="105"/>
      <c r="I71" s="105"/>
      <c r="J71" s="106"/>
      <c r="K71" s="106"/>
      <c r="L71" s="106"/>
      <c r="M71" s="106"/>
      <c r="N71" s="106"/>
      <c r="O71" s="106"/>
      <c r="P71" s="106"/>
      <c r="Q71" s="106"/>
      <c r="R71" s="106"/>
      <c r="S71" s="106"/>
      <c r="T71" s="120"/>
      <c r="U71" s="122"/>
      <c r="V71" s="79"/>
      <c r="AS71" s="97"/>
      <c r="AT71" s="97"/>
      <c r="AU71" s="97"/>
      <c r="AV71" s="97"/>
      <c r="AW71" s="97"/>
      <c r="AX71" s="97"/>
      <c r="AY71" s="97"/>
    </row>
    <row r="72" spans="1:51" x14ac:dyDescent="0.25">
      <c r="A72" s="102"/>
      <c r="B72" s="136"/>
      <c r="C72" s="134"/>
      <c r="D72" s="117"/>
      <c r="E72" s="134"/>
      <c r="F72" s="134"/>
      <c r="G72" s="105"/>
      <c r="H72" s="105"/>
      <c r="I72" s="105"/>
      <c r="J72" s="106"/>
      <c r="K72" s="106"/>
      <c r="L72" s="106"/>
      <c r="M72" s="106"/>
      <c r="N72" s="106"/>
      <c r="O72" s="106"/>
      <c r="P72" s="106"/>
      <c r="Q72" s="106"/>
      <c r="R72" s="106"/>
      <c r="S72" s="106"/>
      <c r="T72" s="108"/>
      <c r="U72" s="79"/>
      <c r="V72" s="79"/>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A75" s="102"/>
      <c r="B75" s="138"/>
      <c r="C75" s="139"/>
      <c r="D75" s="140"/>
      <c r="E75" s="139"/>
      <c r="F75" s="139"/>
      <c r="G75" s="139"/>
      <c r="H75" s="139"/>
      <c r="I75" s="139"/>
      <c r="J75" s="141"/>
      <c r="K75" s="141"/>
      <c r="L75" s="141"/>
      <c r="M75" s="141"/>
      <c r="N75" s="141"/>
      <c r="O75" s="141"/>
      <c r="P75" s="141"/>
      <c r="Q75" s="141"/>
      <c r="R75" s="141"/>
      <c r="S75" s="141"/>
      <c r="T75" s="142"/>
      <c r="U75" s="143"/>
      <c r="V75" s="143"/>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AS78" s="97"/>
      <c r="AT78" s="97"/>
      <c r="AU78" s="97"/>
      <c r="AV78" s="97"/>
      <c r="AW78" s="97"/>
      <c r="AX78" s="97"/>
      <c r="AY78" s="97"/>
    </row>
    <row r="79" spans="1:51" x14ac:dyDescent="0.25">
      <c r="O79" s="12"/>
      <c r="P79" s="99"/>
      <c r="Q79" s="99"/>
      <c r="R79" s="99"/>
      <c r="S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Q81" s="99"/>
      <c r="R81" s="99"/>
      <c r="S81" s="99"/>
      <c r="T81" s="99"/>
      <c r="AS81" s="97"/>
      <c r="AT81" s="97"/>
      <c r="AU81" s="97"/>
      <c r="AV81" s="97"/>
      <c r="AW81" s="97"/>
      <c r="AX81" s="97"/>
      <c r="AY81" s="97"/>
    </row>
    <row r="82" spans="15:51" x14ac:dyDescent="0.25">
      <c r="O82" s="12"/>
      <c r="P82" s="99"/>
      <c r="T82" s="99"/>
      <c r="AS82" s="97"/>
      <c r="AT82" s="97"/>
      <c r="AU82" s="97"/>
      <c r="AV82" s="97"/>
      <c r="AW82" s="97"/>
      <c r="AX82" s="97"/>
      <c r="AY82" s="97"/>
    </row>
    <row r="83" spans="15:51" x14ac:dyDescent="0.25">
      <c r="O83" s="99"/>
      <c r="Q83" s="99"/>
      <c r="R83" s="99"/>
      <c r="S83" s="99"/>
      <c r="AS83" s="97"/>
      <c r="AT83" s="97"/>
      <c r="AU83" s="97"/>
      <c r="AV83" s="97"/>
      <c r="AW83" s="97"/>
      <c r="AX83" s="97"/>
      <c r="AY83" s="97"/>
    </row>
    <row r="84" spans="15:51" x14ac:dyDescent="0.25">
      <c r="O84" s="12"/>
      <c r="P84" s="99"/>
      <c r="Q84" s="99"/>
      <c r="R84" s="99"/>
      <c r="S84" s="99"/>
      <c r="T84" s="99"/>
      <c r="AS84" s="97"/>
      <c r="AT84" s="97"/>
      <c r="AU84" s="97"/>
      <c r="AV84" s="97"/>
      <c r="AW84" s="97"/>
      <c r="AX84" s="97"/>
      <c r="AY84" s="97"/>
    </row>
    <row r="85" spans="15:51" x14ac:dyDescent="0.25">
      <c r="O85" s="12"/>
      <c r="P85" s="99"/>
      <c r="Q85" s="99"/>
      <c r="R85" s="99"/>
      <c r="S85" s="99"/>
      <c r="T85" s="99"/>
      <c r="U85" s="99"/>
      <c r="AS85" s="97"/>
      <c r="AT85" s="97"/>
      <c r="AU85" s="97"/>
      <c r="AV85" s="97"/>
      <c r="AW85" s="97"/>
      <c r="AX85" s="97"/>
      <c r="AY85" s="97"/>
    </row>
    <row r="86" spans="15:51" x14ac:dyDescent="0.25">
      <c r="O86" s="12"/>
      <c r="P86" s="99"/>
      <c r="T86" s="99"/>
      <c r="U86" s="99"/>
      <c r="AS86" s="97"/>
      <c r="AT86" s="97"/>
      <c r="AU86" s="97"/>
      <c r="AV86" s="97"/>
      <c r="AW86" s="97"/>
      <c r="AX86" s="97"/>
      <c r="AY86" s="97"/>
    </row>
    <row r="98" spans="45:51" x14ac:dyDescent="0.25">
      <c r="AS98" s="97"/>
      <c r="AT98" s="97"/>
      <c r="AU98" s="97"/>
      <c r="AV98" s="97"/>
      <c r="AW98" s="97"/>
      <c r="AX98" s="97"/>
      <c r="AY98" s="97"/>
    </row>
  </sheetData>
  <protectedRanges>
    <protectedRange sqref="S59: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4:AA56 Z47:Z53 Z57:Z58" name="Range2_2_1_10_1_1_1_2"/>
    <protectedRange sqref="N59:R75" name="Range2_12_1_6_1_1"/>
    <protectedRange sqref="L59:M75" name="Range2_2_12_1_7_1_1"/>
    <protectedRange sqref="AS11:AS15" name="Range1_4_1_1_1_1"/>
    <protectedRange sqref="J11:J15 J26:J34" name="Range1_1_2_1_10_1_1_1_1"/>
    <protectedRange sqref="T43" name="Range2_12_5_1_1_4"/>
    <protectedRange sqref="E43:H43" name="Range2_2_12_1_7_1_1_1"/>
    <protectedRange sqref="D43" name="Range2_3_2_1_3_1_1_2_10_1_1_1_1_1"/>
    <protectedRange sqref="C43" name="Range2_1_1_1_1_11_1_2_1_1_1"/>
    <protectedRange sqref="F42 L42 S38:S42" name="Range2_12_3_1_1_1_1"/>
    <protectedRange sqref="D38:H38 C42:E42 O42:R42 I42:K42 N38:R41" name="Range2_12_1_3_1_1_1_1"/>
    <protectedRange sqref="I38:M38 E39:M41" name="Range2_2_12_1_6_1_1_1_1"/>
    <protectedRange sqref="D39:D41" name="Range2_1_1_1_1_11_1_1_1_1_1_1"/>
    <protectedRange sqref="C39:C41" name="Range2_1_2_1_1_1_1_1"/>
    <protectedRange sqref="C38" name="Range2_3_1_1_1_1_1"/>
    <protectedRange sqref="S43" name="Range2_12_5_1_1_4_1"/>
    <protectedRange sqref="Q43:R43" name="Range2_12_1_5_1_1_1_1_1"/>
    <protectedRange sqref="N43:P43" name="Range2_12_1_2_2_1_1_1_1_1"/>
    <protectedRange sqref="K43:M43" name="Range2_2_12_1_4_2_1_1_1_1_1"/>
    <protectedRange sqref="I43:J43"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9:K75" name="Range2_2_12_1_4_1_1_1_1_1_1_1_1_1_1_1_1_1_1_1"/>
    <protectedRange sqref="I59:I75" name="Range2_2_12_1_7_1_1_2_2_1_2"/>
    <protectedRange sqref="F59:H75" name="Range2_2_12_1_3_1_2_1_1_1_1_2_1_1_1_1_1_1_1_1_1_1_1"/>
    <protectedRange sqref="E59: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6:V56 F57:G58" name="Range2_12_5_1_1_1_2_2_1_1_1_1_1_1_1_1_1_1_1_2_1_1_1_2_1_1_1_1_1_1_1_1_1_1_1_1_1_1_1_1_2_1_1_1_1_1_1_1_1_1_2_1_1_3_1_1_1_3_1_1_1_1_1_1_1_1_1_1_1_1_1_1_1_1_1_1_1_1_1_1_2_1_1_1_1_1_1_1_1_1_1_1_2_2_1_2_1_1_1_1_1_1_1_1_1_1_1_1_1"/>
    <protectedRange sqref="T54:U55 S49:T51 S53:T53 T52" name="Range2_12_5_1_1_2_1_1_1_2_1_1_1_1_1_1_1_1_1_1_1_1_1"/>
    <protectedRange sqref="O54:S55 N49:R51 N53:R53 O52:S52" name="Range2_12_1_6_1_1_2_1_1_1_2_1_1_1_1_1_1_1_1_1_1_1_1_1"/>
    <protectedRange sqref="M54:N55 L49:M51 L53:M53 M52:N52" name="Range2_2_12_1_7_1_1_3_1_1_1_2_1_1_1_1_1_1_1_1_1_1_1_1_1"/>
    <protectedRange sqref="K54:L55 J49:K51 J53:K53 K52:L52" name="Range2_2_12_1_4_1_1_1_1_1_1_1_1_1_1_1_1_1_1_1_2_1_1_1_2_1_1_1_1_1_1_1_1_1_1_1_1_1"/>
    <protectedRange sqref="J54:J55 I49:I51 I53 J52" name="Range2_2_12_1_7_1_1_2_2_1_2_2_1_1_1_2_1_1_1_1_1_1_1_1_1_1_1_1_1"/>
    <protectedRange sqref="H54:I55 G49:H51 G53:H53 H52:I52" name="Range2_2_12_1_3_1_2_1_1_1_1_2_1_1_1_1_1_1_1_1_1_1_1_2_1_1_1_2_1_1_1_1_1_1_1_1_1_1_1_1_1"/>
    <protectedRange sqref="G54:G55 F49:F51 F53 G52" name="Range2_2_12_1_3_1_2_1_1_1_1_2_1_1_1_1_1_1_1_1_1_1_1_2_2_1_1_2_1_1_1_1_1_1_1_1_1_1_1_1_1"/>
    <protectedRange sqref="F54:F55 E49:E51 E53 F52"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4" name="Range2_12_5_1_1_2_1_1_1_1_1_1_1_1_1_1_1_1_1_1_1_1"/>
    <protectedRange sqref="S44" name="Range2_12_4_1_1_1_4_2_2_1_1_1_1_1_1_1_1_1_1_1_1_1_1_1_1"/>
    <protectedRange sqref="G44:H44" name="Range2_2_12_1_3_1_1_1_1_1_4_1_1_1_1_1_1_1_1_1_1_2_1_1_1_1_1_1_1_1_1_1_1_1"/>
    <protectedRange sqref="Q44:R44" name="Range2_12_1_6_1_1_1_1_2_1_1_1_1_1_1_1_1_1_2_1_1_1_1_1_1_1_1_1_1_1"/>
    <protectedRange sqref="N44:P44" name="Range2_12_1_2_3_1_1_1_1_2_1_1_1_1_1_1_1_1_1_2_1_1_1_1_1_1_1_1_1_1_1"/>
    <protectedRange sqref="I44:M44" name="Range2_2_12_1_4_3_1_1_1_1_2_1_1_1_1_1_1_1_1_1_2_1_1_1_1_1_1_1_1_1_1_1"/>
    <protectedRange sqref="F46:U46" name="Range2_12_5_1_1_1_2_2_1_1_1_1_1_1_1_1_1_1_1_2_1_1_1_2_1_1_1_1_1_1_1_1_1_1_1_1_1_1_1_1_2_1_1_1_1_1_1_1_1_1_2_1_1_3_1_1_1_3_1_1_1_1_1_1_1_1_1_1_1_1_1_1_1_1_1_1_1_1_1_1_2_1_1_1_1_1_1_1_1_1_1_1_2_2_1_1_1_1_1_1_1_1_1_1"/>
    <protectedRange sqref="S45:T45" name="Range2_12_5_1_1_2_1_1_1_1_1_2_1_1_1_1_1_1"/>
    <protectedRange sqref="N45:R45" name="Range2_12_1_6_1_1_2_1_1_1_1_1_2_1_1_1_1_1_1"/>
    <protectedRange sqref="L45:M45" name="Range2_2_12_1_7_1_1_3_1_1_1_1_1_2_1_1_1_1_1_1"/>
    <protectedRange sqref="J45:K45" name="Range2_2_12_1_4_1_1_1_1_1_1_1_1_1_1_1_1_1_1_1_2_1_1_1_1_1_2_1_1_1_1_1_1"/>
    <protectedRange sqref="I45" name="Range2_2_12_1_7_1_1_2_2_1_2_2_1_1_1_1_1_2_1_1_1_1_1_1"/>
    <protectedRange sqref="G45:H45" name="Range2_2_12_1_3_1_2_1_1_1_1_2_1_1_1_1_1_1_1_1_1_1_1_2_1_1_1_1_1_2_1_1_1_1_1_1"/>
    <protectedRange sqref="F45" name="Range2_2_12_1_3_1_2_1_1_1_1_2_1_1_1_1_1_1_1_1_1_1_1_2_2_1_1_1_1_2_1_1_1_1_1_1"/>
    <protectedRange sqref="E45" name="Range2_2_12_1_3_1_2_1_1_1_2_1_1_1_1_3_1_1_1_1_1_1_1_1_1_2_2_1_1_1_1_2_1_1_1_1_1_1"/>
    <protectedRange sqref="C52 C56"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F16:F22" name="Range1_16_3_1_1_2_1_1_1_2_1_1"/>
    <protectedRange sqref="B43" name="Range2_12_5_1_1_1_1_1_2_1_1_1_1"/>
    <protectedRange sqref="C57"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C58" name="Range2_12_5_1_1_1_1_1_2_1_1_2_1_1_1_1_1_1_1_1_1_1_1_1_1_1_1_1_1_2_1_1_1_1_1_1_1_1_1_1_1_1_1_1_3_1_1_1_2_1_1_1_1_1_1_1_1_1_2_1_1_1_1_1_1_1_1_1_1_1_1_1_1_1_1_1_1_1_1_1_1_1_1_1_1_2_1_1_1_2_2_1_1_1_1_1_1_1_1_1_1_1_1_2_2_1_2_1_2"/>
    <protectedRange sqref="C60" name="Range2_12_5_1_1_1_2_2_1_1_1_1_1_1_1_1_1_1_1_2_1_1_1_1_1_1_1_1_1_3_1_3_1_2_1_1_1_1_1_1_1_1_1_1_1_1_1_2_1_1_1_1_1_2_1_1_1_1_1_1_1_1_2_1_1_3_1_1_1_2_1_1_1_1_1_1_1_1_1_1_1_1_1_1_1_1_1_2_1_1_1_1_1_1_1_1_1_1_1_1_1_1_1_1_1_1_1_2_3_1_2_1_1_1_2_2_1_3_1_1_1_1_1__3"/>
    <protectedRange sqref="C59" name="Range2_12_5_1_1_1_2_2_1_1_1_1_1_1_1_1_1_1_1_2_1_1_1_1_1_1_1_1_1_3_1_3_1_2_1_1_1_1_1_1_1_1_1_1_1_1_1_2_1_1_1_1_1_2_1_1_1_1_1_1_1_1_2_1_1_3_1_1_1_2_1_1_1_1_1_1_1_1_1_1_1_1_1_1_1_1_1_2_1_1_1_1_1_1_1_1_1_1_1_1_1_1_1_1_1_1_1_2_3_1_2_1_1_1_2_2_1_1_1_3_1_1_1__3"/>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57" name="Range2_12_5_1_1_1_1_1_2_1_1_1_1_1_1_1_1_1_1_1_1_1_1_1_1_1_1_1_1_2_1_1_1_1_1_1_1_1_1_1_1_1_1_3_1_1_1_2_1_1_1_1_1_1_1_1_1_1_1_1_2_1_1_1_1_1_1_1_1_1_1_1_1_1_1_1_1_1_1_1_1_1_1_1_1_1_1_1_1_3_1_2_1_1_1_2_2_1_1_1_2_2_1_1_1_1_1_1_1_1_1_1_1_1_1_2_2_1_2_1_1_2_1"/>
    <protectedRange sqref="B58" name="Range2_12_5_1_1_1_2_2_1_1_1_1_1_1_1_1_1_1_1_2_1_1_1_1_1_1_1_1_1_3_1_3_1_2_1_1_1_1_1_1_1_1_1_1_1_1_1_2_1_1_1_1_1_2_1_1_1_1_1_1_1_1_2_1_1_3_1_1_1_2_1_1_1_1_1_1_1_1_1_1_1_1_1_1_1_1_1_2_1_1_1_1_1_1_1_1_1_1_1_1_1_1_1_1_1_1_1_2_3_1_2_1_1_1_2_2_1_1_1_1_1_2_1__1"/>
    <protectedRange sqref="B59" name="Range2_12_5_1_1_1_1_1_2_1_1_2_1_1_1_1_1_1_1_1_1_1_1_1_1_1_1_1_1_2_1_1_1_1_1_1_1_1_1_1_1_1_1_1_3_1_1_1_2_1_1_1_1_1_1_1_1_1_2_1_1_1_1_1_1_1_1_1_1_1_1_1_1_1_1_1_1_1_1_1_1_1_1_1_1_2_1_1_1_2_2_1_1_1_1_1_1_1_1_1_1_1_1_2_2_1_2_1_1_2_1"/>
    <protectedRange sqref="B60" name="Range2_12_5_1_1_1_2_2_1_1_1_1_1_1_1_1_1_1_1_2_1_1_1_1_1_1_1_1_1_3_1_3_1_2_1_1_1_1_1_1_1_1_1_1_1_1_1_2_1_1_1_1_1_2_1_1_1_1_1_1_1_1_2_1_1_3_1_1_1_2_1_1_1_1_1_1_1_1_1_1_1_1_1_1_1_1_1_2_1_1_1_1_1_1_1_1_1_1_1_1_1_1_1_1_1_1_1_2_3_1_2_1_1_1_2_2_1_1_1_3_1_1_1__1"/>
    <protectedRange sqref="B61"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62" name="Range2_12_5_1_1_1_2_2_1_1_1_1_1_1_1_1_1_1_1_2_1_1_1_2_1_1_1_1_1_1_1_1_1_1_1_1_1_1_1_1_2_1_1_1_1_1_1_1_1_1_2_1_1_3_1_1_1_3_1_1_1_1_1_1_1_1_1_1_1_1_1_1_1_1_1_1_1_1_1_1_2_1_1_1_1_1_1_1_1_1_2_2_1_1_1_2_2_1_1_1_1_1_1_1_1_1_1_2_2_1_1_2_1"/>
    <protectedRange sqref="B63" name="Range2_12_5_1_1_1_1_1_2_1_2_1_1_1_2_1_1_1_1_1_1_1_1_1_1_2_1_1_1_1_1_2_1_1_1_1_1_1_1_2_1_1_3_1_1_1_2_1_1_1_1_1_1_1_1_1_1_1_1_1_1_1_1_1_1_1_1_1_1_1_1_1_1_1_1_1_1_1_1_2_2_1_1_1_1_2_1_1_2_1_1_1_1_1_1_1_1_1_1_2_2_1_1_2_1_1"/>
    <protectedRange sqref="B44"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5"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7" name="Range2_12_5_1_1_1_1_1_2_1_1_1_1_1_1_1_1_1_1_1_1_1_1_1_1_1_1_1_1_2_1_1_1_1_1_1_1_1_1_1_1_1_1_3_1_1_1_2_1_1_1_1_1_1_1_1_1_1_1_1_2_1_1_1_1_1_1_1_1_1_1_1_1_1_1_1_1_1_1_1_1_1_1_1_1_1_1_1_1_3_1_2_1_1_1_2_2_1_1_1_2_2_1_1_1_1_1_1_1_1_1_1_1_1_1_2_2_1_2_1_1_1_2_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34 AA11:AA34">
    <cfRule type="containsText" dxfId="881" priority="36" operator="containsText" text="N/A">
      <formula>NOT(ISERROR(SEARCH("N/A",X11)))</formula>
    </cfRule>
    <cfRule type="cellIs" dxfId="880" priority="49" operator="equal">
      <formula>0</formula>
    </cfRule>
  </conditionalFormatting>
  <conditionalFormatting sqref="AC11:AE34 X11:Y34 AA11:AA34">
    <cfRule type="cellIs" dxfId="879" priority="48" operator="greaterThanOrEqual">
      <formula>1185</formula>
    </cfRule>
  </conditionalFormatting>
  <conditionalFormatting sqref="AC11:AE34 X11:Y34 AA11:AA34">
    <cfRule type="cellIs" dxfId="878" priority="47" operator="between">
      <formula>0.1</formula>
      <formula>1184</formula>
    </cfRule>
  </conditionalFormatting>
  <conditionalFormatting sqref="X8">
    <cfRule type="cellIs" dxfId="877" priority="46" operator="equal">
      <formula>0</formula>
    </cfRule>
  </conditionalFormatting>
  <conditionalFormatting sqref="X8">
    <cfRule type="cellIs" dxfId="876" priority="45" operator="greaterThan">
      <formula>1179</formula>
    </cfRule>
  </conditionalFormatting>
  <conditionalFormatting sqref="X8">
    <cfRule type="cellIs" dxfId="875" priority="44" operator="greaterThan">
      <formula>99</formula>
    </cfRule>
  </conditionalFormatting>
  <conditionalFormatting sqref="X8">
    <cfRule type="cellIs" dxfId="874" priority="43" operator="greaterThan">
      <formula>0.99</formula>
    </cfRule>
  </conditionalFormatting>
  <conditionalFormatting sqref="AB8">
    <cfRule type="cellIs" dxfId="873" priority="42" operator="equal">
      <formula>0</formula>
    </cfRule>
  </conditionalFormatting>
  <conditionalFormatting sqref="AB8">
    <cfRule type="cellIs" dxfId="872" priority="41" operator="greaterThan">
      <formula>1179</formula>
    </cfRule>
  </conditionalFormatting>
  <conditionalFormatting sqref="AB8">
    <cfRule type="cellIs" dxfId="871" priority="40" operator="greaterThan">
      <formula>99</formula>
    </cfRule>
  </conditionalFormatting>
  <conditionalFormatting sqref="AB8">
    <cfRule type="cellIs" dxfId="870" priority="39" operator="greaterThan">
      <formula>0.99</formula>
    </cfRule>
  </conditionalFormatting>
  <conditionalFormatting sqref="AH11:AH31">
    <cfRule type="cellIs" dxfId="869" priority="37" operator="greaterThan">
      <formula>$AH$8</formula>
    </cfRule>
    <cfRule type="cellIs" dxfId="868" priority="38" operator="greaterThan">
      <formula>$AH$8</formula>
    </cfRule>
  </conditionalFormatting>
  <conditionalFormatting sqref="AB11:AB34">
    <cfRule type="containsText" dxfId="867" priority="32" operator="containsText" text="N/A">
      <formula>NOT(ISERROR(SEARCH("N/A",AB11)))</formula>
    </cfRule>
    <cfRule type="cellIs" dxfId="866" priority="35" operator="equal">
      <formula>0</formula>
    </cfRule>
  </conditionalFormatting>
  <conditionalFormatting sqref="AB11:AB34">
    <cfRule type="cellIs" dxfId="865" priority="34" operator="greaterThanOrEqual">
      <formula>1185</formula>
    </cfRule>
  </conditionalFormatting>
  <conditionalFormatting sqref="AB11:AB34">
    <cfRule type="cellIs" dxfId="864" priority="33" operator="between">
      <formula>0.1</formula>
      <formula>1184</formula>
    </cfRule>
  </conditionalFormatting>
  <conditionalFormatting sqref="AO11:AO34 AN11:AN35">
    <cfRule type="cellIs" dxfId="863" priority="31" operator="equal">
      <formula>0</formula>
    </cfRule>
  </conditionalFormatting>
  <conditionalFormatting sqref="AO11:AO34 AN11:AN35">
    <cfRule type="cellIs" dxfId="862" priority="30" operator="greaterThan">
      <formula>1179</formula>
    </cfRule>
  </conditionalFormatting>
  <conditionalFormatting sqref="AO11:AO34 AN11:AN35">
    <cfRule type="cellIs" dxfId="861" priority="29" operator="greaterThan">
      <formula>99</formula>
    </cfRule>
  </conditionalFormatting>
  <conditionalFormatting sqref="AO11:AO34 AN11:AN35">
    <cfRule type="cellIs" dxfId="860" priority="28" operator="greaterThan">
      <formula>0.99</formula>
    </cfRule>
  </conditionalFormatting>
  <conditionalFormatting sqref="AQ11:AQ34">
    <cfRule type="cellIs" dxfId="859" priority="27" operator="equal">
      <formula>0</formula>
    </cfRule>
  </conditionalFormatting>
  <conditionalFormatting sqref="AQ11:AQ34">
    <cfRule type="cellIs" dxfId="858" priority="26" operator="greaterThan">
      <formula>1179</formula>
    </cfRule>
  </conditionalFormatting>
  <conditionalFormatting sqref="AQ11:AQ34">
    <cfRule type="cellIs" dxfId="857" priority="25" operator="greaterThan">
      <formula>99</formula>
    </cfRule>
  </conditionalFormatting>
  <conditionalFormatting sqref="AQ11:AQ34">
    <cfRule type="cellIs" dxfId="856" priority="24" operator="greaterThan">
      <formula>0.99</formula>
    </cfRule>
  </conditionalFormatting>
  <conditionalFormatting sqref="Z11:Z34">
    <cfRule type="containsText" dxfId="855" priority="20" operator="containsText" text="N/A">
      <formula>NOT(ISERROR(SEARCH("N/A",Z11)))</formula>
    </cfRule>
    <cfRule type="cellIs" dxfId="854" priority="23" operator="equal">
      <formula>0</formula>
    </cfRule>
  </conditionalFormatting>
  <conditionalFormatting sqref="Z11:Z34">
    <cfRule type="cellIs" dxfId="853" priority="22" operator="greaterThanOrEqual">
      <formula>1185</formula>
    </cfRule>
  </conditionalFormatting>
  <conditionalFormatting sqref="Z11:Z34">
    <cfRule type="cellIs" dxfId="852" priority="21" operator="between">
      <formula>0.1</formula>
      <formula>1184</formula>
    </cfRule>
  </conditionalFormatting>
  <conditionalFormatting sqref="AJ11:AN35">
    <cfRule type="cellIs" dxfId="851" priority="19" operator="equal">
      <formula>0</formula>
    </cfRule>
  </conditionalFormatting>
  <conditionalFormatting sqref="AJ11:AN35">
    <cfRule type="cellIs" dxfId="850" priority="18" operator="greaterThan">
      <formula>1179</formula>
    </cfRule>
  </conditionalFormatting>
  <conditionalFormatting sqref="AJ11:AN35">
    <cfRule type="cellIs" dxfId="849" priority="17" operator="greaterThan">
      <formula>99</formula>
    </cfRule>
  </conditionalFormatting>
  <conditionalFormatting sqref="AJ11:AN35">
    <cfRule type="cellIs" dxfId="848" priority="16" operator="greaterThan">
      <formula>0.99</formula>
    </cfRule>
  </conditionalFormatting>
  <conditionalFormatting sqref="AP11:AP34">
    <cfRule type="cellIs" dxfId="847" priority="15" operator="equal">
      <formula>0</formula>
    </cfRule>
  </conditionalFormatting>
  <conditionalFormatting sqref="AP11:AP34">
    <cfRule type="cellIs" dxfId="846" priority="14" operator="greaterThan">
      <formula>1179</formula>
    </cfRule>
  </conditionalFormatting>
  <conditionalFormatting sqref="AP11:AP34">
    <cfRule type="cellIs" dxfId="845" priority="13" operator="greaterThan">
      <formula>99</formula>
    </cfRule>
  </conditionalFormatting>
  <conditionalFormatting sqref="AP11:AP34">
    <cfRule type="cellIs" dxfId="844" priority="12" operator="greaterThan">
      <formula>0.99</formula>
    </cfRule>
  </conditionalFormatting>
  <conditionalFormatting sqref="AH32:AH34">
    <cfRule type="cellIs" dxfId="843" priority="10" operator="greaterThan">
      <formula>$AH$8</formula>
    </cfRule>
    <cfRule type="cellIs" dxfId="842" priority="11" operator="greaterThan">
      <formula>$AH$8</formula>
    </cfRule>
  </conditionalFormatting>
  <conditionalFormatting sqref="AI11:AI34">
    <cfRule type="cellIs" dxfId="841" priority="9" operator="greaterThan">
      <formula>$AI$8</formula>
    </cfRule>
  </conditionalFormatting>
  <conditionalFormatting sqref="AM20:AN21 AL11:AL34">
    <cfRule type="cellIs" dxfId="840" priority="8" operator="equal">
      <formula>0</formula>
    </cfRule>
  </conditionalFormatting>
  <conditionalFormatting sqref="AM20:AN21 AL11:AL34">
    <cfRule type="cellIs" dxfId="839" priority="7" operator="greaterThan">
      <formula>1179</formula>
    </cfRule>
  </conditionalFormatting>
  <conditionalFormatting sqref="AM20:AN21 AL11:AL34">
    <cfRule type="cellIs" dxfId="838" priority="6" operator="greaterThan">
      <formula>99</formula>
    </cfRule>
  </conditionalFormatting>
  <conditionalFormatting sqref="AM20:AN21 AL11:AL34">
    <cfRule type="cellIs" dxfId="837" priority="5" operator="greaterThan">
      <formula>0.99</formula>
    </cfRule>
  </conditionalFormatting>
  <conditionalFormatting sqref="AM16:AM34">
    <cfRule type="cellIs" dxfId="836" priority="4" operator="equal">
      <formula>0</formula>
    </cfRule>
  </conditionalFormatting>
  <conditionalFormatting sqref="AM16:AM34">
    <cfRule type="cellIs" dxfId="835" priority="3" operator="greaterThan">
      <formula>1179</formula>
    </cfRule>
  </conditionalFormatting>
  <conditionalFormatting sqref="AM16:AM34">
    <cfRule type="cellIs" dxfId="834" priority="2" operator="greaterThan">
      <formula>99</formula>
    </cfRule>
  </conditionalFormatting>
  <conditionalFormatting sqref="AM16:AM34">
    <cfRule type="cellIs" dxfId="833"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showWhiteSpace="0" topLeftCell="A37" zoomScaleNormal="100" workbookViewId="0">
      <selection activeCell="B54" sqref="B54"/>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5" width="9.28515625" style="97" customWidth="1"/>
    <col min="16"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177"/>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180" t="s">
        <v>10</v>
      </c>
      <c r="I7" s="116" t="s">
        <v>11</v>
      </c>
      <c r="J7" s="116" t="s">
        <v>12</v>
      </c>
      <c r="K7" s="116" t="s">
        <v>13</v>
      </c>
      <c r="L7" s="12"/>
      <c r="M7" s="12"/>
      <c r="N7" s="12"/>
      <c r="O7" s="180"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42535</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31164</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178" t="s">
        <v>51</v>
      </c>
      <c r="V9" s="178" t="s">
        <v>52</v>
      </c>
      <c r="W9" s="349" t="s">
        <v>53</v>
      </c>
      <c r="X9" s="350" t="s">
        <v>54</v>
      </c>
      <c r="Y9" s="351"/>
      <c r="Z9" s="351"/>
      <c r="AA9" s="351"/>
      <c r="AB9" s="351"/>
      <c r="AC9" s="351"/>
      <c r="AD9" s="351"/>
      <c r="AE9" s="352"/>
      <c r="AF9" s="176" t="s">
        <v>55</v>
      </c>
      <c r="AG9" s="176" t="s">
        <v>56</v>
      </c>
      <c r="AH9" s="338" t="s">
        <v>57</v>
      </c>
      <c r="AI9" s="353" t="s">
        <v>58</v>
      </c>
      <c r="AJ9" s="178" t="s">
        <v>59</v>
      </c>
      <c r="AK9" s="178" t="s">
        <v>60</v>
      </c>
      <c r="AL9" s="178" t="s">
        <v>61</v>
      </c>
      <c r="AM9" s="178" t="s">
        <v>62</v>
      </c>
      <c r="AN9" s="178" t="s">
        <v>63</v>
      </c>
      <c r="AO9" s="178" t="s">
        <v>64</v>
      </c>
      <c r="AP9" s="178" t="s">
        <v>65</v>
      </c>
      <c r="AQ9" s="336" t="s">
        <v>66</v>
      </c>
      <c r="AR9" s="178" t="s">
        <v>67</v>
      </c>
      <c r="AS9" s="338" t="s">
        <v>68</v>
      </c>
      <c r="AV9" s="35" t="s">
        <v>69</v>
      </c>
      <c r="AW9" s="35" t="s">
        <v>70</v>
      </c>
      <c r="AY9" s="36" t="s">
        <v>71</v>
      </c>
    </row>
    <row r="10" spans="2:51" x14ac:dyDescent="0.25">
      <c r="B10" s="178" t="s">
        <v>72</v>
      </c>
      <c r="C10" s="178" t="s">
        <v>73</v>
      </c>
      <c r="D10" s="178" t="s">
        <v>74</v>
      </c>
      <c r="E10" s="178" t="s">
        <v>75</v>
      </c>
      <c r="F10" s="178" t="s">
        <v>74</v>
      </c>
      <c r="G10" s="178" t="s">
        <v>75</v>
      </c>
      <c r="H10" s="332"/>
      <c r="I10" s="178" t="s">
        <v>75</v>
      </c>
      <c r="J10" s="178" t="s">
        <v>75</v>
      </c>
      <c r="K10" s="178" t="s">
        <v>75</v>
      </c>
      <c r="L10" s="28" t="s">
        <v>29</v>
      </c>
      <c r="M10" s="335"/>
      <c r="N10" s="28" t="s">
        <v>29</v>
      </c>
      <c r="O10" s="337"/>
      <c r="P10" s="337"/>
      <c r="Q10" s="1">
        <f>'JUNE 13'!Q34</f>
        <v>5107259</v>
      </c>
      <c r="R10" s="346"/>
      <c r="S10" s="347"/>
      <c r="T10" s="348"/>
      <c r="U10" s="178" t="s">
        <v>75</v>
      </c>
      <c r="V10" s="178" t="s">
        <v>75</v>
      </c>
      <c r="W10" s="349"/>
      <c r="X10" s="37" t="s">
        <v>76</v>
      </c>
      <c r="Y10" s="37" t="s">
        <v>77</v>
      </c>
      <c r="Z10" s="37" t="s">
        <v>78</v>
      </c>
      <c r="AA10" s="37" t="s">
        <v>79</v>
      </c>
      <c r="AB10" s="37" t="s">
        <v>80</v>
      </c>
      <c r="AC10" s="37" t="s">
        <v>81</v>
      </c>
      <c r="AD10" s="37" t="s">
        <v>82</v>
      </c>
      <c r="AE10" s="37" t="s">
        <v>83</v>
      </c>
      <c r="AF10" s="38"/>
      <c r="AG10" s="1">
        <f>'JUNE 13'!AG34</f>
        <v>47406456</v>
      </c>
      <c r="AH10" s="338"/>
      <c r="AI10" s="354"/>
      <c r="AJ10" s="178" t="s">
        <v>84</v>
      </c>
      <c r="AK10" s="178" t="s">
        <v>84</v>
      </c>
      <c r="AL10" s="178" t="s">
        <v>84</v>
      </c>
      <c r="AM10" s="178" t="s">
        <v>84</v>
      </c>
      <c r="AN10" s="178" t="s">
        <v>84</v>
      </c>
      <c r="AO10" s="178" t="s">
        <v>84</v>
      </c>
      <c r="AP10" s="1">
        <f>'JUNE 13'!AP34</f>
        <v>10912670</v>
      </c>
      <c r="AQ10" s="337"/>
      <c r="AR10" s="179" t="s">
        <v>85</v>
      </c>
      <c r="AS10" s="338"/>
      <c r="AV10" s="39" t="s">
        <v>86</v>
      </c>
      <c r="AW10" s="39" t="s">
        <v>87</v>
      </c>
      <c r="AY10" s="81" t="s">
        <v>128</v>
      </c>
    </row>
    <row r="11" spans="2:51" x14ac:dyDescent="0.25">
      <c r="B11" s="40">
        <v>2</v>
      </c>
      <c r="C11" s="40">
        <v>4.1666666666666664E-2</v>
      </c>
      <c r="D11" s="110">
        <v>4</v>
      </c>
      <c r="E11" s="41">
        <f t="shared" ref="E11:E34" si="0">D11/1.42</f>
        <v>2.8169014084507045</v>
      </c>
      <c r="F11" s="175">
        <v>83</v>
      </c>
      <c r="G11" s="41">
        <f>F11/1.42</f>
        <v>58.450704225352112</v>
      </c>
      <c r="H11" s="42" t="s">
        <v>88</v>
      </c>
      <c r="I11" s="42">
        <f>J11-(2/1.42)</f>
        <v>53.521126760563384</v>
      </c>
      <c r="J11" s="43">
        <f>(F11-5)/1.42</f>
        <v>54.929577464788736</v>
      </c>
      <c r="K11" s="42">
        <f>J11+(6/1.42)</f>
        <v>59.154929577464792</v>
      </c>
      <c r="L11" s="44">
        <v>14</v>
      </c>
      <c r="M11" s="45" t="s">
        <v>89</v>
      </c>
      <c r="N11" s="45">
        <v>11.4</v>
      </c>
      <c r="O11" s="111">
        <v>140</v>
      </c>
      <c r="P11" s="111">
        <v>123</v>
      </c>
      <c r="Q11" s="111">
        <v>5111722</v>
      </c>
      <c r="R11" s="46">
        <f>IF(ISBLANK(Q11),"-",Q11-Q10)</f>
        <v>4463</v>
      </c>
      <c r="S11" s="47">
        <f>R11*24/1000</f>
        <v>107.11199999999999</v>
      </c>
      <c r="T11" s="47">
        <f>R11/1000</f>
        <v>4.4630000000000001</v>
      </c>
      <c r="U11" s="112">
        <v>3.5</v>
      </c>
      <c r="V11" s="112">
        <f>U11</f>
        <v>3.5</v>
      </c>
      <c r="W11" s="113" t="s">
        <v>135</v>
      </c>
      <c r="X11" s="115">
        <v>0</v>
      </c>
      <c r="Y11" s="115">
        <v>0</v>
      </c>
      <c r="Z11" s="115">
        <v>1167</v>
      </c>
      <c r="AA11" s="115">
        <v>1185</v>
      </c>
      <c r="AB11" s="115">
        <v>1147</v>
      </c>
      <c r="AC11" s="48" t="s">
        <v>90</v>
      </c>
      <c r="AD11" s="48" t="s">
        <v>90</v>
      </c>
      <c r="AE11" s="48" t="s">
        <v>90</v>
      </c>
      <c r="AF11" s="114" t="s">
        <v>90</v>
      </c>
      <c r="AG11" s="123">
        <v>47407610</v>
      </c>
      <c r="AH11" s="49">
        <f>IF(ISBLANK(AG11),"-",AG11-AG10)</f>
        <v>1154</v>
      </c>
      <c r="AI11" s="50">
        <f>AH11/T11</f>
        <v>258.57046829486893</v>
      </c>
      <c r="AJ11" s="98">
        <v>0</v>
      </c>
      <c r="AK11" s="98">
        <v>0</v>
      </c>
      <c r="AL11" s="98">
        <v>1</v>
      </c>
      <c r="AM11" s="98">
        <v>1</v>
      </c>
      <c r="AN11" s="98">
        <v>1</v>
      </c>
      <c r="AO11" s="98">
        <v>0.7</v>
      </c>
      <c r="AP11" s="115">
        <v>10913248</v>
      </c>
      <c r="AQ11" s="115">
        <f t="shared" ref="AQ11:AQ34" si="1">AP11-AP10</f>
        <v>578</v>
      </c>
      <c r="AR11" s="51"/>
      <c r="AS11" s="52" t="s">
        <v>113</v>
      </c>
      <c r="AV11" s="39" t="s">
        <v>88</v>
      </c>
      <c r="AW11" s="39" t="s">
        <v>91</v>
      </c>
      <c r="AY11" s="81" t="s">
        <v>127</v>
      </c>
    </row>
    <row r="12" spans="2:51" x14ac:dyDescent="0.25">
      <c r="B12" s="40">
        <v>2.0416666666666701</v>
      </c>
      <c r="C12" s="40">
        <v>8.3333333333333329E-2</v>
      </c>
      <c r="D12" s="110">
        <v>4</v>
      </c>
      <c r="E12" s="41">
        <f t="shared" si="0"/>
        <v>2.8169014084507045</v>
      </c>
      <c r="F12" s="175">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143</v>
      </c>
      <c r="P12" s="111">
        <v>120</v>
      </c>
      <c r="Q12" s="111">
        <v>5116150</v>
      </c>
      <c r="R12" s="46">
        <f t="shared" ref="R12:R34" si="4">IF(ISBLANK(Q12),"-",Q12-Q11)</f>
        <v>4428</v>
      </c>
      <c r="S12" s="47">
        <f t="shared" ref="S12:S34" si="5">R12*24/1000</f>
        <v>106.27200000000001</v>
      </c>
      <c r="T12" s="47">
        <f t="shared" ref="T12:T34" si="6">R12/1000</f>
        <v>4.4279999999999999</v>
      </c>
      <c r="U12" s="112">
        <v>5.0999999999999996</v>
      </c>
      <c r="V12" s="112">
        <f t="shared" ref="V12:V34" si="7">U12</f>
        <v>5.0999999999999996</v>
      </c>
      <c r="W12" s="113" t="s">
        <v>135</v>
      </c>
      <c r="X12" s="115">
        <v>0</v>
      </c>
      <c r="Y12" s="115">
        <v>0</v>
      </c>
      <c r="Z12" s="115">
        <v>1167</v>
      </c>
      <c r="AA12" s="115">
        <v>1185</v>
      </c>
      <c r="AB12" s="115">
        <v>1147</v>
      </c>
      <c r="AC12" s="48" t="s">
        <v>90</v>
      </c>
      <c r="AD12" s="48" t="s">
        <v>90</v>
      </c>
      <c r="AE12" s="48" t="s">
        <v>90</v>
      </c>
      <c r="AF12" s="114" t="s">
        <v>90</v>
      </c>
      <c r="AG12" s="123">
        <v>47408775</v>
      </c>
      <c r="AH12" s="49">
        <f>IF(ISBLANK(AG12),"-",AG12-AG11)</f>
        <v>1165</v>
      </c>
      <c r="AI12" s="50">
        <f t="shared" ref="AI12:AI34" si="8">AH12/T12</f>
        <v>263.09846431797649</v>
      </c>
      <c r="AJ12" s="98">
        <v>0</v>
      </c>
      <c r="AK12" s="98">
        <v>0</v>
      </c>
      <c r="AL12" s="98">
        <v>1</v>
      </c>
      <c r="AM12" s="98">
        <v>1</v>
      </c>
      <c r="AN12" s="98">
        <v>1</v>
      </c>
      <c r="AO12" s="98">
        <v>0.7</v>
      </c>
      <c r="AP12" s="115">
        <v>10913808</v>
      </c>
      <c r="AQ12" s="115">
        <f t="shared" si="1"/>
        <v>560</v>
      </c>
      <c r="AR12" s="118">
        <v>1.02</v>
      </c>
      <c r="AS12" s="52" t="s">
        <v>113</v>
      </c>
      <c r="AV12" s="39" t="s">
        <v>92</v>
      </c>
      <c r="AW12" s="39" t="s">
        <v>93</v>
      </c>
      <c r="AY12" s="81" t="s">
        <v>125</v>
      </c>
    </row>
    <row r="13" spans="2:51" x14ac:dyDescent="0.25">
      <c r="B13" s="40">
        <v>2.0833333333333299</v>
      </c>
      <c r="C13" s="40">
        <v>0.125</v>
      </c>
      <c r="D13" s="110">
        <v>4</v>
      </c>
      <c r="E13" s="41">
        <f t="shared" si="0"/>
        <v>2.8169014084507045</v>
      </c>
      <c r="F13" s="175">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142</v>
      </c>
      <c r="P13" s="111">
        <v>119</v>
      </c>
      <c r="Q13" s="111">
        <v>5120605</v>
      </c>
      <c r="R13" s="46">
        <f t="shared" si="4"/>
        <v>4455</v>
      </c>
      <c r="S13" s="47">
        <f t="shared" si="5"/>
        <v>106.92</v>
      </c>
      <c r="T13" s="47">
        <f t="shared" si="6"/>
        <v>4.4550000000000001</v>
      </c>
      <c r="U13" s="112">
        <v>6.8</v>
      </c>
      <c r="V13" s="112">
        <f t="shared" si="7"/>
        <v>6.8</v>
      </c>
      <c r="W13" s="113" t="s">
        <v>135</v>
      </c>
      <c r="X13" s="115">
        <v>0</v>
      </c>
      <c r="Y13" s="115">
        <v>0</v>
      </c>
      <c r="Z13" s="115">
        <v>1167</v>
      </c>
      <c r="AA13" s="115">
        <v>1185</v>
      </c>
      <c r="AB13" s="115">
        <v>1147</v>
      </c>
      <c r="AC13" s="48" t="s">
        <v>90</v>
      </c>
      <c r="AD13" s="48" t="s">
        <v>90</v>
      </c>
      <c r="AE13" s="48" t="s">
        <v>90</v>
      </c>
      <c r="AF13" s="114" t="s">
        <v>90</v>
      </c>
      <c r="AG13" s="123">
        <v>47409972</v>
      </c>
      <c r="AH13" s="49">
        <f>IF(ISBLANK(AG13),"-",AG13-AG12)</f>
        <v>1197</v>
      </c>
      <c r="AI13" s="50">
        <f t="shared" si="8"/>
        <v>268.68686868686871</v>
      </c>
      <c r="AJ13" s="98">
        <v>0</v>
      </c>
      <c r="AK13" s="98">
        <v>0</v>
      </c>
      <c r="AL13" s="98">
        <v>1</v>
      </c>
      <c r="AM13" s="98">
        <v>1</v>
      </c>
      <c r="AN13" s="98">
        <v>1</v>
      </c>
      <c r="AO13" s="98">
        <v>0.7</v>
      </c>
      <c r="AP13" s="115">
        <v>10914320</v>
      </c>
      <c r="AQ13" s="115">
        <f t="shared" si="1"/>
        <v>512</v>
      </c>
      <c r="AR13" s="51"/>
      <c r="AS13" s="52" t="s">
        <v>113</v>
      </c>
      <c r="AV13" s="39" t="s">
        <v>94</v>
      </c>
      <c r="AW13" s="39" t="s">
        <v>95</v>
      </c>
      <c r="AY13" s="81" t="s">
        <v>132</v>
      </c>
    </row>
    <row r="14" spans="2:51" x14ac:dyDescent="0.25">
      <c r="B14" s="40">
        <v>2.125</v>
      </c>
      <c r="C14" s="40">
        <v>0.16666666666666699</v>
      </c>
      <c r="D14" s="110">
        <v>4</v>
      </c>
      <c r="E14" s="41">
        <f t="shared" si="0"/>
        <v>2.8169014084507045</v>
      </c>
      <c r="F14" s="175">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140</v>
      </c>
      <c r="P14" s="111">
        <v>110</v>
      </c>
      <c r="Q14" s="111">
        <v>5125137</v>
      </c>
      <c r="R14" s="46">
        <f t="shared" si="4"/>
        <v>4532</v>
      </c>
      <c r="S14" s="47">
        <f t="shared" si="5"/>
        <v>108.768</v>
      </c>
      <c r="T14" s="47">
        <f t="shared" si="6"/>
        <v>4.532</v>
      </c>
      <c r="U14" s="112">
        <v>8.6999999999999993</v>
      </c>
      <c r="V14" s="112">
        <f t="shared" si="7"/>
        <v>8.6999999999999993</v>
      </c>
      <c r="W14" s="113" t="s">
        <v>135</v>
      </c>
      <c r="X14" s="115">
        <v>0</v>
      </c>
      <c r="Y14" s="115">
        <v>0</v>
      </c>
      <c r="Z14" s="115">
        <v>1167</v>
      </c>
      <c r="AA14" s="115">
        <v>1185</v>
      </c>
      <c r="AB14" s="115">
        <v>1147</v>
      </c>
      <c r="AC14" s="48" t="s">
        <v>90</v>
      </c>
      <c r="AD14" s="48" t="s">
        <v>90</v>
      </c>
      <c r="AE14" s="48" t="s">
        <v>90</v>
      </c>
      <c r="AF14" s="114" t="s">
        <v>90</v>
      </c>
      <c r="AG14" s="123">
        <v>47411228</v>
      </c>
      <c r="AH14" s="49">
        <f t="shared" ref="AH14:AH34" si="9">IF(ISBLANK(AG14),"-",AG14-AG13)</f>
        <v>1256</v>
      </c>
      <c r="AI14" s="50">
        <f t="shared" si="8"/>
        <v>277.14033539276255</v>
      </c>
      <c r="AJ14" s="98">
        <v>0</v>
      </c>
      <c r="AK14" s="98">
        <v>0</v>
      </c>
      <c r="AL14" s="98">
        <v>1</v>
      </c>
      <c r="AM14" s="98">
        <v>1</v>
      </c>
      <c r="AN14" s="98">
        <v>1</v>
      </c>
      <c r="AO14" s="98">
        <v>0.7</v>
      </c>
      <c r="AP14" s="115">
        <v>10914840</v>
      </c>
      <c r="AQ14" s="115">
        <f t="shared" si="1"/>
        <v>520</v>
      </c>
      <c r="AR14" s="51"/>
      <c r="AS14" s="52" t="s">
        <v>113</v>
      </c>
      <c r="AT14" s="54"/>
      <c r="AV14" s="39" t="s">
        <v>96</v>
      </c>
      <c r="AW14" s="39" t="s">
        <v>97</v>
      </c>
      <c r="AY14" s="81" t="s">
        <v>181</v>
      </c>
    </row>
    <row r="15" spans="2:51" ht="14.25" customHeight="1" x14ac:dyDescent="0.25">
      <c r="B15" s="40">
        <v>2.1666666666666701</v>
      </c>
      <c r="C15" s="40">
        <v>0.20833333333333301</v>
      </c>
      <c r="D15" s="110">
        <v>4</v>
      </c>
      <c r="E15" s="41">
        <f t="shared" si="0"/>
        <v>2.8169014084507045</v>
      </c>
      <c r="F15" s="175">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135</v>
      </c>
      <c r="P15" s="111">
        <v>125</v>
      </c>
      <c r="Q15" s="111">
        <v>5129699</v>
      </c>
      <c r="R15" s="46">
        <f t="shared" si="4"/>
        <v>4562</v>
      </c>
      <c r="S15" s="47">
        <f t="shared" si="5"/>
        <v>109.488</v>
      </c>
      <c r="T15" s="47">
        <f t="shared" si="6"/>
        <v>4.5620000000000003</v>
      </c>
      <c r="U15" s="112">
        <v>9.5</v>
      </c>
      <c r="V15" s="112">
        <f t="shared" si="7"/>
        <v>9.5</v>
      </c>
      <c r="W15" s="113" t="s">
        <v>135</v>
      </c>
      <c r="X15" s="115">
        <v>0</v>
      </c>
      <c r="Y15" s="115">
        <v>0</v>
      </c>
      <c r="Z15" s="115">
        <v>1187</v>
      </c>
      <c r="AA15" s="115">
        <v>1185</v>
      </c>
      <c r="AB15" s="115">
        <v>1186</v>
      </c>
      <c r="AC15" s="48" t="s">
        <v>90</v>
      </c>
      <c r="AD15" s="48" t="s">
        <v>90</v>
      </c>
      <c r="AE15" s="48" t="s">
        <v>90</v>
      </c>
      <c r="AF15" s="114" t="s">
        <v>90</v>
      </c>
      <c r="AG15" s="123">
        <v>47412436</v>
      </c>
      <c r="AH15" s="49">
        <f t="shared" si="9"/>
        <v>1208</v>
      </c>
      <c r="AI15" s="50">
        <f t="shared" si="8"/>
        <v>264.7961420429636</v>
      </c>
      <c r="AJ15" s="98">
        <v>0</v>
      </c>
      <c r="AK15" s="98">
        <v>0</v>
      </c>
      <c r="AL15" s="98">
        <v>1</v>
      </c>
      <c r="AM15" s="98">
        <v>1</v>
      </c>
      <c r="AN15" s="98">
        <v>1</v>
      </c>
      <c r="AO15" s="98">
        <v>0.7</v>
      </c>
      <c r="AP15" s="115">
        <v>10915055</v>
      </c>
      <c r="AQ15" s="115">
        <f t="shared" si="1"/>
        <v>215</v>
      </c>
      <c r="AR15" s="51"/>
      <c r="AS15" s="52" t="s">
        <v>113</v>
      </c>
      <c r="AV15" s="39" t="s">
        <v>98</v>
      </c>
      <c r="AW15" s="39" t="s">
        <v>99</v>
      </c>
      <c r="AY15" s="97"/>
    </row>
    <row r="16" spans="2:51" x14ac:dyDescent="0.25">
      <c r="B16" s="40">
        <v>2.2083333333333299</v>
      </c>
      <c r="C16" s="40">
        <v>0.25</v>
      </c>
      <c r="D16" s="110">
        <v>4</v>
      </c>
      <c r="E16" s="41">
        <f t="shared" si="0"/>
        <v>2.8169014084507045</v>
      </c>
      <c r="F16" s="175">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11">
        <v>140</v>
      </c>
      <c r="P16" s="111">
        <v>138</v>
      </c>
      <c r="Q16" s="111">
        <v>5135493</v>
      </c>
      <c r="R16" s="46">
        <f t="shared" si="4"/>
        <v>5794</v>
      </c>
      <c r="S16" s="47">
        <f t="shared" si="5"/>
        <v>139.05600000000001</v>
      </c>
      <c r="T16" s="47">
        <f t="shared" si="6"/>
        <v>5.7939999999999996</v>
      </c>
      <c r="U16" s="112">
        <v>9.5</v>
      </c>
      <c r="V16" s="112">
        <f t="shared" si="7"/>
        <v>9.5</v>
      </c>
      <c r="W16" s="113" t="s">
        <v>135</v>
      </c>
      <c r="X16" s="115">
        <v>0</v>
      </c>
      <c r="Y16" s="115">
        <v>0</v>
      </c>
      <c r="Z16" s="115">
        <v>1187</v>
      </c>
      <c r="AA16" s="115">
        <v>1185</v>
      </c>
      <c r="AB16" s="115">
        <v>1187</v>
      </c>
      <c r="AC16" s="48" t="s">
        <v>90</v>
      </c>
      <c r="AD16" s="48" t="s">
        <v>90</v>
      </c>
      <c r="AE16" s="48" t="s">
        <v>90</v>
      </c>
      <c r="AF16" s="114" t="s">
        <v>90</v>
      </c>
      <c r="AG16" s="123">
        <v>47413720</v>
      </c>
      <c r="AH16" s="49">
        <f t="shared" si="9"/>
        <v>1284</v>
      </c>
      <c r="AI16" s="50">
        <f t="shared" si="8"/>
        <v>221.60856057991026</v>
      </c>
      <c r="AJ16" s="98">
        <v>0</v>
      </c>
      <c r="AK16" s="98">
        <v>0</v>
      </c>
      <c r="AL16" s="98">
        <v>1</v>
      </c>
      <c r="AM16" s="98">
        <v>1</v>
      </c>
      <c r="AN16" s="98">
        <v>1</v>
      </c>
      <c r="AO16" s="98">
        <v>0</v>
      </c>
      <c r="AP16" s="115">
        <v>10915055</v>
      </c>
      <c r="AQ16" s="115">
        <f t="shared" si="1"/>
        <v>0</v>
      </c>
      <c r="AR16" s="53">
        <v>1.32</v>
      </c>
      <c r="AS16" s="52" t="s">
        <v>101</v>
      </c>
      <c r="AV16" s="39" t="s">
        <v>102</v>
      </c>
      <c r="AW16" s="39" t="s">
        <v>103</v>
      </c>
      <c r="AY16" s="97"/>
    </row>
    <row r="17" spans="1:51" x14ac:dyDescent="0.25">
      <c r="B17" s="40">
        <v>2.25</v>
      </c>
      <c r="C17" s="40">
        <v>0.29166666666666702</v>
      </c>
      <c r="D17" s="110">
        <v>4</v>
      </c>
      <c r="E17" s="41">
        <f t="shared" si="0"/>
        <v>2.8169014084507045</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131</v>
      </c>
      <c r="P17" s="111">
        <v>144</v>
      </c>
      <c r="Q17" s="111">
        <v>5141550</v>
      </c>
      <c r="R17" s="46">
        <f t="shared" si="4"/>
        <v>6057</v>
      </c>
      <c r="S17" s="47">
        <f t="shared" si="5"/>
        <v>145.36799999999999</v>
      </c>
      <c r="T17" s="47">
        <f t="shared" si="6"/>
        <v>6.0570000000000004</v>
      </c>
      <c r="U17" s="112">
        <v>9.1</v>
      </c>
      <c r="V17" s="112">
        <f t="shared" si="7"/>
        <v>9.1</v>
      </c>
      <c r="W17" s="113" t="s">
        <v>129</v>
      </c>
      <c r="X17" s="115">
        <v>0</v>
      </c>
      <c r="Y17" s="115">
        <v>1078</v>
      </c>
      <c r="Z17" s="115">
        <v>1187</v>
      </c>
      <c r="AA17" s="115">
        <v>1185</v>
      </c>
      <c r="AB17" s="115">
        <v>1187</v>
      </c>
      <c r="AC17" s="48" t="s">
        <v>90</v>
      </c>
      <c r="AD17" s="48" t="s">
        <v>90</v>
      </c>
      <c r="AE17" s="48" t="s">
        <v>90</v>
      </c>
      <c r="AF17" s="114" t="s">
        <v>90</v>
      </c>
      <c r="AG17" s="123">
        <v>47415108</v>
      </c>
      <c r="AH17" s="49">
        <f t="shared" si="9"/>
        <v>1388</v>
      </c>
      <c r="AI17" s="50">
        <f t="shared" si="8"/>
        <v>229.15634802707609</v>
      </c>
      <c r="AJ17" s="98">
        <v>0</v>
      </c>
      <c r="AK17" s="98">
        <v>1</v>
      </c>
      <c r="AL17" s="98">
        <v>1</v>
      </c>
      <c r="AM17" s="98">
        <v>1</v>
      </c>
      <c r="AN17" s="98">
        <v>1</v>
      </c>
      <c r="AO17" s="98">
        <v>0</v>
      </c>
      <c r="AP17" s="115">
        <v>10915055</v>
      </c>
      <c r="AQ17" s="115">
        <f t="shared" si="1"/>
        <v>0</v>
      </c>
      <c r="AR17" s="51"/>
      <c r="AS17" s="52" t="s">
        <v>101</v>
      </c>
      <c r="AT17" s="54"/>
      <c r="AV17" s="39" t="s">
        <v>104</v>
      </c>
      <c r="AW17" s="39" t="s">
        <v>105</v>
      </c>
      <c r="AY17" s="101"/>
    </row>
    <row r="18" spans="1:51" x14ac:dyDescent="0.25">
      <c r="B18" s="40">
        <v>2.2916666666666701</v>
      </c>
      <c r="C18" s="40">
        <v>0.33333333333333298</v>
      </c>
      <c r="D18" s="110">
        <v>4</v>
      </c>
      <c r="E18" s="41">
        <f t="shared" si="0"/>
        <v>2.8169014084507045</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132</v>
      </c>
      <c r="P18" s="111">
        <v>142</v>
      </c>
      <c r="Q18" s="111">
        <v>5147640</v>
      </c>
      <c r="R18" s="46">
        <f t="shared" si="4"/>
        <v>6090</v>
      </c>
      <c r="S18" s="47">
        <f t="shared" si="5"/>
        <v>146.16</v>
      </c>
      <c r="T18" s="47">
        <f t="shared" si="6"/>
        <v>6.09</v>
      </c>
      <c r="U18" s="112">
        <v>8.6999999999999993</v>
      </c>
      <c r="V18" s="112">
        <f t="shared" si="7"/>
        <v>8.6999999999999993</v>
      </c>
      <c r="W18" s="113" t="s">
        <v>129</v>
      </c>
      <c r="X18" s="115">
        <v>0</v>
      </c>
      <c r="Y18" s="115">
        <v>1067</v>
      </c>
      <c r="Z18" s="115">
        <v>1187</v>
      </c>
      <c r="AA18" s="115">
        <v>1185</v>
      </c>
      <c r="AB18" s="115">
        <v>1187</v>
      </c>
      <c r="AC18" s="48" t="s">
        <v>90</v>
      </c>
      <c r="AD18" s="48" t="s">
        <v>90</v>
      </c>
      <c r="AE18" s="48" t="s">
        <v>90</v>
      </c>
      <c r="AF18" s="114" t="s">
        <v>90</v>
      </c>
      <c r="AG18" s="123">
        <v>47416496</v>
      </c>
      <c r="AH18" s="49">
        <f t="shared" si="9"/>
        <v>1388</v>
      </c>
      <c r="AI18" s="50">
        <f t="shared" si="8"/>
        <v>227.91461412151068</v>
      </c>
      <c r="AJ18" s="98">
        <v>0</v>
      </c>
      <c r="AK18" s="98">
        <v>1</v>
      </c>
      <c r="AL18" s="98">
        <v>1</v>
      </c>
      <c r="AM18" s="98">
        <v>1</v>
      </c>
      <c r="AN18" s="98">
        <v>1</v>
      </c>
      <c r="AO18" s="98">
        <v>0</v>
      </c>
      <c r="AP18" s="115">
        <v>10915055</v>
      </c>
      <c r="AQ18" s="115">
        <f t="shared" si="1"/>
        <v>0</v>
      </c>
      <c r="AR18" s="51"/>
      <c r="AS18" s="52" t="s">
        <v>101</v>
      </c>
      <c r="AV18" s="39" t="s">
        <v>106</v>
      </c>
      <c r="AW18" s="39" t="s">
        <v>107</v>
      </c>
      <c r="AY18" s="101"/>
    </row>
    <row r="19" spans="1:51" x14ac:dyDescent="0.25">
      <c r="B19" s="40">
        <v>2.3333333333333299</v>
      </c>
      <c r="C19" s="40">
        <v>0.375</v>
      </c>
      <c r="D19" s="110">
        <v>4</v>
      </c>
      <c r="E19" s="41">
        <f t="shared" si="0"/>
        <v>2.8169014084507045</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135</v>
      </c>
      <c r="P19" s="111">
        <v>140</v>
      </c>
      <c r="Q19" s="111">
        <v>5153846</v>
      </c>
      <c r="R19" s="46">
        <f t="shared" si="4"/>
        <v>6206</v>
      </c>
      <c r="S19" s="47">
        <f t="shared" si="5"/>
        <v>148.94399999999999</v>
      </c>
      <c r="T19" s="47">
        <f t="shared" si="6"/>
        <v>6.2060000000000004</v>
      </c>
      <c r="U19" s="112">
        <v>7.9</v>
      </c>
      <c r="V19" s="112">
        <f t="shared" si="7"/>
        <v>7.9</v>
      </c>
      <c r="W19" s="113" t="s">
        <v>129</v>
      </c>
      <c r="X19" s="115">
        <v>0</v>
      </c>
      <c r="Y19" s="115">
        <v>1048</v>
      </c>
      <c r="Z19" s="115">
        <v>1187</v>
      </c>
      <c r="AA19" s="115">
        <v>1185</v>
      </c>
      <c r="AB19" s="115">
        <v>1187</v>
      </c>
      <c r="AC19" s="48" t="s">
        <v>90</v>
      </c>
      <c r="AD19" s="48" t="s">
        <v>90</v>
      </c>
      <c r="AE19" s="48" t="s">
        <v>90</v>
      </c>
      <c r="AF19" s="114" t="s">
        <v>90</v>
      </c>
      <c r="AG19" s="123">
        <v>47417892</v>
      </c>
      <c r="AH19" s="49">
        <f t="shared" si="9"/>
        <v>1396</v>
      </c>
      <c r="AI19" s="50">
        <f t="shared" si="8"/>
        <v>224.9436029648727</v>
      </c>
      <c r="AJ19" s="98">
        <v>0</v>
      </c>
      <c r="AK19" s="98">
        <v>1</v>
      </c>
      <c r="AL19" s="98">
        <v>1</v>
      </c>
      <c r="AM19" s="98">
        <v>1</v>
      </c>
      <c r="AN19" s="98">
        <v>1</v>
      </c>
      <c r="AO19" s="98">
        <v>0</v>
      </c>
      <c r="AP19" s="115">
        <v>10915055</v>
      </c>
      <c r="AQ19" s="115">
        <f t="shared" si="1"/>
        <v>0</v>
      </c>
      <c r="AR19" s="51"/>
      <c r="AS19" s="52" t="s">
        <v>101</v>
      </c>
      <c r="AV19" s="39" t="s">
        <v>108</v>
      </c>
      <c r="AW19" s="39" t="s">
        <v>109</v>
      </c>
      <c r="AY19" s="101"/>
    </row>
    <row r="20" spans="1:51" x14ac:dyDescent="0.25">
      <c r="B20" s="40">
        <v>2.375</v>
      </c>
      <c r="C20" s="40">
        <v>0.41666666666666669</v>
      </c>
      <c r="D20" s="110">
        <v>4</v>
      </c>
      <c r="E20" s="41">
        <f t="shared" si="0"/>
        <v>2.8169014084507045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136</v>
      </c>
      <c r="P20" s="111">
        <v>145</v>
      </c>
      <c r="Q20" s="111">
        <v>5159906</v>
      </c>
      <c r="R20" s="46">
        <f t="shared" si="4"/>
        <v>6060</v>
      </c>
      <c r="S20" s="47">
        <f t="shared" si="5"/>
        <v>145.44</v>
      </c>
      <c r="T20" s="47">
        <f t="shared" si="6"/>
        <v>6.06</v>
      </c>
      <c r="U20" s="112">
        <v>7.3</v>
      </c>
      <c r="V20" s="112">
        <f t="shared" si="7"/>
        <v>7.3</v>
      </c>
      <c r="W20" s="113" t="s">
        <v>129</v>
      </c>
      <c r="X20" s="115">
        <v>0</v>
      </c>
      <c r="Y20" s="115">
        <v>1046</v>
      </c>
      <c r="Z20" s="115">
        <v>1187</v>
      </c>
      <c r="AA20" s="115">
        <v>1185</v>
      </c>
      <c r="AB20" s="115">
        <v>1187</v>
      </c>
      <c r="AC20" s="48" t="s">
        <v>90</v>
      </c>
      <c r="AD20" s="48" t="s">
        <v>90</v>
      </c>
      <c r="AE20" s="48" t="s">
        <v>90</v>
      </c>
      <c r="AF20" s="114" t="s">
        <v>90</v>
      </c>
      <c r="AG20" s="123">
        <v>47419268</v>
      </c>
      <c r="AH20" s="49">
        <f t="shared" si="9"/>
        <v>1376</v>
      </c>
      <c r="AI20" s="50">
        <f t="shared" si="8"/>
        <v>227.06270627062707</v>
      </c>
      <c r="AJ20" s="98">
        <v>0</v>
      </c>
      <c r="AK20" s="98">
        <v>1</v>
      </c>
      <c r="AL20" s="98">
        <v>1</v>
      </c>
      <c r="AM20" s="98">
        <v>1</v>
      </c>
      <c r="AN20" s="98">
        <v>1</v>
      </c>
      <c r="AO20" s="98">
        <v>0</v>
      </c>
      <c r="AP20" s="115">
        <v>10915055</v>
      </c>
      <c r="AQ20" s="115">
        <f t="shared" si="1"/>
        <v>0</v>
      </c>
      <c r="AR20" s="53">
        <v>1.34</v>
      </c>
      <c r="AS20" s="52" t="s">
        <v>134</v>
      </c>
      <c r="AY20" s="101"/>
    </row>
    <row r="21" spans="1:51" x14ac:dyDescent="0.25">
      <c r="B21" s="40">
        <v>2.4166666666666701</v>
      </c>
      <c r="C21" s="40">
        <v>0.45833333333333298</v>
      </c>
      <c r="D21" s="110">
        <v>4</v>
      </c>
      <c r="E21" s="41">
        <f t="shared" si="0"/>
        <v>2.8169014084507045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133</v>
      </c>
      <c r="P21" s="111">
        <v>142</v>
      </c>
      <c r="Q21" s="111">
        <v>5165984</v>
      </c>
      <c r="R21" s="46">
        <f t="shared" si="4"/>
        <v>6078</v>
      </c>
      <c r="S21" s="47">
        <f t="shared" si="5"/>
        <v>145.87200000000001</v>
      </c>
      <c r="T21" s="47">
        <f t="shared" si="6"/>
        <v>6.0780000000000003</v>
      </c>
      <c r="U21" s="112">
        <v>6.7</v>
      </c>
      <c r="V21" s="112">
        <f t="shared" si="7"/>
        <v>6.7</v>
      </c>
      <c r="W21" s="113" t="s">
        <v>129</v>
      </c>
      <c r="X21" s="115">
        <v>0</v>
      </c>
      <c r="Y21" s="115">
        <v>1048</v>
      </c>
      <c r="Z21" s="115">
        <v>1187</v>
      </c>
      <c r="AA21" s="115">
        <v>1185</v>
      </c>
      <c r="AB21" s="115">
        <v>1187</v>
      </c>
      <c r="AC21" s="48" t="s">
        <v>90</v>
      </c>
      <c r="AD21" s="48" t="s">
        <v>90</v>
      </c>
      <c r="AE21" s="48" t="s">
        <v>90</v>
      </c>
      <c r="AF21" s="114" t="s">
        <v>90</v>
      </c>
      <c r="AG21" s="123">
        <v>47420635</v>
      </c>
      <c r="AH21" s="49">
        <f t="shared" si="9"/>
        <v>1367</v>
      </c>
      <c r="AI21" s="50">
        <f t="shared" si="8"/>
        <v>224.9095097071405</v>
      </c>
      <c r="AJ21" s="98">
        <v>0</v>
      </c>
      <c r="AK21" s="98">
        <v>1</v>
      </c>
      <c r="AL21" s="98">
        <v>1</v>
      </c>
      <c r="AM21" s="98">
        <v>1</v>
      </c>
      <c r="AN21" s="98">
        <v>1</v>
      </c>
      <c r="AO21" s="98">
        <v>0</v>
      </c>
      <c r="AP21" s="115">
        <v>10915055</v>
      </c>
      <c r="AQ21" s="115">
        <f t="shared" si="1"/>
        <v>0</v>
      </c>
      <c r="AR21" s="51"/>
      <c r="AS21" s="52" t="s">
        <v>101</v>
      </c>
      <c r="AY21" s="101"/>
    </row>
    <row r="22" spans="1:51" x14ac:dyDescent="0.25">
      <c r="A22" s="97" t="s">
        <v>163</v>
      </c>
      <c r="B22" s="40">
        <v>2.4583333333333299</v>
      </c>
      <c r="C22" s="40">
        <v>0.5</v>
      </c>
      <c r="D22" s="110">
        <v>4</v>
      </c>
      <c r="E22" s="41">
        <f t="shared" si="0"/>
        <v>2.8169014084507045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131</v>
      </c>
      <c r="P22" s="111">
        <v>141</v>
      </c>
      <c r="Q22" s="111">
        <v>5171960</v>
      </c>
      <c r="R22" s="46">
        <f t="shared" si="4"/>
        <v>5976</v>
      </c>
      <c r="S22" s="47">
        <f t="shared" si="5"/>
        <v>143.42400000000001</v>
      </c>
      <c r="T22" s="47">
        <f t="shared" si="6"/>
        <v>5.976</v>
      </c>
      <c r="U22" s="112">
        <v>6.2</v>
      </c>
      <c r="V22" s="112">
        <f t="shared" si="7"/>
        <v>6.2</v>
      </c>
      <c r="W22" s="113" t="s">
        <v>129</v>
      </c>
      <c r="X22" s="115">
        <v>0</v>
      </c>
      <c r="Y22" s="115">
        <v>1047</v>
      </c>
      <c r="Z22" s="115">
        <v>1187</v>
      </c>
      <c r="AA22" s="115">
        <v>1185</v>
      </c>
      <c r="AB22" s="115">
        <v>1187</v>
      </c>
      <c r="AC22" s="48" t="s">
        <v>90</v>
      </c>
      <c r="AD22" s="48" t="s">
        <v>90</v>
      </c>
      <c r="AE22" s="48" t="s">
        <v>90</v>
      </c>
      <c r="AF22" s="114" t="s">
        <v>90</v>
      </c>
      <c r="AG22" s="123">
        <v>47422004</v>
      </c>
      <c r="AH22" s="49">
        <f t="shared" si="9"/>
        <v>1369</v>
      </c>
      <c r="AI22" s="50">
        <f t="shared" si="8"/>
        <v>229.0829986613119</v>
      </c>
      <c r="AJ22" s="98">
        <v>0</v>
      </c>
      <c r="AK22" s="98">
        <v>1</v>
      </c>
      <c r="AL22" s="98">
        <v>1</v>
      </c>
      <c r="AM22" s="98">
        <v>1</v>
      </c>
      <c r="AN22" s="98">
        <v>1</v>
      </c>
      <c r="AO22" s="98">
        <v>0</v>
      </c>
      <c r="AP22" s="115">
        <v>10915055</v>
      </c>
      <c r="AQ22" s="115">
        <f t="shared" si="1"/>
        <v>0</v>
      </c>
      <c r="AR22" s="51"/>
      <c r="AS22" s="52" t="s">
        <v>101</v>
      </c>
      <c r="AV22" s="55" t="s">
        <v>110</v>
      </c>
      <c r="AY22" s="101"/>
    </row>
    <row r="23" spans="1:51" x14ac:dyDescent="0.25">
      <c r="A23" s="97" t="s">
        <v>124</v>
      </c>
      <c r="B23" s="40">
        <v>2.5</v>
      </c>
      <c r="C23" s="40">
        <v>0.54166666666666696</v>
      </c>
      <c r="D23" s="110">
        <v>4</v>
      </c>
      <c r="E23" s="41">
        <f t="shared" si="0"/>
        <v>2.8169014084507045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132</v>
      </c>
      <c r="P23" s="111">
        <v>134</v>
      </c>
      <c r="Q23" s="111">
        <v>5177725</v>
      </c>
      <c r="R23" s="46">
        <f t="shared" si="4"/>
        <v>5765</v>
      </c>
      <c r="S23" s="47">
        <f t="shared" si="5"/>
        <v>138.36000000000001</v>
      </c>
      <c r="T23" s="47">
        <f t="shared" si="6"/>
        <v>5.7649999999999997</v>
      </c>
      <c r="U23" s="112">
        <v>5.6</v>
      </c>
      <c r="V23" s="112">
        <f t="shared" si="7"/>
        <v>5.6</v>
      </c>
      <c r="W23" s="113" t="s">
        <v>129</v>
      </c>
      <c r="X23" s="115">
        <v>0</v>
      </c>
      <c r="Y23" s="115">
        <v>1046</v>
      </c>
      <c r="Z23" s="115">
        <v>1187</v>
      </c>
      <c r="AA23" s="115">
        <v>1185</v>
      </c>
      <c r="AB23" s="115">
        <v>1187</v>
      </c>
      <c r="AC23" s="48" t="s">
        <v>90</v>
      </c>
      <c r="AD23" s="48" t="s">
        <v>90</v>
      </c>
      <c r="AE23" s="48" t="s">
        <v>90</v>
      </c>
      <c r="AF23" s="114" t="s">
        <v>90</v>
      </c>
      <c r="AG23" s="123">
        <v>47423348</v>
      </c>
      <c r="AH23" s="49">
        <f t="shared" si="9"/>
        <v>1344</v>
      </c>
      <c r="AI23" s="50">
        <f t="shared" si="8"/>
        <v>233.13096270598439</v>
      </c>
      <c r="AJ23" s="98">
        <v>0</v>
      </c>
      <c r="AK23" s="98">
        <v>1</v>
      </c>
      <c r="AL23" s="98">
        <v>1</v>
      </c>
      <c r="AM23" s="98">
        <v>1</v>
      </c>
      <c r="AN23" s="98">
        <v>1</v>
      </c>
      <c r="AO23" s="98">
        <v>0</v>
      </c>
      <c r="AP23" s="115">
        <v>10915055</v>
      </c>
      <c r="AQ23" s="115">
        <f t="shared" si="1"/>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133</v>
      </c>
      <c r="P24" s="111">
        <v>135</v>
      </c>
      <c r="Q24" s="111">
        <v>5183537</v>
      </c>
      <c r="R24" s="46">
        <f t="shared" si="4"/>
        <v>5812</v>
      </c>
      <c r="S24" s="47">
        <f t="shared" si="5"/>
        <v>139.488</v>
      </c>
      <c r="T24" s="47">
        <f t="shared" si="6"/>
        <v>5.8120000000000003</v>
      </c>
      <c r="U24" s="112">
        <v>5.2</v>
      </c>
      <c r="V24" s="112">
        <f t="shared" si="7"/>
        <v>5.2</v>
      </c>
      <c r="W24" s="113" t="s">
        <v>129</v>
      </c>
      <c r="X24" s="115">
        <v>0</v>
      </c>
      <c r="Y24" s="115">
        <v>1015</v>
      </c>
      <c r="Z24" s="115">
        <v>1188</v>
      </c>
      <c r="AA24" s="115">
        <v>1185</v>
      </c>
      <c r="AB24" s="115">
        <v>1187</v>
      </c>
      <c r="AC24" s="48" t="s">
        <v>90</v>
      </c>
      <c r="AD24" s="48" t="s">
        <v>90</v>
      </c>
      <c r="AE24" s="48" t="s">
        <v>90</v>
      </c>
      <c r="AF24" s="114" t="s">
        <v>90</v>
      </c>
      <c r="AG24" s="123">
        <v>47424684</v>
      </c>
      <c r="AH24" s="49">
        <f>IF(ISBLANK(AG24),"-",AG24-AG23)</f>
        <v>1336</v>
      </c>
      <c r="AI24" s="50">
        <f t="shared" si="8"/>
        <v>229.86923606331726</v>
      </c>
      <c r="AJ24" s="98">
        <v>0</v>
      </c>
      <c r="AK24" s="98">
        <v>1</v>
      </c>
      <c r="AL24" s="98">
        <v>1</v>
      </c>
      <c r="AM24" s="98">
        <v>1</v>
      </c>
      <c r="AN24" s="98">
        <v>1</v>
      </c>
      <c r="AO24" s="98">
        <v>0</v>
      </c>
      <c r="AP24" s="115">
        <v>10915055</v>
      </c>
      <c r="AQ24" s="115">
        <f t="shared" si="1"/>
        <v>0</v>
      </c>
      <c r="AR24" s="53">
        <v>1.23</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137</v>
      </c>
      <c r="P25" s="111">
        <v>140</v>
      </c>
      <c r="Q25" s="111">
        <v>5189299</v>
      </c>
      <c r="R25" s="46">
        <f t="shared" si="4"/>
        <v>5762</v>
      </c>
      <c r="S25" s="47">
        <f t="shared" si="5"/>
        <v>138.28800000000001</v>
      </c>
      <c r="T25" s="47">
        <f t="shared" si="6"/>
        <v>5.7619999999999996</v>
      </c>
      <c r="U25" s="112">
        <v>4.9000000000000004</v>
      </c>
      <c r="V25" s="112">
        <f t="shared" si="7"/>
        <v>4.9000000000000004</v>
      </c>
      <c r="W25" s="113" t="s">
        <v>129</v>
      </c>
      <c r="X25" s="115">
        <v>0</v>
      </c>
      <c r="Y25" s="115">
        <v>1006</v>
      </c>
      <c r="Z25" s="115">
        <v>1187</v>
      </c>
      <c r="AA25" s="115">
        <v>1185</v>
      </c>
      <c r="AB25" s="115">
        <v>1187</v>
      </c>
      <c r="AC25" s="48" t="s">
        <v>90</v>
      </c>
      <c r="AD25" s="48" t="s">
        <v>90</v>
      </c>
      <c r="AE25" s="48" t="s">
        <v>90</v>
      </c>
      <c r="AF25" s="114" t="s">
        <v>90</v>
      </c>
      <c r="AG25" s="123">
        <v>47426016</v>
      </c>
      <c r="AH25" s="49">
        <f t="shared" si="9"/>
        <v>1332</v>
      </c>
      <c r="AI25" s="50">
        <f t="shared" si="8"/>
        <v>231.1697327316904</v>
      </c>
      <c r="AJ25" s="98">
        <v>0</v>
      </c>
      <c r="AK25" s="98">
        <v>1</v>
      </c>
      <c r="AL25" s="98">
        <v>1</v>
      </c>
      <c r="AM25" s="98">
        <v>1</v>
      </c>
      <c r="AN25" s="98">
        <v>1</v>
      </c>
      <c r="AO25" s="98">
        <v>0</v>
      </c>
      <c r="AP25" s="115">
        <v>10915055</v>
      </c>
      <c r="AQ25" s="115">
        <f t="shared" si="1"/>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135</v>
      </c>
      <c r="P26" s="111">
        <v>139</v>
      </c>
      <c r="Q26" s="111">
        <v>5195131</v>
      </c>
      <c r="R26" s="46">
        <f t="shared" si="4"/>
        <v>5832</v>
      </c>
      <c r="S26" s="47">
        <f t="shared" si="5"/>
        <v>139.96799999999999</v>
      </c>
      <c r="T26" s="47">
        <f t="shared" si="6"/>
        <v>5.8319999999999999</v>
      </c>
      <c r="U26" s="112">
        <v>4.7</v>
      </c>
      <c r="V26" s="112">
        <f t="shared" si="7"/>
        <v>4.7</v>
      </c>
      <c r="W26" s="113" t="s">
        <v>129</v>
      </c>
      <c r="X26" s="115">
        <v>0</v>
      </c>
      <c r="Y26" s="115">
        <v>1025</v>
      </c>
      <c r="Z26" s="115">
        <v>1187</v>
      </c>
      <c r="AA26" s="115">
        <v>1185</v>
      </c>
      <c r="AB26" s="115">
        <v>1187</v>
      </c>
      <c r="AC26" s="48" t="s">
        <v>90</v>
      </c>
      <c r="AD26" s="48" t="s">
        <v>90</v>
      </c>
      <c r="AE26" s="48" t="s">
        <v>90</v>
      </c>
      <c r="AF26" s="114" t="s">
        <v>90</v>
      </c>
      <c r="AG26" s="123">
        <v>47427352</v>
      </c>
      <c r="AH26" s="49">
        <f t="shared" si="9"/>
        <v>1336</v>
      </c>
      <c r="AI26" s="50">
        <f t="shared" si="8"/>
        <v>229.0809327846365</v>
      </c>
      <c r="AJ26" s="98">
        <v>0</v>
      </c>
      <c r="AK26" s="98">
        <v>1</v>
      </c>
      <c r="AL26" s="98">
        <v>1</v>
      </c>
      <c r="AM26" s="98">
        <v>1</v>
      </c>
      <c r="AN26" s="98">
        <v>1</v>
      </c>
      <c r="AO26" s="98">
        <v>0</v>
      </c>
      <c r="AP26" s="115">
        <v>10915055</v>
      </c>
      <c r="AQ26" s="115">
        <f t="shared" si="1"/>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136</v>
      </c>
      <c r="P27" s="111">
        <v>143</v>
      </c>
      <c r="Q27" s="111">
        <v>5200987</v>
      </c>
      <c r="R27" s="46">
        <f t="shared" si="4"/>
        <v>5856</v>
      </c>
      <c r="S27" s="47">
        <f t="shared" si="5"/>
        <v>140.54400000000001</v>
      </c>
      <c r="T27" s="47">
        <f t="shared" si="6"/>
        <v>5.8559999999999999</v>
      </c>
      <c r="U27" s="112">
        <v>4.4000000000000004</v>
      </c>
      <c r="V27" s="112">
        <f t="shared" si="7"/>
        <v>4.4000000000000004</v>
      </c>
      <c r="W27" s="113" t="s">
        <v>129</v>
      </c>
      <c r="X27" s="115">
        <v>0</v>
      </c>
      <c r="Y27" s="115">
        <v>1035</v>
      </c>
      <c r="Z27" s="115">
        <v>1188</v>
      </c>
      <c r="AA27" s="115">
        <v>1185</v>
      </c>
      <c r="AB27" s="115">
        <v>1187</v>
      </c>
      <c r="AC27" s="48" t="s">
        <v>90</v>
      </c>
      <c r="AD27" s="48" t="s">
        <v>90</v>
      </c>
      <c r="AE27" s="48" t="s">
        <v>90</v>
      </c>
      <c r="AF27" s="114" t="s">
        <v>90</v>
      </c>
      <c r="AG27" s="123">
        <v>47428692</v>
      </c>
      <c r="AH27" s="49">
        <f t="shared" si="9"/>
        <v>1340</v>
      </c>
      <c r="AI27" s="50">
        <f t="shared" si="8"/>
        <v>228.82513661202185</v>
      </c>
      <c r="AJ27" s="98">
        <v>0</v>
      </c>
      <c r="AK27" s="98">
        <v>1</v>
      </c>
      <c r="AL27" s="98">
        <v>1</v>
      </c>
      <c r="AM27" s="98">
        <v>1</v>
      </c>
      <c r="AN27" s="98">
        <v>1</v>
      </c>
      <c r="AO27" s="98">
        <v>0</v>
      </c>
      <c r="AP27" s="115">
        <v>10915055</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137</v>
      </c>
      <c r="P28" s="111">
        <v>140</v>
      </c>
      <c r="Q28" s="111">
        <v>5206863</v>
      </c>
      <c r="R28" s="46">
        <f t="shared" si="4"/>
        <v>5876</v>
      </c>
      <c r="S28" s="47">
        <f t="shared" si="5"/>
        <v>141.024</v>
      </c>
      <c r="T28" s="47">
        <f t="shared" si="6"/>
        <v>5.8760000000000003</v>
      </c>
      <c r="U28" s="112">
        <v>3.9</v>
      </c>
      <c r="V28" s="112">
        <f t="shared" si="7"/>
        <v>3.9</v>
      </c>
      <c r="W28" s="113" t="s">
        <v>129</v>
      </c>
      <c r="X28" s="115">
        <v>0</v>
      </c>
      <c r="Y28" s="115">
        <v>1015</v>
      </c>
      <c r="Z28" s="115">
        <v>1186</v>
      </c>
      <c r="AA28" s="115">
        <v>1185</v>
      </c>
      <c r="AB28" s="115">
        <v>1186</v>
      </c>
      <c r="AC28" s="48" t="s">
        <v>90</v>
      </c>
      <c r="AD28" s="48" t="s">
        <v>90</v>
      </c>
      <c r="AE28" s="48" t="s">
        <v>90</v>
      </c>
      <c r="AF28" s="114" t="s">
        <v>90</v>
      </c>
      <c r="AG28" s="123">
        <v>47430028</v>
      </c>
      <c r="AH28" s="49">
        <f t="shared" si="9"/>
        <v>1336</v>
      </c>
      <c r="AI28" s="50">
        <f t="shared" si="8"/>
        <v>227.36555479918312</v>
      </c>
      <c r="AJ28" s="98">
        <v>0</v>
      </c>
      <c r="AK28" s="98">
        <v>1</v>
      </c>
      <c r="AL28" s="98">
        <v>1</v>
      </c>
      <c r="AM28" s="98">
        <v>1</v>
      </c>
      <c r="AN28" s="98">
        <v>1</v>
      </c>
      <c r="AO28" s="98">
        <v>0</v>
      </c>
      <c r="AP28" s="115">
        <v>10915055</v>
      </c>
      <c r="AQ28" s="115">
        <f t="shared" si="1"/>
        <v>0</v>
      </c>
      <c r="AR28" s="53">
        <v>1.1299999999999999</v>
      </c>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135</v>
      </c>
      <c r="P29" s="111">
        <v>144</v>
      </c>
      <c r="Q29" s="111">
        <v>5212685</v>
      </c>
      <c r="R29" s="46">
        <f t="shared" si="4"/>
        <v>5822</v>
      </c>
      <c r="S29" s="47">
        <f t="shared" si="5"/>
        <v>139.72800000000001</v>
      </c>
      <c r="T29" s="47">
        <f t="shared" si="6"/>
        <v>5.8220000000000001</v>
      </c>
      <c r="U29" s="112">
        <v>3.6</v>
      </c>
      <c r="V29" s="112">
        <f t="shared" si="7"/>
        <v>3.6</v>
      </c>
      <c r="W29" s="113" t="s">
        <v>129</v>
      </c>
      <c r="X29" s="115">
        <v>0</v>
      </c>
      <c r="Y29" s="115">
        <v>1015</v>
      </c>
      <c r="Z29" s="115">
        <v>1187</v>
      </c>
      <c r="AA29" s="115">
        <v>1185</v>
      </c>
      <c r="AB29" s="115">
        <v>1187</v>
      </c>
      <c r="AC29" s="48" t="s">
        <v>90</v>
      </c>
      <c r="AD29" s="48" t="s">
        <v>90</v>
      </c>
      <c r="AE29" s="48" t="s">
        <v>90</v>
      </c>
      <c r="AF29" s="114" t="s">
        <v>90</v>
      </c>
      <c r="AG29" s="123">
        <v>47431372</v>
      </c>
      <c r="AH29" s="49">
        <f t="shared" si="9"/>
        <v>1344</v>
      </c>
      <c r="AI29" s="50">
        <f t="shared" si="8"/>
        <v>230.84850566815527</v>
      </c>
      <c r="AJ29" s="98">
        <v>0</v>
      </c>
      <c r="AK29" s="98">
        <v>1</v>
      </c>
      <c r="AL29" s="98">
        <v>1</v>
      </c>
      <c r="AM29" s="98">
        <v>1</v>
      </c>
      <c r="AN29" s="98">
        <v>1</v>
      </c>
      <c r="AO29" s="98">
        <v>0</v>
      </c>
      <c r="AP29" s="115">
        <v>10915055</v>
      </c>
      <c r="AQ29" s="115">
        <f t="shared" si="1"/>
        <v>0</v>
      </c>
      <c r="AR29" s="51"/>
      <c r="AS29" s="52" t="s">
        <v>113</v>
      </c>
      <c r="AY29" s="101"/>
    </row>
    <row r="30" spans="1:51" x14ac:dyDescent="0.25">
      <c r="B30" s="40">
        <v>2.7916666666666701</v>
      </c>
      <c r="C30" s="40">
        <v>0.83333333333333703</v>
      </c>
      <c r="D30" s="110">
        <v>4</v>
      </c>
      <c r="E30" s="41">
        <f t="shared" si="0"/>
        <v>2.8169014084507045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114</v>
      </c>
      <c r="P30" s="111">
        <v>128</v>
      </c>
      <c r="Q30" s="111">
        <v>5218147</v>
      </c>
      <c r="R30" s="46">
        <f t="shared" si="4"/>
        <v>5462</v>
      </c>
      <c r="S30" s="47">
        <f t="shared" si="5"/>
        <v>131.08799999999999</v>
      </c>
      <c r="T30" s="47">
        <f t="shared" si="6"/>
        <v>5.4619999999999997</v>
      </c>
      <c r="U30" s="112">
        <v>2.9</v>
      </c>
      <c r="V30" s="112">
        <f t="shared" si="7"/>
        <v>2.9</v>
      </c>
      <c r="W30" s="113" t="s">
        <v>133</v>
      </c>
      <c r="X30" s="115">
        <v>0</v>
      </c>
      <c r="Y30" s="115">
        <v>1088</v>
      </c>
      <c r="Z30" s="115">
        <v>0</v>
      </c>
      <c r="AA30" s="115">
        <v>1185</v>
      </c>
      <c r="AB30" s="115">
        <v>1188</v>
      </c>
      <c r="AC30" s="48" t="s">
        <v>90</v>
      </c>
      <c r="AD30" s="48" t="s">
        <v>90</v>
      </c>
      <c r="AE30" s="48" t="s">
        <v>90</v>
      </c>
      <c r="AF30" s="114" t="s">
        <v>90</v>
      </c>
      <c r="AG30" s="123">
        <v>47432476</v>
      </c>
      <c r="AH30" s="49">
        <f t="shared" si="9"/>
        <v>1104</v>
      </c>
      <c r="AI30" s="50">
        <f t="shared" si="8"/>
        <v>202.12376418894178</v>
      </c>
      <c r="AJ30" s="98">
        <v>0</v>
      </c>
      <c r="AK30" s="98">
        <v>1</v>
      </c>
      <c r="AL30" s="98">
        <v>0</v>
      </c>
      <c r="AM30" s="98">
        <v>1</v>
      </c>
      <c r="AN30" s="98">
        <v>1</v>
      </c>
      <c r="AO30" s="98">
        <v>0</v>
      </c>
      <c r="AP30" s="115">
        <v>10915055</v>
      </c>
      <c r="AQ30" s="115">
        <f t="shared" si="1"/>
        <v>0</v>
      </c>
      <c r="AR30" s="51"/>
      <c r="AS30" s="52" t="s">
        <v>113</v>
      </c>
      <c r="AV30" s="339" t="s">
        <v>117</v>
      </c>
      <c r="AW30" s="339"/>
      <c r="AY30" s="101"/>
    </row>
    <row r="31" spans="1:51" x14ac:dyDescent="0.25">
      <c r="B31" s="40">
        <v>2.8333333333333299</v>
      </c>
      <c r="C31" s="40">
        <v>0.875000000000004</v>
      </c>
      <c r="D31" s="110">
        <v>4</v>
      </c>
      <c r="E31" s="41">
        <f t="shared" si="0"/>
        <v>2.8169014084507045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129</v>
      </c>
      <c r="P31" s="111">
        <v>140</v>
      </c>
      <c r="Q31" s="111">
        <v>5223820</v>
      </c>
      <c r="R31" s="46">
        <f t="shared" si="4"/>
        <v>5673</v>
      </c>
      <c r="S31" s="47">
        <f t="shared" si="5"/>
        <v>136.15199999999999</v>
      </c>
      <c r="T31" s="47">
        <f t="shared" si="6"/>
        <v>5.673</v>
      </c>
      <c r="U31" s="112">
        <v>2.4</v>
      </c>
      <c r="V31" s="112">
        <f t="shared" si="7"/>
        <v>2.4</v>
      </c>
      <c r="W31" s="113" t="s">
        <v>129</v>
      </c>
      <c r="X31" s="115">
        <v>0</v>
      </c>
      <c r="Y31" s="115">
        <v>1076</v>
      </c>
      <c r="Z31" s="115">
        <v>1187</v>
      </c>
      <c r="AA31" s="115">
        <v>1185</v>
      </c>
      <c r="AB31" s="115">
        <v>1187</v>
      </c>
      <c r="AC31" s="48" t="s">
        <v>90</v>
      </c>
      <c r="AD31" s="48" t="s">
        <v>90</v>
      </c>
      <c r="AE31" s="48" t="s">
        <v>90</v>
      </c>
      <c r="AF31" s="114" t="s">
        <v>90</v>
      </c>
      <c r="AG31" s="123">
        <v>47433796</v>
      </c>
      <c r="AH31" s="49">
        <f t="shared" si="9"/>
        <v>1320</v>
      </c>
      <c r="AI31" s="50">
        <f t="shared" si="8"/>
        <v>232.68112109994712</v>
      </c>
      <c r="AJ31" s="98">
        <v>0</v>
      </c>
      <c r="AK31" s="98">
        <v>1</v>
      </c>
      <c r="AL31" s="98">
        <v>1</v>
      </c>
      <c r="AM31" s="98">
        <v>1</v>
      </c>
      <c r="AN31" s="98">
        <v>1</v>
      </c>
      <c r="AO31" s="98">
        <v>0</v>
      </c>
      <c r="AP31" s="115">
        <v>10915055</v>
      </c>
      <c r="AQ31" s="115">
        <f t="shared" si="1"/>
        <v>0</v>
      </c>
      <c r="AR31" s="51"/>
      <c r="AS31" s="52" t="s">
        <v>113</v>
      </c>
      <c r="AV31" s="59" t="s">
        <v>29</v>
      </c>
      <c r="AW31" s="59" t="s">
        <v>74</v>
      </c>
      <c r="AY31" s="101"/>
    </row>
    <row r="32" spans="1:51" x14ac:dyDescent="0.25">
      <c r="B32" s="40">
        <v>2.875</v>
      </c>
      <c r="C32" s="40">
        <v>0.91666666666667096</v>
      </c>
      <c r="D32" s="110">
        <v>4</v>
      </c>
      <c r="E32" s="41">
        <f t="shared" si="0"/>
        <v>2.8169014084507045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129</v>
      </c>
      <c r="P32" s="111">
        <v>134</v>
      </c>
      <c r="Q32" s="111">
        <v>5229624</v>
      </c>
      <c r="R32" s="46">
        <f t="shared" si="4"/>
        <v>5804</v>
      </c>
      <c r="S32" s="47">
        <f t="shared" si="5"/>
        <v>139.29599999999999</v>
      </c>
      <c r="T32" s="47">
        <f t="shared" si="6"/>
        <v>5.8040000000000003</v>
      </c>
      <c r="U32" s="112">
        <v>1.8</v>
      </c>
      <c r="V32" s="112">
        <f t="shared" si="7"/>
        <v>1.8</v>
      </c>
      <c r="W32" s="113" t="s">
        <v>129</v>
      </c>
      <c r="X32" s="115">
        <v>0</v>
      </c>
      <c r="Y32" s="115">
        <v>1055</v>
      </c>
      <c r="Z32" s="115">
        <v>1186</v>
      </c>
      <c r="AA32" s="115">
        <v>1185</v>
      </c>
      <c r="AB32" s="115">
        <v>1187</v>
      </c>
      <c r="AC32" s="48" t="s">
        <v>90</v>
      </c>
      <c r="AD32" s="48" t="s">
        <v>90</v>
      </c>
      <c r="AE32" s="48" t="s">
        <v>90</v>
      </c>
      <c r="AF32" s="114" t="s">
        <v>90</v>
      </c>
      <c r="AG32" s="123">
        <v>47435156</v>
      </c>
      <c r="AH32" s="49">
        <f t="shared" si="9"/>
        <v>1360</v>
      </c>
      <c r="AI32" s="50">
        <f t="shared" si="8"/>
        <v>234.32115782219159</v>
      </c>
      <c r="AJ32" s="98">
        <v>0</v>
      </c>
      <c r="AK32" s="98">
        <v>1</v>
      </c>
      <c r="AL32" s="98">
        <v>1</v>
      </c>
      <c r="AM32" s="98">
        <v>1</v>
      </c>
      <c r="AN32" s="98">
        <v>1</v>
      </c>
      <c r="AO32" s="98">
        <v>0</v>
      </c>
      <c r="AP32" s="115">
        <v>10915055</v>
      </c>
      <c r="AQ32" s="115">
        <f t="shared" si="1"/>
        <v>0</v>
      </c>
      <c r="AR32" s="53">
        <v>1.1599999999999999</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75">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133</v>
      </c>
      <c r="P33" s="111">
        <v>130</v>
      </c>
      <c r="Q33" s="111">
        <v>5235016</v>
      </c>
      <c r="R33" s="46">
        <f t="shared" si="4"/>
        <v>5392</v>
      </c>
      <c r="S33" s="47">
        <f t="shared" si="5"/>
        <v>129.40799999999999</v>
      </c>
      <c r="T33" s="47">
        <f t="shared" si="6"/>
        <v>5.3920000000000003</v>
      </c>
      <c r="U33" s="112">
        <v>1.9</v>
      </c>
      <c r="V33" s="112">
        <f t="shared" si="7"/>
        <v>1.9</v>
      </c>
      <c r="W33" s="113" t="s">
        <v>135</v>
      </c>
      <c r="X33" s="115">
        <v>0</v>
      </c>
      <c r="Y33" s="115">
        <v>0</v>
      </c>
      <c r="Z33" s="115">
        <v>1187</v>
      </c>
      <c r="AA33" s="115">
        <v>1185</v>
      </c>
      <c r="AB33" s="115">
        <v>1187</v>
      </c>
      <c r="AC33" s="48" t="s">
        <v>90</v>
      </c>
      <c r="AD33" s="48" t="s">
        <v>90</v>
      </c>
      <c r="AE33" s="48" t="s">
        <v>90</v>
      </c>
      <c r="AF33" s="114" t="s">
        <v>90</v>
      </c>
      <c r="AG33" s="123">
        <v>47436412</v>
      </c>
      <c r="AH33" s="49">
        <f t="shared" si="9"/>
        <v>1256</v>
      </c>
      <c r="AI33" s="50">
        <f t="shared" si="8"/>
        <v>232.93768545994064</v>
      </c>
      <c r="AJ33" s="98">
        <v>0</v>
      </c>
      <c r="AK33" s="98">
        <v>0</v>
      </c>
      <c r="AL33" s="98">
        <v>1</v>
      </c>
      <c r="AM33" s="98">
        <v>1</v>
      </c>
      <c r="AN33" s="98">
        <v>1</v>
      </c>
      <c r="AO33" s="98">
        <v>0.3</v>
      </c>
      <c r="AP33" s="115">
        <v>10915117</v>
      </c>
      <c r="AQ33" s="115">
        <f t="shared" si="1"/>
        <v>62</v>
      </c>
      <c r="AR33" s="51"/>
      <c r="AS33" s="52" t="s">
        <v>113</v>
      </c>
      <c r="AY33" s="101"/>
    </row>
    <row r="34" spans="1:51" x14ac:dyDescent="0.25">
      <c r="B34" s="40">
        <v>2.9583333333333299</v>
      </c>
      <c r="C34" s="40">
        <v>1</v>
      </c>
      <c r="D34" s="110">
        <v>4</v>
      </c>
      <c r="E34" s="41">
        <f t="shared" si="0"/>
        <v>2.8169014084507045</v>
      </c>
      <c r="F34" s="175">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133</v>
      </c>
      <c r="P34" s="111">
        <v>122</v>
      </c>
      <c r="Q34" s="111">
        <v>5240112</v>
      </c>
      <c r="R34" s="46">
        <f t="shared" si="4"/>
        <v>5096</v>
      </c>
      <c r="S34" s="47">
        <f t="shared" si="5"/>
        <v>122.304</v>
      </c>
      <c r="T34" s="47">
        <f t="shared" si="6"/>
        <v>5.0960000000000001</v>
      </c>
      <c r="U34" s="112">
        <v>2.1</v>
      </c>
      <c r="V34" s="112">
        <f t="shared" si="7"/>
        <v>2.1</v>
      </c>
      <c r="W34" s="113" t="s">
        <v>135</v>
      </c>
      <c r="X34" s="115">
        <v>0</v>
      </c>
      <c r="Y34" s="115">
        <v>0</v>
      </c>
      <c r="Z34" s="115">
        <v>1187</v>
      </c>
      <c r="AA34" s="115">
        <v>1185</v>
      </c>
      <c r="AB34" s="115">
        <v>1187</v>
      </c>
      <c r="AC34" s="48" t="s">
        <v>90</v>
      </c>
      <c r="AD34" s="48" t="s">
        <v>90</v>
      </c>
      <c r="AE34" s="48" t="s">
        <v>90</v>
      </c>
      <c r="AF34" s="114" t="s">
        <v>90</v>
      </c>
      <c r="AG34" s="123">
        <v>47437620</v>
      </c>
      <c r="AH34" s="49">
        <f t="shared" si="9"/>
        <v>1208</v>
      </c>
      <c r="AI34" s="50">
        <f t="shared" si="8"/>
        <v>237.0486656200942</v>
      </c>
      <c r="AJ34" s="98">
        <v>0</v>
      </c>
      <c r="AK34" s="98">
        <v>0</v>
      </c>
      <c r="AL34" s="98">
        <v>1</v>
      </c>
      <c r="AM34" s="98">
        <v>1</v>
      </c>
      <c r="AN34" s="98">
        <v>1</v>
      </c>
      <c r="AO34" s="98">
        <v>0.3</v>
      </c>
      <c r="AP34" s="115">
        <v>10915327</v>
      </c>
      <c r="AQ34" s="115">
        <f t="shared" si="1"/>
        <v>210</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132853</v>
      </c>
      <c r="S35" s="65">
        <f>AVERAGE(S11:S34)</f>
        <v>132.85300000000001</v>
      </c>
      <c r="T35" s="65">
        <f>SUM(T11:T34)</f>
        <v>132.85300000000001</v>
      </c>
      <c r="U35" s="112"/>
      <c r="V35" s="94"/>
      <c r="W35" s="57"/>
      <c r="X35" s="88"/>
      <c r="Y35" s="89"/>
      <c r="Z35" s="89"/>
      <c r="AA35" s="89"/>
      <c r="AB35" s="90"/>
      <c r="AC35" s="88"/>
      <c r="AD35" s="89"/>
      <c r="AE35" s="90"/>
      <c r="AF35" s="91"/>
      <c r="AG35" s="66">
        <f>AG34-AG10</f>
        <v>31164</v>
      </c>
      <c r="AH35" s="67">
        <f>SUM(AH11:AH34)</f>
        <v>31164</v>
      </c>
      <c r="AI35" s="68">
        <f>$AH$35/$T35</f>
        <v>234.57505664155119</v>
      </c>
      <c r="AJ35" s="98"/>
      <c r="AK35" s="98"/>
      <c r="AL35" s="98"/>
      <c r="AM35" s="98"/>
      <c r="AN35" s="98"/>
      <c r="AO35" s="69"/>
      <c r="AP35" s="70">
        <f>AP34-AP10</f>
        <v>2657</v>
      </c>
      <c r="AQ35" s="71">
        <f>SUM(AQ11:AQ34)</f>
        <v>2657</v>
      </c>
      <c r="AR35" s="72">
        <f>AVERAGE(AR11:AR34)</f>
        <v>1.2</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167" t="s">
        <v>191</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2" t="s">
        <v>195</v>
      </c>
      <c r="C41" s="105"/>
      <c r="D41" s="105"/>
      <c r="E41" s="105"/>
      <c r="F41" s="105"/>
      <c r="G41" s="105"/>
      <c r="H41" s="105"/>
      <c r="I41" s="106"/>
      <c r="J41" s="106"/>
      <c r="K41" s="106"/>
      <c r="L41" s="106"/>
      <c r="M41" s="106"/>
      <c r="N41" s="106"/>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73"/>
      <c r="AW41" s="73"/>
      <c r="AY41" s="101"/>
    </row>
    <row r="42" spans="1:51" x14ac:dyDescent="0.25">
      <c r="B42" s="83" t="s">
        <v>221</v>
      </c>
      <c r="C42" s="106"/>
      <c r="D42" s="106"/>
      <c r="E42" s="106"/>
      <c r="F42" s="85"/>
      <c r="G42" s="85"/>
      <c r="H42" s="85"/>
      <c r="I42" s="106"/>
      <c r="J42" s="106"/>
      <c r="K42" s="106"/>
      <c r="L42" s="85"/>
      <c r="M42" s="85"/>
      <c r="N42" s="85"/>
      <c r="O42" s="106"/>
      <c r="P42" s="106"/>
      <c r="Q42" s="106"/>
      <c r="R42" s="106"/>
      <c r="S42" s="85"/>
      <c r="T42" s="85"/>
      <c r="U42" s="85"/>
      <c r="V42" s="85"/>
      <c r="W42" s="102"/>
      <c r="X42" s="102"/>
      <c r="Y42" s="102"/>
      <c r="Z42" s="102"/>
      <c r="AA42" s="102"/>
      <c r="AB42" s="102"/>
      <c r="AC42" s="102"/>
      <c r="AD42" s="102"/>
      <c r="AE42" s="102"/>
      <c r="AM42" s="20"/>
      <c r="AN42" s="99"/>
      <c r="AO42" s="99"/>
      <c r="AP42" s="99"/>
      <c r="AQ42" s="99"/>
      <c r="AR42" s="102"/>
      <c r="AV42" s="128"/>
      <c r="AW42" s="128"/>
      <c r="AY42" s="101"/>
    </row>
    <row r="43" spans="1:51" x14ac:dyDescent="0.25">
      <c r="B43" s="167" t="s">
        <v>126</v>
      </c>
      <c r="C43" s="105"/>
      <c r="D43" s="105"/>
      <c r="E43" s="105"/>
      <c r="F43" s="105"/>
      <c r="G43" s="105"/>
      <c r="H43" s="105"/>
      <c r="I43" s="106"/>
      <c r="J43" s="106"/>
      <c r="K43" s="106"/>
      <c r="L43" s="106"/>
      <c r="M43" s="106"/>
      <c r="N43" s="106"/>
      <c r="O43" s="106"/>
      <c r="P43" s="106"/>
      <c r="Q43" s="106"/>
      <c r="R43" s="106"/>
      <c r="S43" s="107"/>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181" t="s">
        <v>222</v>
      </c>
      <c r="C44" s="229"/>
      <c r="D44" s="230"/>
      <c r="E44" s="229"/>
      <c r="F44" s="229"/>
      <c r="G44" s="229"/>
      <c r="H44" s="229"/>
      <c r="I44" s="233"/>
      <c r="J44" s="234"/>
      <c r="K44" s="234"/>
      <c r="L44" s="201"/>
      <c r="M44" s="201"/>
      <c r="N44" s="201"/>
      <c r="O44" s="201"/>
      <c r="P44" s="201"/>
      <c r="Q44" s="201"/>
      <c r="R44" s="201"/>
      <c r="S44" s="108"/>
      <c r="T44" s="107"/>
      <c r="U44" s="107"/>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A45" s="121"/>
      <c r="B45" s="167" t="s">
        <v>138</v>
      </c>
      <c r="C45" s="145"/>
      <c r="D45" s="147"/>
      <c r="E45" s="148"/>
      <c r="F45" s="129"/>
      <c r="G45" s="129"/>
      <c r="H45" s="129"/>
      <c r="I45" s="129"/>
      <c r="J45" s="130"/>
      <c r="K45" s="130"/>
      <c r="L45" s="125"/>
      <c r="M45" s="125"/>
      <c r="N45" s="125"/>
      <c r="O45" s="125"/>
      <c r="P45" s="125"/>
      <c r="Q45" s="125"/>
      <c r="R45" s="125"/>
      <c r="S45" s="125"/>
      <c r="T45" s="126"/>
      <c r="U45" s="126"/>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33" t="s">
        <v>139</v>
      </c>
      <c r="C46" s="149"/>
      <c r="D46" s="150"/>
      <c r="E46" s="151"/>
      <c r="F46" s="131"/>
      <c r="G46" s="131"/>
      <c r="H46" s="131"/>
      <c r="I46" s="131"/>
      <c r="J46" s="132"/>
      <c r="K46" s="132"/>
      <c r="L46" s="135"/>
      <c r="M46" s="135"/>
      <c r="N46" s="135"/>
      <c r="O46" s="135"/>
      <c r="P46" s="135"/>
      <c r="Q46" s="135"/>
      <c r="R46" s="135"/>
      <c r="S46" s="135"/>
      <c r="T46" s="135"/>
      <c r="U46" s="135"/>
      <c r="V46" s="107"/>
      <c r="W46" s="102"/>
      <c r="X46" s="102"/>
      <c r="Y46" s="102"/>
      <c r="Z46" s="102"/>
      <c r="AA46" s="102"/>
      <c r="AB46" s="102"/>
      <c r="AC46" s="102"/>
      <c r="AD46" s="102"/>
      <c r="AE46" s="102"/>
      <c r="AM46" s="103"/>
      <c r="AN46" s="103"/>
      <c r="AO46" s="103"/>
      <c r="AP46" s="103"/>
      <c r="AQ46" s="103"/>
      <c r="AR46" s="103"/>
      <c r="AS46" s="104"/>
      <c r="AV46" s="101"/>
      <c r="AW46" s="97"/>
      <c r="AX46" s="97"/>
      <c r="AY46" s="97"/>
    </row>
    <row r="47" spans="1:51" x14ac:dyDescent="0.25">
      <c r="B47" s="167" t="s">
        <v>223</v>
      </c>
      <c r="C47" s="214"/>
      <c r="D47" s="215"/>
      <c r="E47" s="214"/>
      <c r="F47" s="214"/>
      <c r="G47" s="214"/>
      <c r="H47" s="214"/>
      <c r="I47" s="214"/>
      <c r="J47" s="214"/>
      <c r="K47" s="214"/>
      <c r="L47" s="135"/>
      <c r="M47" s="135"/>
      <c r="N47" s="135"/>
      <c r="O47" s="135"/>
      <c r="P47" s="135"/>
      <c r="Q47" s="135"/>
      <c r="R47" s="135"/>
      <c r="S47" s="135"/>
      <c r="T47" s="135"/>
      <c r="U47" s="135"/>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67" t="s">
        <v>140</v>
      </c>
      <c r="C48" s="216"/>
      <c r="D48" s="217"/>
      <c r="E48" s="216"/>
      <c r="F48" s="216"/>
      <c r="G48" s="216"/>
      <c r="H48" s="216"/>
      <c r="I48" s="216"/>
      <c r="J48" s="216"/>
      <c r="K48" s="216"/>
      <c r="L48" s="124"/>
      <c r="M48" s="124"/>
      <c r="N48" s="124"/>
      <c r="O48" s="124"/>
      <c r="P48" s="124"/>
      <c r="Q48" s="124"/>
      <c r="R48" s="124"/>
      <c r="S48" s="124"/>
      <c r="T48" s="124"/>
      <c r="U48" s="124"/>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67" t="s">
        <v>143</v>
      </c>
      <c r="C49" s="216"/>
      <c r="D49" s="217"/>
      <c r="E49" s="216"/>
      <c r="F49" s="216"/>
      <c r="G49" s="216"/>
      <c r="H49" s="216"/>
      <c r="I49" s="218"/>
      <c r="J49" s="219"/>
      <c r="K49" s="219"/>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67" t="s">
        <v>228</v>
      </c>
      <c r="C50" s="214"/>
      <c r="D50" s="217"/>
      <c r="E50" s="216"/>
      <c r="F50" s="216"/>
      <c r="G50" s="216"/>
      <c r="H50" s="216"/>
      <c r="I50" s="218"/>
      <c r="J50" s="219"/>
      <c r="K50" s="219"/>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67" t="s">
        <v>212</v>
      </c>
      <c r="C51" s="216"/>
      <c r="D51" s="217"/>
      <c r="E51" s="216"/>
      <c r="F51" s="216"/>
      <c r="G51" s="216"/>
      <c r="H51" s="216"/>
      <c r="I51" s="218"/>
      <c r="J51" s="219"/>
      <c r="K51" s="219"/>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81" t="s">
        <v>174</v>
      </c>
      <c r="C52" s="228"/>
      <c r="D52" s="229"/>
      <c r="E52" s="230"/>
      <c r="F52" s="229"/>
      <c r="G52" s="229"/>
      <c r="H52" s="229"/>
      <c r="I52" s="231"/>
      <c r="J52" s="231"/>
      <c r="K52" s="232"/>
      <c r="L52" s="187"/>
      <c r="M52" s="187"/>
      <c r="N52" s="187"/>
      <c r="O52" s="187"/>
      <c r="P52" s="187"/>
      <c r="Q52" s="187"/>
      <c r="R52" s="187"/>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33" t="s">
        <v>188</v>
      </c>
      <c r="C53" s="214"/>
      <c r="D53" s="216"/>
      <c r="E53" s="217"/>
      <c r="F53" s="216"/>
      <c r="G53" s="216"/>
      <c r="H53" s="216"/>
      <c r="I53" s="218"/>
      <c r="J53" s="218"/>
      <c r="K53" s="219"/>
      <c r="L53" s="125"/>
      <c r="M53" s="125"/>
      <c r="N53" s="125"/>
      <c r="O53" s="125"/>
      <c r="P53" s="125"/>
      <c r="Q53" s="125"/>
      <c r="R53" s="182"/>
      <c r="S53" s="125"/>
      <c r="T53" s="126"/>
      <c r="U53" s="126"/>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B54" s="167" t="s">
        <v>148</v>
      </c>
      <c r="C54" s="214"/>
      <c r="D54" s="216"/>
      <c r="E54" s="217"/>
      <c r="F54" s="216"/>
      <c r="G54" s="216"/>
      <c r="H54" s="216"/>
      <c r="I54" s="218"/>
      <c r="J54" s="218"/>
      <c r="K54" s="219"/>
      <c r="L54" s="125"/>
      <c r="M54" s="125"/>
      <c r="N54" s="125"/>
      <c r="O54" s="125"/>
      <c r="P54" s="125"/>
      <c r="Q54" s="125"/>
      <c r="R54" s="182"/>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33" t="s">
        <v>225</v>
      </c>
      <c r="C55" s="124"/>
      <c r="D55" s="124"/>
      <c r="E55" s="198"/>
      <c r="F55" s="124"/>
      <c r="G55" s="124"/>
      <c r="H55" s="124"/>
      <c r="I55" s="124"/>
      <c r="J55" s="124"/>
      <c r="K55" s="125"/>
      <c r="L55" s="125"/>
      <c r="M55" s="125"/>
      <c r="N55" s="125"/>
      <c r="O55" s="125"/>
      <c r="P55" s="125"/>
      <c r="Q55" s="125"/>
      <c r="R55" s="125"/>
      <c r="S55" s="125"/>
      <c r="T55" s="125"/>
      <c r="U55" s="126"/>
      <c r="V55" s="126"/>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67"/>
      <c r="C56" s="134"/>
      <c r="D56" s="222"/>
      <c r="E56" s="135"/>
      <c r="F56" s="135"/>
      <c r="G56" s="135"/>
      <c r="H56" s="135"/>
      <c r="I56" s="135"/>
      <c r="J56" s="135"/>
      <c r="K56" s="135"/>
      <c r="L56" s="135"/>
      <c r="M56" s="135"/>
      <c r="N56" s="135"/>
      <c r="O56" s="135"/>
      <c r="P56" s="135"/>
      <c r="Q56" s="135"/>
      <c r="R56" s="135"/>
      <c r="S56" s="135"/>
      <c r="T56" s="135"/>
      <c r="U56" s="135"/>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B57" s="134"/>
      <c r="C57" s="167"/>
      <c r="D57" s="222"/>
      <c r="E57" s="135"/>
      <c r="F57" s="135"/>
      <c r="G57" s="124"/>
      <c r="H57" s="124"/>
      <c r="I57" s="124"/>
      <c r="J57" s="124"/>
      <c r="K57" s="124"/>
      <c r="L57" s="124"/>
      <c r="M57" s="124"/>
      <c r="N57" s="124"/>
      <c r="O57" s="124"/>
      <c r="P57" s="124"/>
      <c r="Q57" s="124"/>
      <c r="R57" s="124"/>
      <c r="S57" s="124"/>
      <c r="T57" s="124"/>
      <c r="U57" s="124"/>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A58" s="102"/>
      <c r="B58" s="167"/>
      <c r="C58" s="134"/>
      <c r="D58" s="117"/>
      <c r="E58" s="134"/>
      <c r="F58" s="134"/>
      <c r="G58" s="105"/>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4"/>
      <c r="C59" s="182"/>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82"/>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33"/>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67"/>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33"/>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67"/>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67"/>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34"/>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67"/>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3"/>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67"/>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3"/>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6"/>
      <c r="C71" s="134"/>
      <c r="D71" s="117"/>
      <c r="E71" s="134"/>
      <c r="F71" s="134"/>
      <c r="G71" s="105"/>
      <c r="H71" s="105"/>
      <c r="I71" s="105"/>
      <c r="J71" s="106"/>
      <c r="K71" s="106"/>
      <c r="L71" s="106"/>
      <c r="M71" s="106"/>
      <c r="N71" s="106"/>
      <c r="O71" s="106"/>
      <c r="P71" s="106"/>
      <c r="Q71" s="106"/>
      <c r="R71" s="106"/>
      <c r="S71" s="106"/>
      <c r="T71" s="108"/>
      <c r="U71" s="79"/>
      <c r="V71" s="79"/>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R78" s="99"/>
      <c r="S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T81" s="99"/>
      <c r="AS81" s="97"/>
      <c r="AT81" s="97"/>
      <c r="AU81" s="97"/>
      <c r="AV81" s="97"/>
      <c r="AW81" s="97"/>
      <c r="AX81" s="97"/>
      <c r="AY81" s="97"/>
    </row>
    <row r="82" spans="15:51" x14ac:dyDescent="0.25">
      <c r="O82" s="99"/>
      <c r="Q82" s="99"/>
      <c r="R82" s="99"/>
      <c r="S82" s="99"/>
      <c r="AS82" s="97"/>
      <c r="AT82" s="97"/>
      <c r="AU82" s="97"/>
      <c r="AV82" s="97"/>
      <c r="AW82" s="97"/>
      <c r="AX82" s="97"/>
      <c r="AY82" s="97"/>
    </row>
    <row r="83" spans="15:51" x14ac:dyDescent="0.25">
      <c r="O83" s="12"/>
      <c r="P83" s="99"/>
      <c r="Q83" s="99"/>
      <c r="R83" s="99"/>
      <c r="S83" s="99"/>
      <c r="T83" s="99"/>
      <c r="AS83" s="97"/>
      <c r="AT83" s="97"/>
      <c r="AU83" s="97"/>
      <c r="AV83" s="97"/>
      <c r="AW83" s="97"/>
      <c r="AX83" s="97"/>
      <c r="AY83" s="97"/>
    </row>
    <row r="84" spans="15:51" x14ac:dyDescent="0.25">
      <c r="O84" s="12"/>
      <c r="P84" s="99"/>
      <c r="Q84" s="99"/>
      <c r="R84" s="99"/>
      <c r="S84" s="99"/>
      <c r="T84" s="99"/>
      <c r="U84" s="99"/>
      <c r="AS84" s="97"/>
      <c r="AT84" s="97"/>
      <c r="AU84" s="97"/>
      <c r="AV84" s="97"/>
      <c r="AW84" s="97"/>
      <c r="AX84" s="97"/>
      <c r="AY84" s="97"/>
    </row>
    <row r="85" spans="15:51" x14ac:dyDescent="0.25">
      <c r="O85" s="12"/>
      <c r="P85" s="99"/>
      <c r="T85" s="99"/>
      <c r="U85" s="99"/>
      <c r="AS85" s="97"/>
      <c r="AT85" s="97"/>
      <c r="AU85" s="97"/>
      <c r="AV85" s="97"/>
      <c r="AW85" s="97"/>
      <c r="AX85" s="97"/>
      <c r="AY85" s="97"/>
    </row>
    <row r="97" spans="45:51" x14ac:dyDescent="0.25">
      <c r="AS97" s="97"/>
      <c r="AT97" s="97"/>
      <c r="AU97" s="97"/>
      <c r="AV97" s="97"/>
      <c r="AW97" s="97"/>
      <c r="AX97" s="97"/>
      <c r="AY97" s="97"/>
    </row>
  </sheetData>
  <protectedRanges>
    <protectedRange sqref="S58:T74"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Z56:Z57 Z47:Z53 AA54:AA55" name="Range2_2_1_10_1_1_1_2"/>
    <protectedRange sqref="N58:R74" name="Range2_12_1_6_1_1"/>
    <protectedRange sqref="L58:M74" name="Range2_2_12_1_7_1_1"/>
    <protectedRange sqref="AS11:AS15" name="Range1_4_1_1_1_1"/>
    <protectedRange sqref="J11:J15 J26:J34" name="Range1_1_2_1_10_1_1_1_1"/>
    <protectedRange sqref="T43" name="Range2_12_5_1_1_4"/>
    <protectedRange sqref="E43:H43" name="Range2_2_12_1_7_1_1_1"/>
    <protectedRange sqref="D43" name="Range2_3_2_1_3_1_1_2_10_1_1_1_1_1"/>
    <protectedRange sqref="C43" name="Range2_1_1_1_1_11_1_2_1_1_1"/>
    <protectedRange sqref="F42 L42 S38:S42" name="Range2_12_3_1_1_1_1"/>
    <protectedRange sqref="D38:H38 C42:E42 O42:R42 I42:K42 N38:R41" name="Range2_12_1_3_1_1_1_1"/>
    <protectedRange sqref="I38:M38 E39:M41" name="Range2_2_12_1_6_1_1_1_1"/>
    <protectedRange sqref="D39:D41" name="Range2_1_1_1_1_11_1_1_1_1_1_1"/>
    <protectedRange sqref="C39:C41" name="Range2_1_2_1_1_1_1_1"/>
    <protectedRange sqref="C38" name="Range2_3_1_1_1_1_1"/>
    <protectedRange sqref="S43" name="Range2_12_5_1_1_4_1"/>
    <protectedRange sqref="Q43:R43" name="Range2_12_1_5_1_1_1_1_1"/>
    <protectedRange sqref="N43:P43" name="Range2_12_1_2_2_1_1_1_1_1"/>
    <protectedRange sqref="K43:M43" name="Range2_2_12_1_4_2_1_1_1_1_1"/>
    <protectedRange sqref="I43:J43"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8:K74" name="Range2_2_12_1_4_1_1_1_1_1_1_1_1_1_1_1_1_1_1_1"/>
    <protectedRange sqref="I58:I74" name="Range2_2_12_1_7_1_1_2_2_1_2"/>
    <protectedRange sqref="F58:H74" name="Range2_2_12_1_3_1_2_1_1_1_1_2_1_1_1_1_1_1_1_1_1_1_1"/>
    <protectedRange sqref="E58: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F56:G57" name="Range2_12_5_1_1_1_2_2_1_1_1_1_1_1_1_1_1_1_1_2_1_1_1_2_1_1_1_1_1_1_1_1_1_1_1_1_1_1_1_1_2_1_1_1_1_1_1_1_1_1_2_1_1_3_1_1_1_3_1_1_1_1_1_1_1_1_1_1_1_1_1_1_1_1_1_1_1_1_1_1_2_1_1_1_1_1_1_1_1_1_1_1_2_2_1_2_1_1_1_1_1_1_1_1_1_1_1_1_1"/>
    <protectedRange sqref="T54:U55 S49:T51 S53:T53 T52" name="Range2_12_5_1_1_2_1_1_1_2_1_1_1_1_1_1_1_1_1_1_1_1_1"/>
    <protectedRange sqref="O52:S52 N49:R51 S54:S55 R55 O53:Q55" name="Range2_12_1_6_1_1_2_1_1_1_2_1_1_1_1_1_1_1_1_1_1_1_1_1"/>
    <protectedRange sqref="L49:M51 M52:N55" name="Range2_2_12_1_7_1_1_3_1_1_1_2_1_1_1_1_1_1_1_1_1_1_1_1_1"/>
    <protectedRange sqref="J49:K51 K52:L55" name="Range2_2_12_1_4_1_1_1_1_1_1_1_1_1_1_1_1_1_1_1_2_1_1_1_2_1_1_1_1_1_1_1_1_1_1_1_1_1"/>
    <protectedRange sqref="I49:I51 J52:J55" name="Range2_2_12_1_7_1_1_2_2_1_2_2_1_1_1_2_1_1_1_1_1_1_1_1_1_1_1_1_1"/>
    <protectedRange sqref="G49:H51 H52:I55" name="Range2_2_12_1_3_1_2_1_1_1_1_2_1_1_1_1_1_1_1_1_1_1_1_2_1_1_1_2_1_1_1_1_1_1_1_1_1_1_1_1_1"/>
    <protectedRange sqref="F49:F51 G52:G55" name="Range2_2_12_1_3_1_2_1_1_1_1_2_1_1_1_1_1_1_1_1_1_1_1_2_2_1_1_2_1_1_1_1_1_1_1_1_1_1_1_1_1"/>
    <protectedRange sqref="E49:E51 F52:F55"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4" name="Range2_12_5_1_1_2_1_1_1_1_1_1_1_1_1_1_1_1_1_1_1_1"/>
    <protectedRange sqref="S44" name="Range2_12_4_1_1_1_4_2_2_1_1_1_1_1_1_1_1_1_1_1_1_1_1_1_1"/>
    <protectedRange sqref="F46:U46" name="Range2_12_5_1_1_1_2_2_1_1_1_1_1_1_1_1_1_1_1_2_1_1_1_2_1_1_1_1_1_1_1_1_1_1_1_1_1_1_1_1_2_1_1_1_1_1_1_1_1_1_2_1_1_3_1_1_1_3_1_1_1_1_1_1_1_1_1_1_1_1_1_1_1_1_1_1_1_1_1_1_2_1_1_1_1_1_1_1_1_1_1_1_2_2_1_1_1_1_1_1_1_1_1_1"/>
    <protectedRange sqref="S45:T45" name="Range2_12_5_1_1_2_1_1_1_1_1_2_1_1_1_1_1_1"/>
    <protectedRange sqref="N45:R45" name="Range2_12_1_6_1_1_2_1_1_1_1_1_2_1_1_1_1_1_1"/>
    <protectedRange sqref="L45:M45" name="Range2_2_12_1_7_1_1_3_1_1_1_1_1_2_1_1_1_1_1_1"/>
    <protectedRange sqref="J45:K45" name="Range2_2_12_1_4_1_1_1_1_1_1_1_1_1_1_1_1_1_1_1_2_1_1_1_1_1_2_1_1_1_1_1_1"/>
    <protectedRange sqref="I45" name="Range2_2_12_1_7_1_1_2_2_1_2_2_1_1_1_1_1_2_1_1_1_1_1_1"/>
    <protectedRange sqref="G45:H45" name="Range2_2_12_1_3_1_2_1_1_1_1_2_1_1_1_1_1_1_1_1_1_1_1_2_1_1_1_1_1_2_1_1_1_1_1_1"/>
    <protectedRange sqref="F45" name="Range2_2_12_1_3_1_2_1_1_1_1_2_1_1_1_1_1_1_1_1_1_1_1_2_2_1_1_1_1_2_1_1_1_1_1_1"/>
    <protectedRange sqref="E45" name="Range2_2_12_1_3_1_2_1_1_1_2_1_1_1_1_3_1_1_1_1_1_1_1_1_1_2_2_1_1_1_1_2_1_1_1_1_1_1"/>
    <protectedRange sqref="C52"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F17:F22" name="Range1_16_3_1_1_2_1_1_1_2_1_1"/>
    <protectedRange sqref="B43" name="Range2_12_5_1_1_1_1_1_2_1_1_1_1"/>
    <protectedRange sqref="C56"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C57" name="Range2_12_5_1_1_1_1_1_2_1_1_2_1_1_1_1_1_1_1_1_1_1_1_1_1_1_1_1_1_2_1_1_1_1_1_1_1_1_1_1_1_1_1_1_3_1_1_1_2_1_1_1_1_1_1_1_1_1_2_1_1_1_1_1_1_1_1_1_1_1_1_1_1_1_1_1_1_1_1_1_1_1_1_1_1_2_1_1_1_2_2_1_1_1_1_1_1_1_1_1_1_1_1_2_2_1_2_1_2"/>
    <protectedRange sqref="C59" name="Range2_12_5_1_1_1_2_2_1_1_1_1_1_1_1_1_1_1_1_2_1_1_1_1_1_1_1_1_1_3_1_3_1_2_1_1_1_1_1_1_1_1_1_1_1_1_1_2_1_1_1_1_1_2_1_1_1_1_1_1_1_1_2_1_1_3_1_1_1_2_1_1_1_1_1_1_1_1_1_1_1_1_1_1_1_1_1_2_1_1_1_1_1_1_1_1_1_1_1_1_1_1_1_1_1_1_1_2_3_1_2_1_1_1_2_2_1_3_1_1_1_1_1__3"/>
    <protectedRange sqref="C58" name="Range2_12_5_1_1_1_2_2_1_1_1_1_1_1_1_1_1_1_1_2_1_1_1_1_1_1_1_1_1_3_1_3_1_2_1_1_1_1_1_1_1_1_1_1_1_1_1_2_1_1_1_1_1_2_1_1_1_1_1_1_1_1_2_1_1_3_1_1_1_2_1_1_1_1_1_1_1_1_1_1_1_1_1_1_1_1_1_2_1_1_1_1_1_1_1_1_1_1_1_1_1_1_1_1_1_1_1_2_3_1_2_1_1_1_2_2_1_1_1_3_1_1_1__3"/>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56" name="Range2_12_5_1_1_1_1_1_2_1_1_1_1_1_1_1_1_1_1_1_1_1_1_1_1_1_1_1_1_2_1_1_1_1_1_1_1_1_1_1_1_1_1_3_1_1_1_2_1_1_1_1_1_1_1_1_1_1_1_1_2_1_1_1_1_1_1_1_1_1_1_1_1_1_1_1_1_1_1_1_1_1_1_1_1_1_1_1_1_3_1_2_1_1_1_2_2_1_1_1_2_2_1_1_1_1_1_1_1_1_1_1_1_1_1_2_2_1_2_1_1_2_1"/>
    <protectedRange sqref="B57" name="Range2_12_5_1_1_1_2_2_1_1_1_1_1_1_1_1_1_1_1_2_1_1_1_1_1_1_1_1_1_3_1_3_1_2_1_1_1_1_1_1_1_1_1_1_1_1_1_2_1_1_1_1_1_2_1_1_1_1_1_1_1_1_2_1_1_3_1_1_1_2_1_1_1_1_1_1_1_1_1_1_1_1_1_1_1_1_1_2_1_1_1_1_1_1_1_1_1_1_1_1_1_1_1_1_1_1_1_2_3_1_2_1_1_1_2_2_1_1_1_1_1_2_1__1"/>
    <protectedRange sqref="B58" name="Range2_12_5_1_1_1_1_1_2_1_1_2_1_1_1_1_1_1_1_1_1_1_1_1_1_1_1_1_1_2_1_1_1_1_1_1_1_1_1_1_1_1_1_1_3_1_1_1_2_1_1_1_1_1_1_1_1_1_2_1_1_1_1_1_1_1_1_1_1_1_1_1_1_1_1_1_1_1_1_1_1_1_1_1_1_2_1_1_1_2_2_1_1_1_1_1_1_1_1_1_1_1_1_2_2_1_2_1_1_2_1"/>
    <protectedRange sqref="B59" name="Range2_12_5_1_1_1_2_2_1_1_1_1_1_1_1_1_1_1_1_2_1_1_1_1_1_1_1_1_1_3_1_3_1_2_1_1_1_1_1_1_1_1_1_1_1_1_1_2_1_1_1_1_1_2_1_1_1_1_1_1_1_1_2_1_1_3_1_1_1_2_1_1_1_1_1_1_1_1_1_1_1_1_1_1_1_1_1_2_1_1_1_1_1_1_1_1_1_1_1_1_1_1_1_1_1_1_1_2_3_1_2_1_1_1_2_2_1_1_1_3_1_1_1__1"/>
    <protectedRange sqref="B60"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61" name="Range2_12_5_1_1_1_2_2_1_1_1_1_1_1_1_1_1_1_1_2_1_1_1_2_1_1_1_1_1_1_1_1_1_1_1_1_1_1_1_1_2_1_1_1_1_1_1_1_1_1_2_1_1_3_1_1_1_3_1_1_1_1_1_1_1_1_1_1_1_1_1_1_1_1_1_1_1_1_1_1_2_1_1_1_1_1_1_1_1_1_2_2_1_1_1_2_2_1_1_1_1_1_1_1_1_1_1_2_2_1_1_2_1"/>
    <protectedRange sqref="B62" name="Range2_12_5_1_1_1_1_1_2_1_2_1_1_1_2_1_1_1_1_1_1_1_1_1_1_2_1_1_1_1_1_2_1_1_1_1_1_1_1_2_1_1_3_1_1_1_2_1_1_1_1_1_1_1_1_1_1_1_1_1_1_1_1_1_1_1_1_1_1_1_1_1_1_1_1_1_1_1_1_2_2_1_1_1_1_2_1_1_2_1_1_1_1_1_1_1_1_1_1_2_2_1_1_2_1_1"/>
    <protectedRange sqref="N44:R44" name="Range2_12_1_6_1_1_2_1_1_1_2_1_1_1_1_1_1_1_1_1_1_1_1_1_1"/>
    <protectedRange sqref="L44:M44" name="Range2_2_12_1_7_1_1_3_1_1_1_2_1_1_1_1_1_1_1_1_1_1_1_1_1_1"/>
    <protectedRange sqref="J44:K44" name="Range2_2_12_1_4_1_1_1_1_1_1_1_1_1_1_1_1_1_1_1_2_1_1_1_2_1_1_1_1_1_1_1_1_1_1_1_1_1_1"/>
    <protectedRange sqref="I44" name="Range2_2_12_1_7_1_1_2_2_1_2_2_1_1_1_2_1_1_1_1_1_1_1_1_1_1_1_1_1_1"/>
    <protectedRange sqref="G44:H44" name="Range2_2_12_1_3_1_2_1_1_1_1_2_1_1_1_1_1_1_1_1_1_1_1_2_1_1_1_2_1_1_1_1_1_1_1_1_1_1_1_1_1_1"/>
    <protectedRange sqref="F44" name="Range2_2_12_1_3_1_2_1_1_1_1_2_1_1_1_1_1_1_1_1_1_1_1_2_2_1_1_2_1_1_1_1_1_1_1_1_1_1_1_1_1_1"/>
    <protectedRange sqref="E44" name="Range2_2_12_1_3_1_2_1_1_1_2_1_1_1_1_3_1_1_1_1_1_1_1_1_1_2_2_1_1_2_1_1_1_1_1_1_1_1_1_1_1_1_1_1"/>
    <protectedRange sqref="B44" name="Range2_12_5_1_1_1_2_2_1_1_1_1_1_1_1_1_1_1_1_2_1_1_1_1_1_1_1_1_1_3_1_3_1_2_1_1_1_1_1_1_1_1_1_1_1_1_1_2_1_1_1_1_1_2_1_1_1_1_1_1_1_1_2_1_1_3_1_1_1_2_1_1_1_1_1_1_1_1_1_1_1_1_1_1_1_1_1_2_1_1_1_1_1_1_1_1_1_1_1_1_1_1_1_1_1_1_1_2_3_1_2_1_1_1_2_2_1_3_1_1_1_1_1__4"/>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R53:R54" name="Range2_12_5_1_1_1_2_2_1_1_1_1_1_1_1_1_1_1_1_2_1_1_1_1_1_1_1_1_1_3_1_3_1_2_1_1_1_1_1_1_1_1_1_1_1_1_1_2_1_1_1_1_1_2_1_1_1_1_1_1_1_1_2_1_1_3_1_1_1_2_1_1_1_1_1_1_1_1_1_1_1_1_1_1_1_1_1_2_1_1_1_1_1_1_1_1_1_1_1_1_1_1_1_1_1_1_1_2_3_1_2_1_1_1_2_2_1_3_1_1_1_1_1__5"/>
    <protectedRange sqref="B48"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52" name="Range2_12_5_1_1_1_2_2_1_1_1_1_1_1_1_1_1_1_1_2_1_1_1_1_1_1_1_1_1_3_1_3_1_2_1_1_1_1_1_1_1_1_1_1_1_1_1_2_1_1_1_1_1_2_1_1_1_1_1_1_1_1_2_1_1_3_1_1_1_2_1_1_1_1_1_1_1_1_1_1_1_1_1_1_1_1_1_2_1_1_1_1_1_1_1_1_1_1_1_1_1_1_1_1_1_1_1_2_3_1_2_1_1_1_2_2_1_3_1_1_1_1_1__6"/>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832" priority="36" operator="containsText" text="N/A">
      <formula>NOT(ISERROR(SEARCH("N/A",X11)))</formula>
    </cfRule>
    <cfRule type="cellIs" dxfId="831" priority="49" operator="equal">
      <formula>0</formula>
    </cfRule>
  </conditionalFormatting>
  <conditionalFormatting sqref="AC11:AE34 X11:Y34 AA11:AA34">
    <cfRule type="cellIs" dxfId="830" priority="48" operator="greaterThanOrEqual">
      <formula>1185</formula>
    </cfRule>
  </conditionalFormatting>
  <conditionalFormatting sqref="AC11:AE34 X11:Y34 AA11:AA34">
    <cfRule type="cellIs" dxfId="829" priority="47" operator="between">
      <formula>0.1</formula>
      <formula>1184</formula>
    </cfRule>
  </conditionalFormatting>
  <conditionalFormatting sqref="X8">
    <cfRule type="cellIs" dxfId="828" priority="46" operator="equal">
      <formula>0</formula>
    </cfRule>
  </conditionalFormatting>
  <conditionalFormatting sqref="X8">
    <cfRule type="cellIs" dxfId="827" priority="45" operator="greaterThan">
      <formula>1179</formula>
    </cfRule>
  </conditionalFormatting>
  <conditionalFormatting sqref="X8">
    <cfRule type="cellIs" dxfId="826" priority="44" operator="greaterThan">
      <formula>99</formula>
    </cfRule>
  </conditionalFormatting>
  <conditionalFormatting sqref="X8">
    <cfRule type="cellIs" dxfId="825" priority="43" operator="greaterThan">
      <formula>0.99</formula>
    </cfRule>
  </conditionalFormatting>
  <conditionalFormatting sqref="AB8">
    <cfRule type="cellIs" dxfId="824" priority="42" operator="equal">
      <formula>0</formula>
    </cfRule>
  </conditionalFormatting>
  <conditionalFormatting sqref="AB8">
    <cfRule type="cellIs" dxfId="823" priority="41" operator="greaterThan">
      <formula>1179</formula>
    </cfRule>
  </conditionalFormatting>
  <conditionalFormatting sqref="AB8">
    <cfRule type="cellIs" dxfId="822" priority="40" operator="greaterThan">
      <formula>99</formula>
    </cfRule>
  </conditionalFormatting>
  <conditionalFormatting sqref="AB8">
    <cfRule type="cellIs" dxfId="821" priority="39" operator="greaterThan">
      <formula>0.99</formula>
    </cfRule>
  </conditionalFormatting>
  <conditionalFormatting sqref="AH11:AH31">
    <cfRule type="cellIs" dxfId="820" priority="37" operator="greaterThan">
      <formula>$AH$8</formula>
    </cfRule>
    <cfRule type="cellIs" dxfId="819" priority="38" operator="greaterThan">
      <formula>$AH$8</formula>
    </cfRule>
  </conditionalFormatting>
  <conditionalFormatting sqref="AB11:AB34">
    <cfRule type="containsText" dxfId="818" priority="32" operator="containsText" text="N/A">
      <formula>NOT(ISERROR(SEARCH("N/A",AB11)))</formula>
    </cfRule>
    <cfRule type="cellIs" dxfId="817" priority="35" operator="equal">
      <formula>0</formula>
    </cfRule>
  </conditionalFormatting>
  <conditionalFormatting sqref="AB11:AB34">
    <cfRule type="cellIs" dxfId="816" priority="34" operator="greaterThanOrEqual">
      <formula>1185</formula>
    </cfRule>
  </conditionalFormatting>
  <conditionalFormatting sqref="AB11:AB34">
    <cfRule type="cellIs" dxfId="815" priority="33" operator="between">
      <formula>0.1</formula>
      <formula>1184</formula>
    </cfRule>
  </conditionalFormatting>
  <conditionalFormatting sqref="AN11:AN35 AO11:AO34">
    <cfRule type="cellIs" dxfId="814" priority="31" operator="equal">
      <formula>0</formula>
    </cfRule>
  </conditionalFormatting>
  <conditionalFormatting sqref="AN11:AN35 AO11:AO34">
    <cfRule type="cellIs" dxfId="813" priority="30" operator="greaterThan">
      <formula>1179</formula>
    </cfRule>
  </conditionalFormatting>
  <conditionalFormatting sqref="AN11:AN35 AO11:AO34">
    <cfRule type="cellIs" dxfId="812" priority="29" operator="greaterThan">
      <formula>99</formula>
    </cfRule>
  </conditionalFormatting>
  <conditionalFormatting sqref="AN11:AN35 AO11:AO34">
    <cfRule type="cellIs" dxfId="811" priority="28" operator="greaterThan">
      <formula>0.99</formula>
    </cfRule>
  </conditionalFormatting>
  <conditionalFormatting sqref="AQ11:AQ34">
    <cfRule type="cellIs" dxfId="810" priority="27" operator="equal">
      <formula>0</formula>
    </cfRule>
  </conditionalFormatting>
  <conditionalFormatting sqref="AQ11:AQ34">
    <cfRule type="cellIs" dxfId="809" priority="26" operator="greaterThan">
      <formula>1179</formula>
    </cfRule>
  </conditionalFormatting>
  <conditionalFormatting sqref="AQ11:AQ34">
    <cfRule type="cellIs" dxfId="808" priority="25" operator="greaterThan">
      <formula>99</formula>
    </cfRule>
  </conditionalFormatting>
  <conditionalFormatting sqref="AQ11:AQ34">
    <cfRule type="cellIs" dxfId="807" priority="24" operator="greaterThan">
      <formula>0.99</formula>
    </cfRule>
  </conditionalFormatting>
  <conditionalFormatting sqref="Z11:Z34">
    <cfRule type="containsText" dxfId="806" priority="20" operator="containsText" text="N/A">
      <formula>NOT(ISERROR(SEARCH("N/A",Z11)))</formula>
    </cfRule>
    <cfRule type="cellIs" dxfId="805" priority="23" operator="equal">
      <formula>0</formula>
    </cfRule>
  </conditionalFormatting>
  <conditionalFormatting sqref="Z11:Z34">
    <cfRule type="cellIs" dxfId="804" priority="22" operator="greaterThanOrEqual">
      <formula>1185</formula>
    </cfRule>
  </conditionalFormatting>
  <conditionalFormatting sqref="Z11:Z34">
    <cfRule type="cellIs" dxfId="803" priority="21" operator="between">
      <formula>0.1</formula>
      <formula>1184</formula>
    </cfRule>
  </conditionalFormatting>
  <conditionalFormatting sqref="AJ11:AN35">
    <cfRule type="cellIs" dxfId="802" priority="19" operator="equal">
      <formula>0</formula>
    </cfRule>
  </conditionalFormatting>
  <conditionalFormatting sqref="AJ11:AN35">
    <cfRule type="cellIs" dxfId="801" priority="18" operator="greaterThan">
      <formula>1179</formula>
    </cfRule>
  </conditionalFormatting>
  <conditionalFormatting sqref="AJ11:AN35">
    <cfRule type="cellIs" dxfId="800" priority="17" operator="greaterThan">
      <formula>99</formula>
    </cfRule>
  </conditionalFormatting>
  <conditionalFormatting sqref="AJ11:AN35">
    <cfRule type="cellIs" dxfId="799" priority="16" operator="greaterThan">
      <formula>0.99</formula>
    </cfRule>
  </conditionalFormatting>
  <conditionalFormatting sqref="AP11:AP34">
    <cfRule type="cellIs" dxfId="798" priority="15" operator="equal">
      <formula>0</formula>
    </cfRule>
  </conditionalFormatting>
  <conditionalFormatting sqref="AP11:AP34">
    <cfRule type="cellIs" dxfId="797" priority="14" operator="greaterThan">
      <formula>1179</formula>
    </cfRule>
  </conditionalFormatting>
  <conditionalFormatting sqref="AP11:AP34">
    <cfRule type="cellIs" dxfId="796" priority="13" operator="greaterThan">
      <formula>99</formula>
    </cfRule>
  </conditionalFormatting>
  <conditionalFormatting sqref="AP11:AP34">
    <cfRule type="cellIs" dxfId="795" priority="12" operator="greaterThan">
      <formula>0.99</formula>
    </cfRule>
  </conditionalFormatting>
  <conditionalFormatting sqref="AH32:AH34">
    <cfRule type="cellIs" dxfId="794" priority="10" operator="greaterThan">
      <formula>$AH$8</formula>
    </cfRule>
    <cfRule type="cellIs" dxfId="793" priority="11" operator="greaterThan">
      <formula>$AH$8</formula>
    </cfRule>
  </conditionalFormatting>
  <conditionalFormatting sqref="AI11:AI34">
    <cfRule type="cellIs" dxfId="792" priority="9" operator="greaterThan">
      <formula>$AI$8</formula>
    </cfRule>
  </conditionalFormatting>
  <conditionalFormatting sqref="AM20:AN21 AL11:AL34">
    <cfRule type="cellIs" dxfId="791" priority="8" operator="equal">
      <formula>0</formula>
    </cfRule>
  </conditionalFormatting>
  <conditionalFormatting sqref="AM20:AN21 AL11:AL34">
    <cfRule type="cellIs" dxfId="790" priority="7" operator="greaterThan">
      <formula>1179</formula>
    </cfRule>
  </conditionalFormatting>
  <conditionalFormatting sqref="AM20:AN21 AL11:AL34">
    <cfRule type="cellIs" dxfId="789" priority="6" operator="greaterThan">
      <formula>99</formula>
    </cfRule>
  </conditionalFormatting>
  <conditionalFormatting sqref="AM20:AN21 AL11:AL34">
    <cfRule type="cellIs" dxfId="788" priority="5" operator="greaterThan">
      <formula>0.99</formula>
    </cfRule>
  </conditionalFormatting>
  <conditionalFormatting sqref="AM16:AM34">
    <cfRule type="cellIs" dxfId="787" priority="4" operator="equal">
      <formula>0</formula>
    </cfRule>
  </conditionalFormatting>
  <conditionalFormatting sqref="AM16:AM34">
    <cfRule type="cellIs" dxfId="786" priority="3" operator="greaterThan">
      <formula>1179</formula>
    </cfRule>
  </conditionalFormatting>
  <conditionalFormatting sqref="AM16:AM34">
    <cfRule type="cellIs" dxfId="785" priority="2" operator="greaterThan">
      <formula>99</formula>
    </cfRule>
  </conditionalFormatting>
  <conditionalFormatting sqref="AM16:AM34">
    <cfRule type="cellIs" dxfId="784"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9"/>
  <sheetViews>
    <sheetView showWhiteSpace="0" topLeftCell="A40" zoomScaleNormal="100" workbookViewId="0">
      <selection activeCell="B43" sqref="B43:B47"/>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5" width="9.28515625" style="97" customWidth="1"/>
    <col min="16"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177"/>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180" t="s">
        <v>10</v>
      </c>
      <c r="I7" s="116" t="s">
        <v>11</v>
      </c>
      <c r="J7" s="116" t="s">
        <v>12</v>
      </c>
      <c r="K7" s="116" t="s">
        <v>13</v>
      </c>
      <c r="L7" s="12"/>
      <c r="M7" s="12"/>
      <c r="N7" s="12"/>
      <c r="O7" s="180"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42536</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31668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178" t="s">
        <v>51</v>
      </c>
      <c r="V9" s="178" t="s">
        <v>52</v>
      </c>
      <c r="W9" s="349" t="s">
        <v>53</v>
      </c>
      <c r="X9" s="350" t="s">
        <v>54</v>
      </c>
      <c r="Y9" s="351"/>
      <c r="Z9" s="351"/>
      <c r="AA9" s="351"/>
      <c r="AB9" s="351"/>
      <c r="AC9" s="351"/>
      <c r="AD9" s="351"/>
      <c r="AE9" s="352"/>
      <c r="AF9" s="176" t="s">
        <v>55</v>
      </c>
      <c r="AG9" s="176" t="s">
        <v>56</v>
      </c>
      <c r="AH9" s="338" t="s">
        <v>57</v>
      </c>
      <c r="AI9" s="353" t="s">
        <v>58</v>
      </c>
      <c r="AJ9" s="178" t="s">
        <v>59</v>
      </c>
      <c r="AK9" s="178" t="s">
        <v>60</v>
      </c>
      <c r="AL9" s="178" t="s">
        <v>61</v>
      </c>
      <c r="AM9" s="178" t="s">
        <v>62</v>
      </c>
      <c r="AN9" s="178" t="s">
        <v>63</v>
      </c>
      <c r="AO9" s="178" t="s">
        <v>64</v>
      </c>
      <c r="AP9" s="178" t="s">
        <v>65</v>
      </c>
      <c r="AQ9" s="336" t="s">
        <v>66</v>
      </c>
      <c r="AR9" s="178" t="s">
        <v>67</v>
      </c>
      <c r="AS9" s="338" t="s">
        <v>68</v>
      </c>
      <c r="AV9" s="35" t="s">
        <v>69</v>
      </c>
      <c r="AW9" s="35" t="s">
        <v>70</v>
      </c>
      <c r="AY9" s="36" t="s">
        <v>71</v>
      </c>
    </row>
    <row r="10" spans="2:51" x14ac:dyDescent="0.25">
      <c r="B10" s="178" t="s">
        <v>72</v>
      </c>
      <c r="C10" s="178" t="s">
        <v>73</v>
      </c>
      <c r="D10" s="178" t="s">
        <v>74</v>
      </c>
      <c r="E10" s="178" t="s">
        <v>75</v>
      </c>
      <c r="F10" s="178" t="s">
        <v>74</v>
      </c>
      <c r="G10" s="178" t="s">
        <v>75</v>
      </c>
      <c r="H10" s="332"/>
      <c r="I10" s="178" t="s">
        <v>75</v>
      </c>
      <c r="J10" s="178" t="s">
        <v>75</v>
      </c>
      <c r="K10" s="178" t="s">
        <v>75</v>
      </c>
      <c r="L10" s="28" t="s">
        <v>29</v>
      </c>
      <c r="M10" s="335"/>
      <c r="N10" s="28" t="s">
        <v>29</v>
      </c>
      <c r="O10" s="337"/>
      <c r="P10" s="337"/>
      <c r="Q10" s="1">
        <f>'JUNE 14'!Q34</f>
        <v>5240112</v>
      </c>
      <c r="R10" s="346"/>
      <c r="S10" s="347"/>
      <c r="T10" s="348"/>
      <c r="U10" s="178" t="s">
        <v>75</v>
      </c>
      <c r="V10" s="178" t="s">
        <v>75</v>
      </c>
      <c r="W10" s="349"/>
      <c r="X10" s="37" t="s">
        <v>76</v>
      </c>
      <c r="Y10" s="37" t="s">
        <v>77</v>
      </c>
      <c r="Z10" s="37" t="s">
        <v>78</v>
      </c>
      <c r="AA10" s="37" t="s">
        <v>79</v>
      </c>
      <c r="AB10" s="37" t="s">
        <v>80</v>
      </c>
      <c r="AC10" s="37" t="s">
        <v>81</v>
      </c>
      <c r="AD10" s="37" t="s">
        <v>82</v>
      </c>
      <c r="AE10" s="37" t="s">
        <v>83</v>
      </c>
      <c r="AF10" s="38"/>
      <c r="AG10" s="1">
        <f>'JUNE 14'!AG34</f>
        <v>47437620</v>
      </c>
      <c r="AH10" s="338"/>
      <c r="AI10" s="354"/>
      <c r="AJ10" s="178" t="s">
        <v>84</v>
      </c>
      <c r="AK10" s="178" t="s">
        <v>84</v>
      </c>
      <c r="AL10" s="178" t="s">
        <v>84</v>
      </c>
      <c r="AM10" s="178" t="s">
        <v>84</v>
      </c>
      <c r="AN10" s="178" t="s">
        <v>84</v>
      </c>
      <c r="AO10" s="178" t="s">
        <v>84</v>
      </c>
      <c r="AP10" s="1">
        <f>'JUNE 14'!AP34</f>
        <v>10915327</v>
      </c>
      <c r="AQ10" s="337"/>
      <c r="AR10" s="179" t="s">
        <v>85</v>
      </c>
      <c r="AS10" s="338"/>
      <c r="AV10" s="39" t="s">
        <v>86</v>
      </c>
      <c r="AW10" s="39" t="s">
        <v>87</v>
      </c>
      <c r="AY10" s="81" t="s">
        <v>128</v>
      </c>
    </row>
    <row r="11" spans="2:51" x14ac:dyDescent="0.25">
      <c r="B11" s="40">
        <v>2</v>
      </c>
      <c r="C11" s="40">
        <v>4.1666666666666664E-2</v>
      </c>
      <c r="D11" s="110">
        <v>4</v>
      </c>
      <c r="E11" s="41">
        <f t="shared" ref="E11:E34" si="0">D11/1.42</f>
        <v>2.8169014084507045</v>
      </c>
      <c r="F11" s="175">
        <v>83</v>
      </c>
      <c r="G11" s="41">
        <f>F11/1.42</f>
        <v>58.450704225352112</v>
      </c>
      <c r="H11" s="42" t="s">
        <v>88</v>
      </c>
      <c r="I11" s="42">
        <f>J11-(2/1.42)</f>
        <v>53.521126760563384</v>
      </c>
      <c r="J11" s="43">
        <f>(F11-5)/1.42</f>
        <v>54.929577464788736</v>
      </c>
      <c r="K11" s="42">
        <f>J11+(6/1.42)</f>
        <v>59.154929577464792</v>
      </c>
      <c r="L11" s="44">
        <v>14</v>
      </c>
      <c r="M11" s="45" t="s">
        <v>89</v>
      </c>
      <c r="N11" s="45">
        <v>11.4</v>
      </c>
      <c r="O11" s="111">
        <v>139</v>
      </c>
      <c r="P11" s="111">
        <v>117</v>
      </c>
      <c r="Q11" s="111">
        <v>5245206</v>
      </c>
      <c r="R11" s="46">
        <f>IF(ISBLANK(Q11),"-",Q11-Q10)</f>
        <v>5094</v>
      </c>
      <c r="S11" s="47">
        <f>R11*24/1000</f>
        <v>122.256</v>
      </c>
      <c r="T11" s="47">
        <f>R11/1000</f>
        <v>5.0940000000000003</v>
      </c>
      <c r="U11" s="112">
        <v>2.5</v>
      </c>
      <c r="V11" s="112">
        <f>U11</f>
        <v>2.5</v>
      </c>
      <c r="W11" s="113" t="s">
        <v>135</v>
      </c>
      <c r="X11" s="115">
        <v>0</v>
      </c>
      <c r="Y11" s="115">
        <v>0</v>
      </c>
      <c r="Z11" s="115">
        <v>1187</v>
      </c>
      <c r="AA11" s="115">
        <v>1185</v>
      </c>
      <c r="AB11" s="115">
        <v>1186</v>
      </c>
      <c r="AC11" s="48" t="s">
        <v>90</v>
      </c>
      <c r="AD11" s="48" t="s">
        <v>90</v>
      </c>
      <c r="AE11" s="48" t="s">
        <v>90</v>
      </c>
      <c r="AF11" s="114" t="s">
        <v>90</v>
      </c>
      <c r="AG11" s="123">
        <v>47438860</v>
      </c>
      <c r="AH11" s="49">
        <f>IF(ISBLANK(AG11),"-",AG11-AG10)</f>
        <v>1240</v>
      </c>
      <c r="AI11" s="50">
        <f>AH11/T11</f>
        <v>243.42363564978405</v>
      </c>
      <c r="AJ11" s="98">
        <v>0</v>
      </c>
      <c r="AK11" s="98">
        <v>0</v>
      </c>
      <c r="AL11" s="98">
        <v>1</v>
      </c>
      <c r="AM11" s="98">
        <v>1</v>
      </c>
      <c r="AN11" s="98">
        <v>1</v>
      </c>
      <c r="AO11" s="98">
        <v>0.7</v>
      </c>
      <c r="AP11" s="115">
        <v>10915763</v>
      </c>
      <c r="AQ11" s="115">
        <f t="shared" ref="AQ11:AQ34" si="1">AP11-AP10</f>
        <v>436</v>
      </c>
      <c r="AR11" s="51"/>
      <c r="AS11" s="52" t="s">
        <v>113</v>
      </c>
      <c r="AV11" s="39" t="s">
        <v>88</v>
      </c>
      <c r="AW11" s="39" t="s">
        <v>91</v>
      </c>
      <c r="AY11" s="81" t="s">
        <v>127</v>
      </c>
    </row>
    <row r="12" spans="2:51" x14ac:dyDescent="0.25">
      <c r="B12" s="40">
        <v>2.0416666666666701</v>
      </c>
      <c r="C12" s="40">
        <v>8.3333333333333329E-2</v>
      </c>
      <c r="D12" s="110">
        <v>4</v>
      </c>
      <c r="E12" s="41">
        <f t="shared" si="0"/>
        <v>2.8169014084507045</v>
      </c>
      <c r="F12" s="175">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140</v>
      </c>
      <c r="P12" s="111">
        <v>118</v>
      </c>
      <c r="Q12" s="111">
        <v>5249998</v>
      </c>
      <c r="R12" s="46">
        <f t="shared" ref="R12:R34" si="4">IF(ISBLANK(Q12),"-",Q12-Q11)</f>
        <v>4792</v>
      </c>
      <c r="S12" s="47">
        <f t="shared" ref="S12:S34" si="5">R12*24/1000</f>
        <v>115.008</v>
      </c>
      <c r="T12" s="47">
        <f t="shared" ref="T12:T34" si="6">R12/1000</f>
        <v>4.7919999999999998</v>
      </c>
      <c r="U12" s="112">
        <v>3.3</v>
      </c>
      <c r="V12" s="112">
        <f t="shared" ref="V12:V34" si="7">U12</f>
        <v>3.3</v>
      </c>
      <c r="W12" s="113" t="s">
        <v>135</v>
      </c>
      <c r="X12" s="115">
        <v>0</v>
      </c>
      <c r="Y12" s="115">
        <v>0</v>
      </c>
      <c r="Z12" s="115">
        <v>1167</v>
      </c>
      <c r="AA12" s="115">
        <v>1185</v>
      </c>
      <c r="AB12" s="115">
        <v>1166</v>
      </c>
      <c r="AC12" s="48" t="s">
        <v>90</v>
      </c>
      <c r="AD12" s="48" t="s">
        <v>90</v>
      </c>
      <c r="AE12" s="48" t="s">
        <v>90</v>
      </c>
      <c r="AF12" s="114" t="s">
        <v>90</v>
      </c>
      <c r="AG12" s="123">
        <v>47440020</v>
      </c>
      <c r="AH12" s="49">
        <f>IF(ISBLANK(AG12),"-",AG12-AG11)</f>
        <v>1160</v>
      </c>
      <c r="AI12" s="50">
        <f t="shared" ref="AI12:AI34" si="8">AH12/T12</f>
        <v>242.07011686143574</v>
      </c>
      <c r="AJ12" s="98">
        <v>0</v>
      </c>
      <c r="AK12" s="98">
        <v>0</v>
      </c>
      <c r="AL12" s="98">
        <v>1</v>
      </c>
      <c r="AM12" s="98">
        <v>1</v>
      </c>
      <c r="AN12" s="98">
        <v>1</v>
      </c>
      <c r="AO12" s="98">
        <v>0.7</v>
      </c>
      <c r="AP12" s="115">
        <v>10916379</v>
      </c>
      <c r="AQ12" s="115">
        <f t="shared" si="1"/>
        <v>616</v>
      </c>
      <c r="AR12" s="118">
        <v>0.9</v>
      </c>
      <c r="AS12" s="52" t="s">
        <v>113</v>
      </c>
      <c r="AV12" s="39" t="s">
        <v>92</v>
      </c>
      <c r="AW12" s="39" t="s">
        <v>93</v>
      </c>
      <c r="AY12" s="81" t="s">
        <v>125</v>
      </c>
    </row>
    <row r="13" spans="2:51" x14ac:dyDescent="0.25">
      <c r="B13" s="40">
        <v>2.0833333333333299</v>
      </c>
      <c r="C13" s="40">
        <v>0.125</v>
      </c>
      <c r="D13" s="110">
        <v>4</v>
      </c>
      <c r="E13" s="41">
        <f t="shared" si="0"/>
        <v>2.8169014084507045</v>
      </c>
      <c r="F13" s="175">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138</v>
      </c>
      <c r="P13" s="111">
        <v>112</v>
      </c>
      <c r="Q13" s="111">
        <v>5254754</v>
      </c>
      <c r="R13" s="46">
        <f t="shared" si="4"/>
        <v>4756</v>
      </c>
      <c r="S13" s="47">
        <f t="shared" si="5"/>
        <v>114.14400000000001</v>
      </c>
      <c r="T13" s="47">
        <f t="shared" si="6"/>
        <v>4.7560000000000002</v>
      </c>
      <c r="U13" s="112">
        <v>4.3</v>
      </c>
      <c r="V13" s="112">
        <f t="shared" si="7"/>
        <v>4.3</v>
      </c>
      <c r="W13" s="113" t="s">
        <v>135</v>
      </c>
      <c r="X13" s="115">
        <v>0</v>
      </c>
      <c r="Y13" s="115">
        <v>0</v>
      </c>
      <c r="Z13" s="115">
        <v>1167</v>
      </c>
      <c r="AA13" s="115">
        <v>1185</v>
      </c>
      <c r="AB13" s="115">
        <v>1167</v>
      </c>
      <c r="AC13" s="48" t="s">
        <v>90</v>
      </c>
      <c r="AD13" s="48" t="s">
        <v>90</v>
      </c>
      <c r="AE13" s="48" t="s">
        <v>90</v>
      </c>
      <c r="AF13" s="114" t="s">
        <v>90</v>
      </c>
      <c r="AG13" s="123">
        <v>47441172</v>
      </c>
      <c r="AH13" s="49">
        <f>IF(ISBLANK(AG13),"-",AG13-AG12)</f>
        <v>1152</v>
      </c>
      <c r="AI13" s="50">
        <f t="shared" si="8"/>
        <v>242.22035323801512</v>
      </c>
      <c r="AJ13" s="98">
        <v>0</v>
      </c>
      <c r="AK13" s="98">
        <v>0</v>
      </c>
      <c r="AL13" s="98">
        <v>1</v>
      </c>
      <c r="AM13" s="98">
        <v>1</v>
      </c>
      <c r="AN13" s="98">
        <v>1</v>
      </c>
      <c r="AO13" s="98">
        <v>0.7</v>
      </c>
      <c r="AP13" s="115">
        <v>10917061</v>
      </c>
      <c r="AQ13" s="115">
        <f t="shared" si="1"/>
        <v>682</v>
      </c>
      <c r="AR13" s="51"/>
      <c r="AS13" s="52" t="s">
        <v>113</v>
      </c>
      <c r="AV13" s="39" t="s">
        <v>94</v>
      </c>
      <c r="AW13" s="39" t="s">
        <v>95</v>
      </c>
      <c r="AY13" s="81" t="s">
        <v>132</v>
      </c>
    </row>
    <row r="14" spans="2:51" x14ac:dyDescent="0.25">
      <c r="B14" s="40">
        <v>2.125</v>
      </c>
      <c r="C14" s="40">
        <v>0.16666666666666699</v>
      </c>
      <c r="D14" s="110">
        <v>4</v>
      </c>
      <c r="E14" s="41">
        <f t="shared" si="0"/>
        <v>2.8169014084507045</v>
      </c>
      <c r="F14" s="175">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140</v>
      </c>
      <c r="P14" s="111">
        <v>114</v>
      </c>
      <c r="Q14" s="111">
        <v>5258446</v>
      </c>
      <c r="R14" s="46">
        <f t="shared" si="4"/>
        <v>3692</v>
      </c>
      <c r="S14" s="47">
        <f t="shared" si="5"/>
        <v>88.608000000000004</v>
      </c>
      <c r="T14" s="47">
        <f t="shared" si="6"/>
        <v>3.6920000000000002</v>
      </c>
      <c r="U14" s="112">
        <v>6.7</v>
      </c>
      <c r="V14" s="112">
        <f t="shared" si="7"/>
        <v>6.7</v>
      </c>
      <c r="W14" s="113" t="s">
        <v>135</v>
      </c>
      <c r="X14" s="115">
        <v>0</v>
      </c>
      <c r="Y14" s="115">
        <v>0</v>
      </c>
      <c r="Z14" s="115">
        <v>1167</v>
      </c>
      <c r="AA14" s="115">
        <v>1185</v>
      </c>
      <c r="AB14" s="115">
        <v>1167</v>
      </c>
      <c r="AC14" s="48" t="s">
        <v>90</v>
      </c>
      <c r="AD14" s="48" t="s">
        <v>90</v>
      </c>
      <c r="AE14" s="48" t="s">
        <v>90</v>
      </c>
      <c r="AF14" s="114" t="s">
        <v>90</v>
      </c>
      <c r="AG14" s="123">
        <v>47442300</v>
      </c>
      <c r="AH14" s="49">
        <f t="shared" ref="AH14:AH34" si="9">IF(ISBLANK(AG14),"-",AG14-AG13)</f>
        <v>1128</v>
      </c>
      <c r="AI14" s="50">
        <f t="shared" si="8"/>
        <v>305.52546045503789</v>
      </c>
      <c r="AJ14" s="98">
        <v>0</v>
      </c>
      <c r="AK14" s="98">
        <v>0</v>
      </c>
      <c r="AL14" s="98">
        <v>1</v>
      </c>
      <c r="AM14" s="98">
        <v>1</v>
      </c>
      <c r="AN14" s="98">
        <v>1</v>
      </c>
      <c r="AO14" s="98">
        <v>0.7</v>
      </c>
      <c r="AP14" s="115">
        <v>10917335</v>
      </c>
      <c r="AQ14" s="115">
        <f t="shared" si="1"/>
        <v>274</v>
      </c>
      <c r="AR14" s="51"/>
      <c r="AS14" s="52" t="s">
        <v>113</v>
      </c>
      <c r="AT14" s="54"/>
      <c r="AV14" s="39" t="s">
        <v>96</v>
      </c>
      <c r="AW14" s="39" t="s">
        <v>97</v>
      </c>
      <c r="AY14" s="81" t="s">
        <v>181</v>
      </c>
    </row>
    <row r="15" spans="2:51" ht="14.25" customHeight="1" x14ac:dyDescent="0.25">
      <c r="B15" s="40">
        <v>2.1666666666666701</v>
      </c>
      <c r="C15" s="40">
        <v>0.20833333333333301</v>
      </c>
      <c r="D15" s="110">
        <v>4</v>
      </c>
      <c r="E15" s="41">
        <f t="shared" si="0"/>
        <v>2.8169014084507045</v>
      </c>
      <c r="F15" s="175">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134</v>
      </c>
      <c r="P15" s="111">
        <v>133</v>
      </c>
      <c r="Q15" s="111">
        <v>5262163</v>
      </c>
      <c r="R15" s="46">
        <f t="shared" si="4"/>
        <v>3717</v>
      </c>
      <c r="S15" s="47">
        <f t="shared" si="5"/>
        <v>89.207999999999998</v>
      </c>
      <c r="T15" s="47">
        <f t="shared" si="6"/>
        <v>3.7170000000000001</v>
      </c>
      <c r="U15" s="112">
        <v>9.5</v>
      </c>
      <c r="V15" s="112">
        <f t="shared" si="7"/>
        <v>9.5</v>
      </c>
      <c r="W15" s="113" t="s">
        <v>135</v>
      </c>
      <c r="X15" s="115">
        <v>0</v>
      </c>
      <c r="Y15" s="115">
        <v>0</v>
      </c>
      <c r="Z15" s="115">
        <v>1167</v>
      </c>
      <c r="AA15" s="115">
        <v>1185</v>
      </c>
      <c r="AB15" s="115">
        <v>1167</v>
      </c>
      <c r="AC15" s="48" t="s">
        <v>90</v>
      </c>
      <c r="AD15" s="48" t="s">
        <v>90</v>
      </c>
      <c r="AE15" s="48" t="s">
        <v>90</v>
      </c>
      <c r="AF15" s="114" t="s">
        <v>90</v>
      </c>
      <c r="AG15" s="123">
        <v>47443516</v>
      </c>
      <c r="AH15" s="49">
        <f t="shared" si="9"/>
        <v>1216</v>
      </c>
      <c r="AI15" s="50">
        <f t="shared" si="8"/>
        <v>327.14554748453054</v>
      </c>
      <c r="AJ15" s="98">
        <v>0</v>
      </c>
      <c r="AK15" s="98">
        <v>0</v>
      </c>
      <c r="AL15" s="98">
        <v>1</v>
      </c>
      <c r="AM15" s="98">
        <v>1</v>
      </c>
      <c r="AN15" s="98">
        <v>1</v>
      </c>
      <c r="AO15" s="98">
        <v>0.7</v>
      </c>
      <c r="AP15" s="115">
        <v>10917535</v>
      </c>
      <c r="AQ15" s="115">
        <f t="shared" si="1"/>
        <v>200</v>
      </c>
      <c r="AR15" s="51"/>
      <c r="AS15" s="52" t="s">
        <v>113</v>
      </c>
      <c r="AV15" s="39" t="s">
        <v>98</v>
      </c>
      <c r="AW15" s="39" t="s">
        <v>99</v>
      </c>
      <c r="AY15" s="97"/>
    </row>
    <row r="16" spans="2:51" x14ac:dyDescent="0.25">
      <c r="B16" s="40">
        <v>2.2083333333333299</v>
      </c>
      <c r="C16" s="40">
        <v>0.25</v>
      </c>
      <c r="D16" s="110">
        <v>4</v>
      </c>
      <c r="E16" s="41">
        <f t="shared" si="0"/>
        <v>2.8169014084507045</v>
      </c>
      <c r="F16" s="175">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11">
        <v>140</v>
      </c>
      <c r="P16" s="111">
        <v>135</v>
      </c>
      <c r="Q16" s="111">
        <v>5267891</v>
      </c>
      <c r="R16" s="46">
        <f t="shared" si="4"/>
        <v>5728</v>
      </c>
      <c r="S16" s="47">
        <f t="shared" si="5"/>
        <v>137.47200000000001</v>
      </c>
      <c r="T16" s="47">
        <f t="shared" si="6"/>
        <v>5.7279999999999998</v>
      </c>
      <c r="U16" s="112">
        <v>9.5</v>
      </c>
      <c r="V16" s="112">
        <f t="shared" si="7"/>
        <v>9.5</v>
      </c>
      <c r="W16" s="113" t="s">
        <v>135</v>
      </c>
      <c r="X16" s="115">
        <v>0</v>
      </c>
      <c r="Y16" s="115">
        <v>0</v>
      </c>
      <c r="Z16" s="115">
        <v>1187</v>
      </c>
      <c r="AA16" s="115">
        <v>1185</v>
      </c>
      <c r="AB16" s="115">
        <v>1187</v>
      </c>
      <c r="AC16" s="48" t="s">
        <v>90</v>
      </c>
      <c r="AD16" s="48" t="s">
        <v>90</v>
      </c>
      <c r="AE16" s="48" t="s">
        <v>90</v>
      </c>
      <c r="AF16" s="114" t="s">
        <v>90</v>
      </c>
      <c r="AG16" s="123">
        <v>47444948</v>
      </c>
      <c r="AH16" s="49">
        <f t="shared" si="9"/>
        <v>1432</v>
      </c>
      <c r="AI16" s="50">
        <f t="shared" si="8"/>
        <v>250</v>
      </c>
      <c r="AJ16" s="98">
        <v>0</v>
      </c>
      <c r="AK16" s="98">
        <v>0</v>
      </c>
      <c r="AL16" s="98">
        <v>1</v>
      </c>
      <c r="AM16" s="98">
        <v>1</v>
      </c>
      <c r="AN16" s="98">
        <v>1</v>
      </c>
      <c r="AO16" s="98">
        <v>0</v>
      </c>
      <c r="AP16" s="115">
        <v>10917535</v>
      </c>
      <c r="AQ16" s="115">
        <f t="shared" si="1"/>
        <v>0</v>
      </c>
      <c r="AR16" s="53">
        <v>1.25</v>
      </c>
      <c r="AS16" s="52" t="s">
        <v>101</v>
      </c>
      <c r="AV16" s="39" t="s">
        <v>102</v>
      </c>
      <c r="AW16" s="39" t="s">
        <v>103</v>
      </c>
      <c r="AY16" s="97"/>
    </row>
    <row r="17" spans="1:51" x14ac:dyDescent="0.25">
      <c r="B17" s="40">
        <v>2.25</v>
      </c>
      <c r="C17" s="40">
        <v>0.29166666666666702</v>
      </c>
      <c r="D17" s="110">
        <v>4</v>
      </c>
      <c r="E17" s="41">
        <f t="shared" si="0"/>
        <v>2.8169014084507045</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133</v>
      </c>
      <c r="P17" s="111">
        <v>143</v>
      </c>
      <c r="Q17" s="111">
        <v>5274071</v>
      </c>
      <c r="R17" s="46">
        <f t="shared" si="4"/>
        <v>6180</v>
      </c>
      <c r="S17" s="47">
        <f t="shared" si="5"/>
        <v>148.32</v>
      </c>
      <c r="T17" s="47">
        <f t="shared" si="6"/>
        <v>6.18</v>
      </c>
      <c r="U17" s="112">
        <v>9.1999999999999993</v>
      </c>
      <c r="V17" s="112">
        <f t="shared" si="7"/>
        <v>9.1999999999999993</v>
      </c>
      <c r="W17" s="113" t="s">
        <v>129</v>
      </c>
      <c r="X17" s="115">
        <v>1067</v>
      </c>
      <c r="Y17" s="115">
        <v>0</v>
      </c>
      <c r="Z17" s="115">
        <v>1187</v>
      </c>
      <c r="AA17" s="115">
        <v>1185</v>
      </c>
      <c r="AB17" s="115">
        <v>1187</v>
      </c>
      <c r="AC17" s="48" t="s">
        <v>90</v>
      </c>
      <c r="AD17" s="48" t="s">
        <v>90</v>
      </c>
      <c r="AE17" s="48" t="s">
        <v>90</v>
      </c>
      <c r="AF17" s="114" t="s">
        <v>90</v>
      </c>
      <c r="AG17" s="123">
        <v>47446340</v>
      </c>
      <c r="AH17" s="49">
        <f t="shared" si="9"/>
        <v>1392</v>
      </c>
      <c r="AI17" s="50">
        <f t="shared" si="8"/>
        <v>225.24271844660194</v>
      </c>
      <c r="AJ17" s="98">
        <v>1</v>
      </c>
      <c r="AK17" s="98">
        <v>0</v>
      </c>
      <c r="AL17" s="98">
        <v>1</v>
      </c>
      <c r="AM17" s="98">
        <v>1</v>
      </c>
      <c r="AN17" s="98">
        <v>1</v>
      </c>
      <c r="AO17" s="98">
        <v>0</v>
      </c>
      <c r="AP17" s="115">
        <v>10917535</v>
      </c>
      <c r="AQ17" s="115">
        <f t="shared" si="1"/>
        <v>0</v>
      </c>
      <c r="AR17" s="51"/>
      <c r="AS17" s="52" t="s">
        <v>101</v>
      </c>
      <c r="AT17" s="54"/>
      <c r="AV17" s="39" t="s">
        <v>104</v>
      </c>
      <c r="AW17" s="39" t="s">
        <v>105</v>
      </c>
      <c r="AY17" s="101"/>
    </row>
    <row r="18" spans="1:51" x14ac:dyDescent="0.25">
      <c r="B18" s="40">
        <v>2.2916666666666701</v>
      </c>
      <c r="C18" s="40">
        <v>0.33333333333333298</v>
      </c>
      <c r="D18" s="110">
        <v>4</v>
      </c>
      <c r="E18" s="41">
        <f t="shared" si="0"/>
        <v>2.8169014084507045</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133</v>
      </c>
      <c r="P18" s="111">
        <v>145</v>
      </c>
      <c r="Q18" s="111">
        <v>5280183</v>
      </c>
      <c r="R18" s="46">
        <f t="shared" si="4"/>
        <v>6112</v>
      </c>
      <c r="S18" s="47">
        <f t="shared" si="5"/>
        <v>146.68799999999999</v>
      </c>
      <c r="T18" s="47">
        <f t="shared" si="6"/>
        <v>6.1120000000000001</v>
      </c>
      <c r="U18" s="112">
        <v>8.4</v>
      </c>
      <c r="V18" s="112">
        <f t="shared" si="7"/>
        <v>8.4</v>
      </c>
      <c r="W18" s="113" t="s">
        <v>129</v>
      </c>
      <c r="X18" s="115">
        <v>1068</v>
      </c>
      <c r="Y18" s="115">
        <v>0</v>
      </c>
      <c r="Z18" s="115">
        <v>1187</v>
      </c>
      <c r="AA18" s="115">
        <v>1185</v>
      </c>
      <c r="AB18" s="115">
        <v>1187</v>
      </c>
      <c r="AC18" s="48" t="s">
        <v>90</v>
      </c>
      <c r="AD18" s="48" t="s">
        <v>90</v>
      </c>
      <c r="AE18" s="48" t="s">
        <v>90</v>
      </c>
      <c r="AF18" s="114" t="s">
        <v>90</v>
      </c>
      <c r="AG18" s="123">
        <v>47447756</v>
      </c>
      <c r="AH18" s="49">
        <f t="shared" si="9"/>
        <v>1416</v>
      </c>
      <c r="AI18" s="50">
        <f t="shared" si="8"/>
        <v>231.67539267015707</v>
      </c>
      <c r="AJ18" s="98">
        <v>1</v>
      </c>
      <c r="AK18" s="98">
        <v>0</v>
      </c>
      <c r="AL18" s="98">
        <v>1</v>
      </c>
      <c r="AM18" s="98">
        <v>1</v>
      </c>
      <c r="AN18" s="98">
        <v>1</v>
      </c>
      <c r="AO18" s="98">
        <v>0</v>
      </c>
      <c r="AP18" s="115">
        <v>10917535</v>
      </c>
      <c r="AQ18" s="115">
        <f t="shared" si="1"/>
        <v>0</v>
      </c>
      <c r="AR18" s="51"/>
      <c r="AS18" s="52" t="s">
        <v>101</v>
      </c>
      <c r="AV18" s="39" t="s">
        <v>106</v>
      </c>
      <c r="AW18" s="39" t="s">
        <v>107</v>
      </c>
      <c r="AY18" s="101"/>
    </row>
    <row r="19" spans="1:51" x14ac:dyDescent="0.25">
      <c r="A19" s="97" t="s">
        <v>134</v>
      </c>
      <c r="B19" s="40">
        <v>2.3333333333333299</v>
      </c>
      <c r="C19" s="40">
        <v>0.375</v>
      </c>
      <c r="D19" s="110">
        <v>4</v>
      </c>
      <c r="E19" s="41">
        <f t="shared" si="0"/>
        <v>2.8169014084507045</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135</v>
      </c>
      <c r="P19" s="111">
        <v>146</v>
      </c>
      <c r="Q19" s="111">
        <v>5286281</v>
      </c>
      <c r="R19" s="46">
        <f t="shared" si="4"/>
        <v>6098</v>
      </c>
      <c r="S19" s="47">
        <f t="shared" si="5"/>
        <v>146.352</v>
      </c>
      <c r="T19" s="47">
        <f t="shared" si="6"/>
        <v>6.0979999999999999</v>
      </c>
      <c r="U19" s="112">
        <v>7.7</v>
      </c>
      <c r="V19" s="112">
        <f t="shared" si="7"/>
        <v>7.7</v>
      </c>
      <c r="W19" s="113" t="s">
        <v>129</v>
      </c>
      <c r="X19" s="115">
        <v>1068</v>
      </c>
      <c r="Y19" s="115">
        <v>0</v>
      </c>
      <c r="Z19" s="115">
        <v>1187</v>
      </c>
      <c r="AA19" s="115">
        <v>1185</v>
      </c>
      <c r="AB19" s="115">
        <v>1187</v>
      </c>
      <c r="AC19" s="48" t="s">
        <v>90</v>
      </c>
      <c r="AD19" s="48" t="s">
        <v>90</v>
      </c>
      <c r="AE19" s="48" t="s">
        <v>90</v>
      </c>
      <c r="AF19" s="114" t="s">
        <v>90</v>
      </c>
      <c r="AG19" s="123">
        <v>47449116</v>
      </c>
      <c r="AH19" s="49">
        <f t="shared" si="9"/>
        <v>1360</v>
      </c>
      <c r="AI19" s="50">
        <f t="shared" si="8"/>
        <v>223.02394227615613</v>
      </c>
      <c r="AJ19" s="98">
        <v>1</v>
      </c>
      <c r="AK19" s="98">
        <v>0</v>
      </c>
      <c r="AL19" s="98">
        <v>1</v>
      </c>
      <c r="AM19" s="98">
        <v>1</v>
      </c>
      <c r="AN19" s="98">
        <v>1</v>
      </c>
      <c r="AO19" s="98">
        <v>0</v>
      </c>
      <c r="AP19" s="115">
        <v>10917535</v>
      </c>
      <c r="AQ19" s="115">
        <f t="shared" si="1"/>
        <v>0</v>
      </c>
      <c r="AR19" s="51"/>
      <c r="AS19" s="52" t="s">
        <v>101</v>
      </c>
      <c r="AV19" s="39" t="s">
        <v>108</v>
      </c>
      <c r="AW19" s="39" t="s">
        <v>109</v>
      </c>
      <c r="AY19" s="101"/>
    </row>
    <row r="20" spans="1:51" x14ac:dyDescent="0.25">
      <c r="B20" s="40">
        <v>2.375</v>
      </c>
      <c r="C20" s="40">
        <v>0.41666666666666669</v>
      </c>
      <c r="D20" s="110">
        <v>4</v>
      </c>
      <c r="E20" s="41">
        <f t="shared" si="0"/>
        <v>2.8169014084507045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135</v>
      </c>
      <c r="P20" s="111">
        <v>147</v>
      </c>
      <c r="Q20" s="111">
        <v>5292431</v>
      </c>
      <c r="R20" s="46">
        <f t="shared" si="4"/>
        <v>6150</v>
      </c>
      <c r="S20" s="47">
        <f t="shared" si="5"/>
        <v>147.6</v>
      </c>
      <c r="T20" s="47">
        <f t="shared" si="6"/>
        <v>6.15</v>
      </c>
      <c r="U20" s="112">
        <v>7</v>
      </c>
      <c r="V20" s="112">
        <f t="shared" si="7"/>
        <v>7</v>
      </c>
      <c r="W20" s="113" t="s">
        <v>129</v>
      </c>
      <c r="X20" s="115">
        <v>1068</v>
      </c>
      <c r="Y20" s="115">
        <v>0</v>
      </c>
      <c r="Z20" s="115">
        <v>1187</v>
      </c>
      <c r="AA20" s="115">
        <v>1185</v>
      </c>
      <c r="AB20" s="115">
        <v>1187</v>
      </c>
      <c r="AC20" s="48" t="s">
        <v>90</v>
      </c>
      <c r="AD20" s="48" t="s">
        <v>90</v>
      </c>
      <c r="AE20" s="48" t="s">
        <v>90</v>
      </c>
      <c r="AF20" s="114" t="s">
        <v>90</v>
      </c>
      <c r="AG20" s="123">
        <v>47450508</v>
      </c>
      <c r="AH20" s="49">
        <f t="shared" si="9"/>
        <v>1392</v>
      </c>
      <c r="AI20" s="50">
        <f t="shared" si="8"/>
        <v>226.34146341463412</v>
      </c>
      <c r="AJ20" s="98">
        <v>1</v>
      </c>
      <c r="AK20" s="98">
        <v>0</v>
      </c>
      <c r="AL20" s="98">
        <v>1</v>
      </c>
      <c r="AM20" s="98">
        <v>1</v>
      </c>
      <c r="AN20" s="98">
        <v>1</v>
      </c>
      <c r="AO20" s="98">
        <v>0</v>
      </c>
      <c r="AP20" s="115">
        <v>10917535</v>
      </c>
      <c r="AQ20" s="115">
        <f t="shared" si="1"/>
        <v>0</v>
      </c>
      <c r="AR20" s="53">
        <v>1.3</v>
      </c>
      <c r="AS20" s="52" t="s">
        <v>134</v>
      </c>
      <c r="AY20" s="101"/>
    </row>
    <row r="21" spans="1:51" x14ac:dyDescent="0.25">
      <c r="B21" s="40">
        <v>2.4166666666666701</v>
      </c>
      <c r="C21" s="40">
        <v>0.45833333333333298</v>
      </c>
      <c r="D21" s="110">
        <v>4</v>
      </c>
      <c r="E21" s="41">
        <f t="shared" si="0"/>
        <v>2.8169014084507045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134</v>
      </c>
      <c r="P21" s="111">
        <v>146</v>
      </c>
      <c r="Q21" s="111">
        <v>5298601</v>
      </c>
      <c r="R21" s="46">
        <f t="shared" si="4"/>
        <v>6170</v>
      </c>
      <c r="S21" s="47">
        <f t="shared" si="5"/>
        <v>148.08000000000001</v>
      </c>
      <c r="T21" s="47">
        <f t="shared" si="6"/>
        <v>6.17</v>
      </c>
      <c r="U21" s="112">
        <v>6.3</v>
      </c>
      <c r="V21" s="112">
        <f t="shared" si="7"/>
        <v>6.3</v>
      </c>
      <c r="W21" s="113" t="s">
        <v>129</v>
      </c>
      <c r="X21" s="115">
        <v>1068</v>
      </c>
      <c r="Y21" s="115">
        <v>0</v>
      </c>
      <c r="Z21" s="115">
        <v>1187</v>
      </c>
      <c r="AA21" s="115">
        <v>1185</v>
      </c>
      <c r="AB21" s="115">
        <v>1187</v>
      </c>
      <c r="AC21" s="48" t="s">
        <v>90</v>
      </c>
      <c r="AD21" s="48" t="s">
        <v>90</v>
      </c>
      <c r="AE21" s="48" t="s">
        <v>90</v>
      </c>
      <c r="AF21" s="114" t="s">
        <v>90</v>
      </c>
      <c r="AG21" s="123">
        <v>47451896</v>
      </c>
      <c r="AH21" s="49">
        <f t="shared" si="9"/>
        <v>1388</v>
      </c>
      <c r="AI21" s="50">
        <f t="shared" si="8"/>
        <v>224.95948136142627</v>
      </c>
      <c r="AJ21" s="98">
        <v>1</v>
      </c>
      <c r="AK21" s="98">
        <v>0</v>
      </c>
      <c r="AL21" s="98">
        <v>1</v>
      </c>
      <c r="AM21" s="98">
        <v>1</v>
      </c>
      <c r="AN21" s="98">
        <v>1</v>
      </c>
      <c r="AO21" s="98">
        <v>0</v>
      </c>
      <c r="AP21" s="115">
        <v>10917535</v>
      </c>
      <c r="AQ21" s="115">
        <f t="shared" si="1"/>
        <v>0</v>
      </c>
      <c r="AR21" s="51"/>
      <c r="AS21" s="52" t="s">
        <v>101</v>
      </c>
      <c r="AY21" s="101"/>
    </row>
    <row r="22" spans="1:51" x14ac:dyDescent="0.25">
      <c r="A22" s="97" t="s">
        <v>163</v>
      </c>
      <c r="B22" s="40">
        <v>2.4583333333333299</v>
      </c>
      <c r="C22" s="40">
        <v>0.5</v>
      </c>
      <c r="D22" s="110">
        <v>4</v>
      </c>
      <c r="E22" s="41">
        <f t="shared" si="0"/>
        <v>2.8169014084507045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133</v>
      </c>
      <c r="P22" s="111">
        <v>144</v>
      </c>
      <c r="Q22" s="111">
        <v>5304635</v>
      </c>
      <c r="R22" s="46">
        <f t="shared" si="4"/>
        <v>6034</v>
      </c>
      <c r="S22" s="47">
        <f t="shared" si="5"/>
        <v>144.816</v>
      </c>
      <c r="T22" s="47">
        <f t="shared" si="6"/>
        <v>6.0339999999999998</v>
      </c>
      <c r="U22" s="112">
        <v>5.6</v>
      </c>
      <c r="V22" s="112">
        <f t="shared" si="7"/>
        <v>5.6</v>
      </c>
      <c r="W22" s="113" t="s">
        <v>129</v>
      </c>
      <c r="X22" s="115">
        <v>1067</v>
      </c>
      <c r="Y22" s="115">
        <v>0</v>
      </c>
      <c r="Z22" s="115">
        <v>1187</v>
      </c>
      <c r="AA22" s="115">
        <v>1185</v>
      </c>
      <c r="AB22" s="115">
        <v>1187</v>
      </c>
      <c r="AC22" s="48" t="s">
        <v>90</v>
      </c>
      <c r="AD22" s="48" t="s">
        <v>90</v>
      </c>
      <c r="AE22" s="48" t="s">
        <v>90</v>
      </c>
      <c r="AF22" s="114" t="s">
        <v>90</v>
      </c>
      <c r="AG22" s="123">
        <v>47453276</v>
      </c>
      <c r="AH22" s="49">
        <f t="shared" si="9"/>
        <v>1380</v>
      </c>
      <c r="AI22" s="50">
        <f t="shared" si="8"/>
        <v>228.70401060656283</v>
      </c>
      <c r="AJ22" s="98">
        <v>1</v>
      </c>
      <c r="AK22" s="98">
        <v>0</v>
      </c>
      <c r="AL22" s="98">
        <v>1</v>
      </c>
      <c r="AM22" s="98">
        <v>1</v>
      </c>
      <c r="AN22" s="98">
        <v>1</v>
      </c>
      <c r="AO22" s="98">
        <v>0</v>
      </c>
      <c r="AP22" s="115">
        <v>10917535</v>
      </c>
      <c r="AQ22" s="115">
        <f t="shared" si="1"/>
        <v>0</v>
      </c>
      <c r="AR22" s="51"/>
      <c r="AS22" s="52" t="s">
        <v>101</v>
      </c>
      <c r="AV22" s="55" t="s">
        <v>110</v>
      </c>
      <c r="AY22" s="101"/>
    </row>
    <row r="23" spans="1:51" x14ac:dyDescent="0.25">
      <c r="A23" s="97" t="s">
        <v>124</v>
      </c>
      <c r="B23" s="40">
        <v>2.5</v>
      </c>
      <c r="C23" s="40">
        <v>0.54166666666666696</v>
      </c>
      <c r="D23" s="110">
        <v>4</v>
      </c>
      <c r="E23" s="41">
        <f t="shared" si="0"/>
        <v>2.8169014084507045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133</v>
      </c>
      <c r="P23" s="111">
        <v>141</v>
      </c>
      <c r="Q23" s="111">
        <v>5310764</v>
      </c>
      <c r="R23" s="46">
        <f t="shared" si="4"/>
        <v>6129</v>
      </c>
      <c r="S23" s="47">
        <f t="shared" si="5"/>
        <v>147.096</v>
      </c>
      <c r="T23" s="47">
        <f t="shared" si="6"/>
        <v>6.1289999999999996</v>
      </c>
      <c r="U23" s="112">
        <v>5</v>
      </c>
      <c r="V23" s="112">
        <f t="shared" si="7"/>
        <v>5</v>
      </c>
      <c r="W23" s="113" t="s">
        <v>129</v>
      </c>
      <c r="X23" s="115">
        <v>1066</v>
      </c>
      <c r="Y23" s="115">
        <v>0</v>
      </c>
      <c r="Z23" s="115">
        <v>1187</v>
      </c>
      <c r="AA23" s="115">
        <v>1185</v>
      </c>
      <c r="AB23" s="115">
        <v>1187</v>
      </c>
      <c r="AC23" s="48" t="s">
        <v>90</v>
      </c>
      <c r="AD23" s="48" t="s">
        <v>90</v>
      </c>
      <c r="AE23" s="48" t="s">
        <v>90</v>
      </c>
      <c r="AF23" s="114" t="s">
        <v>90</v>
      </c>
      <c r="AG23" s="123">
        <v>47454716</v>
      </c>
      <c r="AH23" s="49">
        <f t="shared" si="9"/>
        <v>1440</v>
      </c>
      <c r="AI23" s="50">
        <f t="shared" si="8"/>
        <v>234.94860499265786</v>
      </c>
      <c r="AJ23" s="98">
        <v>1</v>
      </c>
      <c r="AK23" s="98">
        <v>0</v>
      </c>
      <c r="AL23" s="98">
        <v>1</v>
      </c>
      <c r="AM23" s="98">
        <v>1</v>
      </c>
      <c r="AN23" s="98">
        <v>1</v>
      </c>
      <c r="AO23" s="98">
        <v>0</v>
      </c>
      <c r="AP23" s="115">
        <v>10917535</v>
      </c>
      <c r="AQ23" s="115">
        <f t="shared" si="1"/>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132</v>
      </c>
      <c r="P24" s="111">
        <v>143</v>
      </c>
      <c r="Q24" s="111">
        <v>5316580</v>
      </c>
      <c r="R24" s="46">
        <f t="shared" si="4"/>
        <v>5816</v>
      </c>
      <c r="S24" s="47">
        <f t="shared" si="5"/>
        <v>139.584</v>
      </c>
      <c r="T24" s="47">
        <f t="shared" si="6"/>
        <v>5.8159999999999998</v>
      </c>
      <c r="U24" s="112">
        <v>4.4000000000000004</v>
      </c>
      <c r="V24" s="112">
        <f t="shared" si="7"/>
        <v>4.4000000000000004</v>
      </c>
      <c r="W24" s="113" t="s">
        <v>129</v>
      </c>
      <c r="X24" s="115">
        <v>1066</v>
      </c>
      <c r="Y24" s="115">
        <v>0</v>
      </c>
      <c r="Z24" s="115">
        <v>1187</v>
      </c>
      <c r="AA24" s="115">
        <v>1185</v>
      </c>
      <c r="AB24" s="115">
        <v>1187</v>
      </c>
      <c r="AC24" s="48" t="s">
        <v>90</v>
      </c>
      <c r="AD24" s="48" t="s">
        <v>90</v>
      </c>
      <c r="AE24" s="48" t="s">
        <v>90</v>
      </c>
      <c r="AF24" s="114" t="s">
        <v>90</v>
      </c>
      <c r="AG24" s="123">
        <v>47456028</v>
      </c>
      <c r="AH24" s="49">
        <f>IF(ISBLANK(AG24),"-",AG24-AG23)</f>
        <v>1312</v>
      </c>
      <c r="AI24" s="50">
        <f t="shared" si="8"/>
        <v>225.58459422283357</v>
      </c>
      <c r="AJ24" s="98">
        <v>1</v>
      </c>
      <c r="AK24" s="98">
        <v>0</v>
      </c>
      <c r="AL24" s="98">
        <v>1</v>
      </c>
      <c r="AM24" s="98">
        <v>1</v>
      </c>
      <c r="AN24" s="98">
        <v>1</v>
      </c>
      <c r="AO24" s="98">
        <v>0</v>
      </c>
      <c r="AP24" s="115">
        <v>10917535</v>
      </c>
      <c r="AQ24" s="115">
        <f t="shared" si="1"/>
        <v>0</v>
      </c>
      <c r="AR24" s="53">
        <v>1.28</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135</v>
      </c>
      <c r="P25" s="111">
        <v>140</v>
      </c>
      <c r="Q25" s="111">
        <v>5322399</v>
      </c>
      <c r="R25" s="46">
        <f t="shared" si="4"/>
        <v>5819</v>
      </c>
      <c r="S25" s="47">
        <f t="shared" si="5"/>
        <v>139.65600000000001</v>
      </c>
      <c r="T25" s="47">
        <f t="shared" si="6"/>
        <v>5.819</v>
      </c>
      <c r="U25" s="112">
        <v>3.9</v>
      </c>
      <c r="V25" s="112">
        <f t="shared" si="7"/>
        <v>3.9</v>
      </c>
      <c r="W25" s="113" t="s">
        <v>129</v>
      </c>
      <c r="X25" s="115">
        <v>1047</v>
      </c>
      <c r="Y25" s="115">
        <v>0</v>
      </c>
      <c r="Z25" s="115">
        <v>1188</v>
      </c>
      <c r="AA25" s="115">
        <v>1185</v>
      </c>
      <c r="AB25" s="115">
        <v>1188</v>
      </c>
      <c r="AC25" s="48" t="s">
        <v>90</v>
      </c>
      <c r="AD25" s="48" t="s">
        <v>90</v>
      </c>
      <c r="AE25" s="48" t="s">
        <v>90</v>
      </c>
      <c r="AF25" s="114" t="s">
        <v>90</v>
      </c>
      <c r="AG25" s="123">
        <v>47457372</v>
      </c>
      <c r="AH25" s="49">
        <f t="shared" si="9"/>
        <v>1344</v>
      </c>
      <c r="AI25" s="50">
        <f t="shared" si="8"/>
        <v>230.96752019247293</v>
      </c>
      <c r="AJ25" s="98">
        <v>1</v>
      </c>
      <c r="AK25" s="98">
        <v>0</v>
      </c>
      <c r="AL25" s="98">
        <v>1</v>
      </c>
      <c r="AM25" s="98">
        <v>1</v>
      </c>
      <c r="AN25" s="98">
        <v>1</v>
      </c>
      <c r="AO25" s="98">
        <v>0</v>
      </c>
      <c r="AP25" s="115">
        <v>10917535</v>
      </c>
      <c r="AQ25" s="115">
        <f t="shared" si="1"/>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135</v>
      </c>
      <c r="P26" s="111">
        <v>139</v>
      </c>
      <c r="Q26" s="111">
        <v>5328227</v>
      </c>
      <c r="R26" s="46">
        <f t="shared" si="4"/>
        <v>5828</v>
      </c>
      <c r="S26" s="47">
        <f t="shared" si="5"/>
        <v>139.87200000000001</v>
      </c>
      <c r="T26" s="47">
        <f t="shared" si="6"/>
        <v>5.8280000000000003</v>
      </c>
      <c r="U26" s="112">
        <v>3.5</v>
      </c>
      <c r="V26" s="112">
        <f t="shared" si="7"/>
        <v>3.5</v>
      </c>
      <c r="W26" s="113" t="s">
        <v>129</v>
      </c>
      <c r="X26" s="115">
        <v>1025</v>
      </c>
      <c r="Y26" s="115">
        <v>0</v>
      </c>
      <c r="Z26" s="115">
        <v>1188</v>
      </c>
      <c r="AA26" s="115">
        <v>1185</v>
      </c>
      <c r="AB26" s="115">
        <v>1187</v>
      </c>
      <c r="AC26" s="48" t="s">
        <v>90</v>
      </c>
      <c r="AD26" s="48" t="s">
        <v>90</v>
      </c>
      <c r="AE26" s="48" t="s">
        <v>90</v>
      </c>
      <c r="AF26" s="114" t="s">
        <v>90</v>
      </c>
      <c r="AG26" s="123">
        <v>47458712</v>
      </c>
      <c r="AH26" s="49">
        <f t="shared" si="9"/>
        <v>1340</v>
      </c>
      <c r="AI26" s="50">
        <f t="shared" si="8"/>
        <v>229.92450240219628</v>
      </c>
      <c r="AJ26" s="98">
        <v>1</v>
      </c>
      <c r="AK26" s="98">
        <v>0</v>
      </c>
      <c r="AL26" s="98">
        <v>1</v>
      </c>
      <c r="AM26" s="98">
        <v>1</v>
      </c>
      <c r="AN26" s="98">
        <v>1</v>
      </c>
      <c r="AO26" s="98">
        <v>0</v>
      </c>
      <c r="AP26" s="115">
        <v>10917535</v>
      </c>
      <c r="AQ26" s="115">
        <f t="shared" si="1"/>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137</v>
      </c>
      <c r="P27" s="111">
        <v>139</v>
      </c>
      <c r="Q27" s="111">
        <v>5334119</v>
      </c>
      <c r="R27" s="46">
        <f t="shared" si="4"/>
        <v>5892</v>
      </c>
      <c r="S27" s="47">
        <f t="shared" si="5"/>
        <v>141.40799999999999</v>
      </c>
      <c r="T27" s="47">
        <f t="shared" si="6"/>
        <v>5.8920000000000003</v>
      </c>
      <c r="U27" s="112">
        <v>3.2</v>
      </c>
      <c r="V27" s="112">
        <f t="shared" si="7"/>
        <v>3.2</v>
      </c>
      <c r="W27" s="113" t="s">
        <v>129</v>
      </c>
      <c r="X27" s="115">
        <v>1046</v>
      </c>
      <c r="Y27" s="115">
        <v>0</v>
      </c>
      <c r="Z27" s="115">
        <v>1187</v>
      </c>
      <c r="AA27" s="115">
        <v>1185</v>
      </c>
      <c r="AB27" s="115">
        <v>1188</v>
      </c>
      <c r="AC27" s="48" t="s">
        <v>90</v>
      </c>
      <c r="AD27" s="48" t="s">
        <v>90</v>
      </c>
      <c r="AE27" s="48" t="s">
        <v>90</v>
      </c>
      <c r="AF27" s="114" t="s">
        <v>90</v>
      </c>
      <c r="AG27" s="123">
        <v>47460060</v>
      </c>
      <c r="AH27" s="49">
        <f t="shared" si="9"/>
        <v>1348</v>
      </c>
      <c r="AI27" s="50">
        <f t="shared" si="8"/>
        <v>228.78479293957906</v>
      </c>
      <c r="AJ27" s="98">
        <v>1</v>
      </c>
      <c r="AK27" s="98">
        <v>0</v>
      </c>
      <c r="AL27" s="98">
        <v>1</v>
      </c>
      <c r="AM27" s="98">
        <v>1</v>
      </c>
      <c r="AN27" s="98">
        <v>1</v>
      </c>
      <c r="AO27" s="98">
        <v>0</v>
      </c>
      <c r="AP27" s="115">
        <v>10917535</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140</v>
      </c>
      <c r="P28" s="111">
        <v>139</v>
      </c>
      <c r="Q28" s="111">
        <v>5340023</v>
      </c>
      <c r="R28" s="46">
        <f t="shared" si="4"/>
        <v>5904</v>
      </c>
      <c r="S28" s="47">
        <f t="shared" si="5"/>
        <v>141.696</v>
      </c>
      <c r="T28" s="47">
        <f t="shared" si="6"/>
        <v>5.9039999999999999</v>
      </c>
      <c r="U28" s="112">
        <v>2.9</v>
      </c>
      <c r="V28" s="112">
        <f t="shared" si="7"/>
        <v>2.9</v>
      </c>
      <c r="W28" s="113" t="s">
        <v>129</v>
      </c>
      <c r="X28" s="115">
        <v>1006</v>
      </c>
      <c r="Y28" s="115">
        <v>0</v>
      </c>
      <c r="Z28" s="115">
        <v>1187</v>
      </c>
      <c r="AA28" s="115">
        <v>1185</v>
      </c>
      <c r="AB28" s="115">
        <v>1188</v>
      </c>
      <c r="AC28" s="48" t="s">
        <v>90</v>
      </c>
      <c r="AD28" s="48" t="s">
        <v>90</v>
      </c>
      <c r="AE28" s="48" t="s">
        <v>90</v>
      </c>
      <c r="AF28" s="114" t="s">
        <v>90</v>
      </c>
      <c r="AG28" s="123">
        <v>47461404</v>
      </c>
      <c r="AH28" s="49">
        <f t="shared" si="9"/>
        <v>1344</v>
      </c>
      <c r="AI28" s="50">
        <f t="shared" si="8"/>
        <v>227.64227642276424</v>
      </c>
      <c r="AJ28" s="98">
        <v>1</v>
      </c>
      <c r="AK28" s="98">
        <v>0</v>
      </c>
      <c r="AL28" s="98">
        <v>1</v>
      </c>
      <c r="AM28" s="98">
        <v>1</v>
      </c>
      <c r="AN28" s="98">
        <v>1</v>
      </c>
      <c r="AO28" s="98">
        <v>0</v>
      </c>
      <c r="AP28" s="115">
        <v>10917535</v>
      </c>
      <c r="AQ28" s="115">
        <f t="shared" si="1"/>
        <v>0</v>
      </c>
      <c r="AR28" s="53">
        <v>1.1499999999999999</v>
      </c>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137</v>
      </c>
      <c r="P29" s="111">
        <v>138</v>
      </c>
      <c r="Q29" s="111">
        <v>5346061</v>
      </c>
      <c r="R29" s="46">
        <f t="shared" si="4"/>
        <v>6038</v>
      </c>
      <c r="S29" s="47">
        <f t="shared" si="5"/>
        <v>144.91200000000001</v>
      </c>
      <c r="T29" s="47">
        <f t="shared" si="6"/>
        <v>6.0380000000000003</v>
      </c>
      <c r="U29" s="112">
        <v>2.7</v>
      </c>
      <c r="V29" s="112">
        <f t="shared" si="7"/>
        <v>2.7</v>
      </c>
      <c r="W29" s="113" t="s">
        <v>129</v>
      </c>
      <c r="X29" s="115">
        <v>1006</v>
      </c>
      <c r="Y29" s="115">
        <v>0</v>
      </c>
      <c r="Z29" s="115">
        <v>1186</v>
      </c>
      <c r="AA29" s="115">
        <v>1185</v>
      </c>
      <c r="AB29" s="115">
        <v>1187</v>
      </c>
      <c r="AC29" s="48" t="s">
        <v>90</v>
      </c>
      <c r="AD29" s="48" t="s">
        <v>90</v>
      </c>
      <c r="AE29" s="48" t="s">
        <v>90</v>
      </c>
      <c r="AF29" s="114" t="s">
        <v>90</v>
      </c>
      <c r="AG29" s="123">
        <v>47462784</v>
      </c>
      <c r="AH29" s="49">
        <f t="shared" si="9"/>
        <v>1380</v>
      </c>
      <c r="AI29" s="50">
        <f t="shared" si="8"/>
        <v>228.55250082808877</v>
      </c>
      <c r="AJ29" s="98">
        <v>1</v>
      </c>
      <c r="AK29" s="98">
        <v>0</v>
      </c>
      <c r="AL29" s="98">
        <v>1</v>
      </c>
      <c r="AM29" s="98">
        <v>1</v>
      </c>
      <c r="AN29" s="98">
        <v>1</v>
      </c>
      <c r="AO29" s="98">
        <v>0</v>
      </c>
      <c r="AP29" s="115">
        <v>10917535</v>
      </c>
      <c r="AQ29" s="115">
        <f t="shared" si="1"/>
        <v>0</v>
      </c>
      <c r="AR29" s="51"/>
      <c r="AS29" s="52" t="s">
        <v>113</v>
      </c>
      <c r="AY29" s="101"/>
    </row>
    <row r="30" spans="1:51" x14ac:dyDescent="0.25">
      <c r="B30" s="40">
        <v>2.7916666666666701</v>
      </c>
      <c r="C30" s="40">
        <v>0.83333333333333703</v>
      </c>
      <c r="D30" s="110">
        <v>3</v>
      </c>
      <c r="E30" s="41">
        <f t="shared" si="0"/>
        <v>2.1126760563380285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137</v>
      </c>
      <c r="P30" s="111">
        <v>140</v>
      </c>
      <c r="Q30" s="111">
        <v>5351682</v>
      </c>
      <c r="R30" s="46">
        <f t="shared" si="4"/>
        <v>5621</v>
      </c>
      <c r="S30" s="47">
        <f t="shared" si="5"/>
        <v>134.904</v>
      </c>
      <c r="T30" s="47">
        <f t="shared" si="6"/>
        <v>5.6210000000000004</v>
      </c>
      <c r="U30" s="112">
        <v>2.5</v>
      </c>
      <c r="V30" s="112">
        <f t="shared" si="7"/>
        <v>2.5</v>
      </c>
      <c r="W30" s="113" t="s">
        <v>129</v>
      </c>
      <c r="X30" s="115">
        <v>1006</v>
      </c>
      <c r="Y30" s="115">
        <v>0</v>
      </c>
      <c r="Z30" s="115">
        <v>1187</v>
      </c>
      <c r="AA30" s="115">
        <v>1185</v>
      </c>
      <c r="AB30" s="115">
        <v>1187</v>
      </c>
      <c r="AC30" s="48" t="s">
        <v>90</v>
      </c>
      <c r="AD30" s="48" t="s">
        <v>90</v>
      </c>
      <c r="AE30" s="48" t="s">
        <v>90</v>
      </c>
      <c r="AF30" s="114" t="s">
        <v>90</v>
      </c>
      <c r="AG30" s="123">
        <v>47464084</v>
      </c>
      <c r="AH30" s="49">
        <f t="shared" si="9"/>
        <v>1300</v>
      </c>
      <c r="AI30" s="50">
        <f t="shared" si="8"/>
        <v>231.27557374132715</v>
      </c>
      <c r="AJ30" s="98">
        <v>1</v>
      </c>
      <c r="AK30" s="98">
        <v>0</v>
      </c>
      <c r="AL30" s="98">
        <v>1</v>
      </c>
      <c r="AM30" s="98">
        <v>1</v>
      </c>
      <c r="AN30" s="98">
        <v>1</v>
      </c>
      <c r="AO30" s="98">
        <v>0</v>
      </c>
      <c r="AP30" s="115">
        <v>10917535</v>
      </c>
      <c r="AQ30" s="115">
        <f t="shared" si="1"/>
        <v>0</v>
      </c>
      <c r="AR30" s="51"/>
      <c r="AS30" s="52" t="s">
        <v>113</v>
      </c>
      <c r="AV30" s="339" t="s">
        <v>117</v>
      </c>
      <c r="AW30" s="339"/>
      <c r="AY30" s="101"/>
    </row>
    <row r="31" spans="1:51" x14ac:dyDescent="0.25">
      <c r="B31" s="40">
        <v>2.8333333333333299</v>
      </c>
      <c r="C31" s="40">
        <v>0.875000000000004</v>
      </c>
      <c r="D31" s="110">
        <v>3</v>
      </c>
      <c r="E31" s="41">
        <f t="shared" si="0"/>
        <v>2.1126760563380285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130</v>
      </c>
      <c r="P31" s="111">
        <v>140</v>
      </c>
      <c r="Q31" s="111">
        <v>5357547</v>
      </c>
      <c r="R31" s="46">
        <f t="shared" si="4"/>
        <v>5865</v>
      </c>
      <c r="S31" s="47">
        <f t="shared" si="5"/>
        <v>140.76</v>
      </c>
      <c r="T31" s="47">
        <f t="shared" si="6"/>
        <v>5.8650000000000002</v>
      </c>
      <c r="U31" s="112">
        <v>2</v>
      </c>
      <c r="V31" s="112">
        <f t="shared" si="7"/>
        <v>2</v>
      </c>
      <c r="W31" s="113" t="s">
        <v>129</v>
      </c>
      <c r="X31" s="115">
        <v>1087</v>
      </c>
      <c r="Y31" s="115">
        <v>0</v>
      </c>
      <c r="Z31" s="115">
        <v>1187</v>
      </c>
      <c r="AA31" s="115">
        <v>1185</v>
      </c>
      <c r="AB31" s="115">
        <v>1187</v>
      </c>
      <c r="AC31" s="48" t="s">
        <v>90</v>
      </c>
      <c r="AD31" s="48" t="s">
        <v>90</v>
      </c>
      <c r="AE31" s="48" t="s">
        <v>90</v>
      </c>
      <c r="AF31" s="114" t="s">
        <v>90</v>
      </c>
      <c r="AG31" s="123">
        <v>47465448</v>
      </c>
      <c r="AH31" s="49">
        <f t="shared" si="9"/>
        <v>1364</v>
      </c>
      <c r="AI31" s="50">
        <f t="shared" si="8"/>
        <v>232.56606990622336</v>
      </c>
      <c r="AJ31" s="98">
        <v>1</v>
      </c>
      <c r="AK31" s="98">
        <v>0</v>
      </c>
      <c r="AL31" s="98">
        <v>1</v>
      </c>
      <c r="AM31" s="98">
        <v>1</v>
      </c>
      <c r="AN31" s="98">
        <v>1</v>
      </c>
      <c r="AO31" s="98">
        <v>0</v>
      </c>
      <c r="AP31" s="115">
        <v>10917535</v>
      </c>
      <c r="AQ31" s="115">
        <f t="shared" si="1"/>
        <v>0</v>
      </c>
      <c r="AR31" s="51"/>
      <c r="AS31" s="52" t="s">
        <v>113</v>
      </c>
      <c r="AV31" s="59" t="s">
        <v>29</v>
      </c>
      <c r="AW31" s="59" t="s">
        <v>74</v>
      </c>
      <c r="AY31" s="101"/>
    </row>
    <row r="32" spans="1:51" x14ac:dyDescent="0.25">
      <c r="B32" s="40">
        <v>2.875</v>
      </c>
      <c r="C32" s="40">
        <v>0.91666666666667096</v>
      </c>
      <c r="D32" s="110">
        <v>4</v>
      </c>
      <c r="E32" s="41">
        <f t="shared" si="0"/>
        <v>2.8169014084507045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127</v>
      </c>
      <c r="P32" s="111">
        <v>143</v>
      </c>
      <c r="Q32" s="111">
        <v>5363368</v>
      </c>
      <c r="R32" s="46">
        <f t="shared" si="4"/>
        <v>5821</v>
      </c>
      <c r="S32" s="47">
        <f t="shared" si="5"/>
        <v>139.70400000000001</v>
      </c>
      <c r="T32" s="47">
        <f t="shared" si="6"/>
        <v>5.8209999999999997</v>
      </c>
      <c r="U32" s="112">
        <v>1.5</v>
      </c>
      <c r="V32" s="112">
        <f t="shared" si="7"/>
        <v>1.5</v>
      </c>
      <c r="W32" s="113" t="s">
        <v>129</v>
      </c>
      <c r="X32" s="115">
        <v>1087</v>
      </c>
      <c r="Y32" s="115">
        <v>0</v>
      </c>
      <c r="Z32" s="115">
        <v>1187</v>
      </c>
      <c r="AA32" s="115">
        <v>1185</v>
      </c>
      <c r="AB32" s="115">
        <v>1187</v>
      </c>
      <c r="AC32" s="48" t="s">
        <v>90</v>
      </c>
      <c r="AD32" s="48" t="s">
        <v>90</v>
      </c>
      <c r="AE32" s="48" t="s">
        <v>90</v>
      </c>
      <c r="AF32" s="114" t="s">
        <v>90</v>
      </c>
      <c r="AG32" s="123">
        <v>47466812</v>
      </c>
      <c r="AH32" s="49">
        <f t="shared" si="9"/>
        <v>1364</v>
      </c>
      <c r="AI32" s="50">
        <f t="shared" si="8"/>
        <v>234.32399931283285</v>
      </c>
      <c r="AJ32" s="98">
        <v>1</v>
      </c>
      <c r="AK32" s="98">
        <v>0</v>
      </c>
      <c r="AL32" s="98">
        <v>1</v>
      </c>
      <c r="AM32" s="98">
        <v>1</v>
      </c>
      <c r="AN32" s="98">
        <v>1</v>
      </c>
      <c r="AO32" s="98">
        <v>0</v>
      </c>
      <c r="AP32" s="115">
        <v>10917535</v>
      </c>
      <c r="AQ32" s="115">
        <f t="shared" si="1"/>
        <v>0</v>
      </c>
      <c r="AR32" s="53">
        <v>1.18</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75">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140</v>
      </c>
      <c r="P33" s="111">
        <v>127</v>
      </c>
      <c r="Q33" s="111">
        <v>5368811</v>
      </c>
      <c r="R33" s="46">
        <f t="shared" si="4"/>
        <v>5443</v>
      </c>
      <c r="S33" s="47">
        <f t="shared" si="5"/>
        <v>130.63200000000001</v>
      </c>
      <c r="T33" s="47">
        <f t="shared" si="6"/>
        <v>5.4429999999999996</v>
      </c>
      <c r="U33" s="112">
        <v>1.6</v>
      </c>
      <c r="V33" s="112">
        <f t="shared" si="7"/>
        <v>1.6</v>
      </c>
      <c r="W33" s="113" t="s">
        <v>135</v>
      </c>
      <c r="X33" s="115">
        <v>0</v>
      </c>
      <c r="Y33" s="115">
        <v>0</v>
      </c>
      <c r="Z33" s="115">
        <v>1187</v>
      </c>
      <c r="AA33" s="115">
        <v>1185</v>
      </c>
      <c r="AB33" s="115">
        <v>1187</v>
      </c>
      <c r="AC33" s="48" t="s">
        <v>90</v>
      </c>
      <c r="AD33" s="48" t="s">
        <v>90</v>
      </c>
      <c r="AE33" s="48" t="s">
        <v>90</v>
      </c>
      <c r="AF33" s="114" t="s">
        <v>90</v>
      </c>
      <c r="AG33" s="123">
        <v>47468060</v>
      </c>
      <c r="AH33" s="49">
        <f t="shared" si="9"/>
        <v>1248</v>
      </c>
      <c r="AI33" s="50">
        <f t="shared" si="8"/>
        <v>229.28532059525998</v>
      </c>
      <c r="AJ33" s="98">
        <v>0</v>
      </c>
      <c r="AK33" s="98">
        <v>0</v>
      </c>
      <c r="AL33" s="98">
        <v>1</v>
      </c>
      <c r="AM33" s="98">
        <v>1</v>
      </c>
      <c r="AN33" s="98">
        <v>1</v>
      </c>
      <c r="AO33" s="98">
        <v>0.3</v>
      </c>
      <c r="AP33" s="115">
        <v>10917653</v>
      </c>
      <c r="AQ33" s="115">
        <f t="shared" si="1"/>
        <v>118</v>
      </c>
      <c r="AR33" s="51"/>
      <c r="AS33" s="52" t="s">
        <v>113</v>
      </c>
      <c r="AY33" s="101"/>
    </row>
    <row r="34" spans="1:51" x14ac:dyDescent="0.25">
      <c r="B34" s="40">
        <v>2.9583333333333299</v>
      </c>
      <c r="C34" s="40">
        <v>1</v>
      </c>
      <c r="D34" s="110">
        <v>4</v>
      </c>
      <c r="E34" s="41">
        <f t="shared" si="0"/>
        <v>2.8169014084507045</v>
      </c>
      <c r="F34" s="175">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142</v>
      </c>
      <c r="P34" s="111">
        <v>122</v>
      </c>
      <c r="Q34" s="111">
        <v>5374094</v>
      </c>
      <c r="R34" s="46">
        <f t="shared" si="4"/>
        <v>5283</v>
      </c>
      <c r="S34" s="47">
        <f t="shared" si="5"/>
        <v>126.792</v>
      </c>
      <c r="T34" s="47">
        <f t="shared" si="6"/>
        <v>5.2830000000000004</v>
      </c>
      <c r="U34" s="112">
        <v>1.8</v>
      </c>
      <c r="V34" s="112">
        <f t="shared" si="7"/>
        <v>1.8</v>
      </c>
      <c r="W34" s="113" t="s">
        <v>135</v>
      </c>
      <c r="X34" s="115">
        <v>0</v>
      </c>
      <c r="Y34" s="115">
        <v>0</v>
      </c>
      <c r="Z34" s="115">
        <v>1187</v>
      </c>
      <c r="AA34" s="115">
        <v>1185</v>
      </c>
      <c r="AB34" s="115">
        <v>1187</v>
      </c>
      <c r="AC34" s="48" t="s">
        <v>90</v>
      </c>
      <c r="AD34" s="48" t="s">
        <v>90</v>
      </c>
      <c r="AE34" s="48" t="s">
        <v>90</v>
      </c>
      <c r="AF34" s="114" t="s">
        <v>90</v>
      </c>
      <c r="AG34" s="123">
        <v>47469288</v>
      </c>
      <c r="AH34" s="49">
        <f t="shared" si="9"/>
        <v>1228</v>
      </c>
      <c r="AI34" s="50">
        <f t="shared" si="8"/>
        <v>232.44368729888319</v>
      </c>
      <c r="AJ34" s="98">
        <v>0</v>
      </c>
      <c r="AK34" s="98">
        <v>0</v>
      </c>
      <c r="AL34" s="98">
        <v>1</v>
      </c>
      <c r="AM34" s="98">
        <v>1</v>
      </c>
      <c r="AN34" s="98">
        <v>1</v>
      </c>
      <c r="AO34" s="98">
        <v>0.3</v>
      </c>
      <c r="AP34" s="115">
        <v>10918015</v>
      </c>
      <c r="AQ34" s="115">
        <f t="shared" si="1"/>
        <v>362</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133982</v>
      </c>
      <c r="S35" s="65">
        <f>AVERAGE(S11:S34)</f>
        <v>133.982</v>
      </c>
      <c r="T35" s="65">
        <f>SUM(T11:T34)</f>
        <v>133.98199999999997</v>
      </c>
      <c r="U35" s="112"/>
      <c r="V35" s="94"/>
      <c r="W35" s="57"/>
      <c r="X35" s="88"/>
      <c r="Y35" s="89"/>
      <c r="Z35" s="89"/>
      <c r="AA35" s="89"/>
      <c r="AB35" s="90"/>
      <c r="AC35" s="88"/>
      <c r="AD35" s="89"/>
      <c r="AE35" s="90"/>
      <c r="AF35" s="91"/>
      <c r="AG35" s="66">
        <f>AG34-AG10</f>
        <v>31668</v>
      </c>
      <c r="AH35" s="67">
        <f>SUM(AH11:AH34)</f>
        <v>31668</v>
      </c>
      <c r="AI35" s="68">
        <f>$AH$35/$T35</f>
        <v>236.36010807421897</v>
      </c>
      <c r="AJ35" s="98"/>
      <c r="AK35" s="98"/>
      <c r="AL35" s="98"/>
      <c r="AM35" s="98"/>
      <c r="AN35" s="98"/>
      <c r="AO35" s="69"/>
      <c r="AP35" s="70">
        <f>AP34-AP10</f>
        <v>2688</v>
      </c>
      <c r="AQ35" s="71">
        <f>SUM(AQ11:AQ34)</f>
        <v>2688</v>
      </c>
      <c r="AR35" s="72">
        <f>AVERAGE(AR11:AR34)</f>
        <v>1.1766666666666667</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167" t="s">
        <v>191</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2" t="s">
        <v>213</v>
      </c>
      <c r="C41" s="105"/>
      <c r="D41" s="105"/>
      <c r="E41" s="105"/>
      <c r="F41" s="105"/>
      <c r="G41" s="105"/>
      <c r="H41" s="105"/>
      <c r="I41" s="106"/>
      <c r="J41" s="106"/>
      <c r="K41" s="106"/>
      <c r="L41" s="106"/>
      <c r="M41" s="106"/>
      <c r="N41" s="106"/>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73"/>
      <c r="AW41" s="73"/>
      <c r="AY41" s="101"/>
    </row>
    <row r="42" spans="1:51" x14ac:dyDescent="0.25">
      <c r="B42" s="83" t="s">
        <v>226</v>
      </c>
      <c r="C42" s="106"/>
      <c r="D42" s="106"/>
      <c r="E42" s="106"/>
      <c r="F42" s="85"/>
      <c r="G42" s="85"/>
      <c r="H42" s="85"/>
      <c r="I42" s="106"/>
      <c r="J42" s="106"/>
      <c r="K42" s="106"/>
      <c r="L42" s="85"/>
      <c r="M42" s="85"/>
      <c r="N42" s="85"/>
      <c r="O42" s="106"/>
      <c r="P42" s="106"/>
      <c r="Q42" s="106"/>
      <c r="R42" s="106"/>
      <c r="S42" s="85"/>
      <c r="T42" s="85"/>
      <c r="U42" s="85"/>
      <c r="V42" s="85"/>
      <c r="W42" s="102"/>
      <c r="X42" s="102"/>
      <c r="Y42" s="102"/>
      <c r="Z42" s="102"/>
      <c r="AA42" s="102"/>
      <c r="AB42" s="102"/>
      <c r="AC42" s="102"/>
      <c r="AD42" s="102"/>
      <c r="AE42" s="102"/>
      <c r="AM42" s="20"/>
      <c r="AN42" s="99"/>
      <c r="AO42" s="99"/>
      <c r="AP42" s="99"/>
      <c r="AQ42" s="99"/>
      <c r="AR42" s="102"/>
      <c r="AV42" s="128"/>
      <c r="AW42" s="128"/>
      <c r="AY42" s="101"/>
    </row>
    <row r="43" spans="1:51" x14ac:dyDescent="0.25">
      <c r="B43" s="167" t="s">
        <v>229</v>
      </c>
      <c r="C43" s="105"/>
      <c r="D43" s="105"/>
      <c r="E43" s="105"/>
      <c r="F43" s="105"/>
      <c r="G43" s="105"/>
      <c r="H43" s="105"/>
      <c r="I43" s="106"/>
      <c r="J43" s="106"/>
      <c r="K43" s="106"/>
      <c r="L43" s="106"/>
      <c r="M43" s="106"/>
      <c r="N43" s="106"/>
      <c r="O43" s="106"/>
      <c r="P43" s="106"/>
      <c r="Q43" s="106"/>
      <c r="R43" s="106"/>
      <c r="S43" s="107"/>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181" t="s">
        <v>222</v>
      </c>
      <c r="C44" s="229"/>
      <c r="D44" s="230"/>
      <c r="E44" s="229"/>
      <c r="F44" s="229"/>
      <c r="G44" s="229"/>
      <c r="H44" s="229"/>
      <c r="I44" s="233"/>
      <c r="J44" s="234"/>
      <c r="K44" s="234"/>
      <c r="L44" s="201"/>
      <c r="M44" s="201"/>
      <c r="N44" s="201"/>
      <c r="O44" s="201"/>
      <c r="P44" s="201"/>
      <c r="Q44" s="201"/>
      <c r="R44" s="201"/>
      <c r="S44" s="108"/>
      <c r="T44" s="107"/>
      <c r="U44" s="107"/>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A45" s="121"/>
      <c r="B45" s="167" t="s">
        <v>138</v>
      </c>
      <c r="C45" s="145"/>
      <c r="D45" s="147"/>
      <c r="E45" s="148"/>
      <c r="F45" s="129"/>
      <c r="G45" s="129"/>
      <c r="H45" s="129"/>
      <c r="I45" s="129"/>
      <c r="J45" s="130"/>
      <c r="K45" s="130"/>
      <c r="L45" s="125"/>
      <c r="M45" s="125"/>
      <c r="N45" s="125"/>
      <c r="O45" s="125"/>
      <c r="P45" s="125"/>
      <c r="Q45" s="125"/>
      <c r="R45" s="125"/>
      <c r="S45" s="125"/>
      <c r="T45" s="126"/>
      <c r="U45" s="126"/>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33" t="s">
        <v>141</v>
      </c>
      <c r="C46" s="149"/>
      <c r="D46" s="150"/>
      <c r="E46" s="151"/>
      <c r="F46" s="131"/>
      <c r="G46" s="131"/>
      <c r="H46" s="131"/>
      <c r="I46" s="131"/>
      <c r="J46" s="132"/>
      <c r="K46" s="132"/>
      <c r="L46" s="135"/>
      <c r="M46" s="135"/>
      <c r="N46" s="135"/>
      <c r="O46" s="135"/>
      <c r="P46" s="135"/>
      <c r="Q46" s="135"/>
      <c r="R46" s="135"/>
      <c r="S46" s="135"/>
      <c r="T46" s="135"/>
      <c r="U46" s="135"/>
      <c r="V46" s="107"/>
      <c r="W46" s="102"/>
      <c r="X46" s="102"/>
      <c r="Y46" s="102"/>
      <c r="Z46" s="102"/>
      <c r="AA46" s="102"/>
      <c r="AB46" s="102"/>
      <c r="AC46" s="102"/>
      <c r="AD46" s="102"/>
      <c r="AE46" s="102"/>
      <c r="AM46" s="103"/>
      <c r="AN46" s="103"/>
      <c r="AO46" s="103"/>
      <c r="AP46" s="103"/>
      <c r="AQ46" s="103"/>
      <c r="AR46" s="103"/>
      <c r="AS46" s="104"/>
      <c r="AV46" s="101"/>
      <c r="AW46" s="97"/>
      <c r="AX46" s="97"/>
      <c r="AY46" s="97"/>
    </row>
    <row r="47" spans="1:51" x14ac:dyDescent="0.25">
      <c r="B47" s="167" t="s">
        <v>227</v>
      </c>
      <c r="C47" s="214"/>
      <c r="D47" s="215"/>
      <c r="E47" s="214"/>
      <c r="F47" s="214"/>
      <c r="G47" s="214"/>
      <c r="H47" s="214"/>
      <c r="I47" s="214"/>
      <c r="J47" s="214"/>
      <c r="K47" s="214"/>
      <c r="L47" s="135"/>
      <c r="M47" s="135"/>
      <c r="N47" s="135"/>
      <c r="O47" s="135"/>
      <c r="P47" s="135"/>
      <c r="Q47" s="135"/>
      <c r="R47" s="135"/>
      <c r="S47" s="135"/>
      <c r="T47" s="135"/>
      <c r="U47" s="135"/>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67" t="s">
        <v>140</v>
      </c>
      <c r="C48" s="216"/>
      <c r="D48" s="217"/>
      <c r="E48" s="216"/>
      <c r="F48" s="216"/>
      <c r="G48" s="216"/>
      <c r="H48" s="216"/>
      <c r="I48" s="216"/>
      <c r="J48" s="216"/>
      <c r="K48" s="216"/>
      <c r="L48" s="124"/>
      <c r="M48" s="124"/>
      <c r="N48" s="124"/>
      <c r="O48" s="124"/>
      <c r="P48" s="124"/>
      <c r="Q48" s="124"/>
      <c r="R48" s="124"/>
      <c r="S48" s="124"/>
      <c r="T48" s="124"/>
      <c r="U48" s="124"/>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67" t="s">
        <v>143</v>
      </c>
      <c r="C49" s="216"/>
      <c r="D49" s="217"/>
      <c r="E49" s="216"/>
      <c r="F49" s="216"/>
      <c r="G49" s="216"/>
      <c r="H49" s="216"/>
      <c r="I49" s="218"/>
      <c r="J49" s="219"/>
      <c r="K49" s="219"/>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67" t="s">
        <v>228</v>
      </c>
      <c r="C50" s="214"/>
      <c r="D50" s="217"/>
      <c r="E50" s="216"/>
      <c r="F50" s="216"/>
      <c r="G50" s="216"/>
      <c r="H50" s="216"/>
      <c r="I50" s="218"/>
      <c r="J50" s="219"/>
      <c r="K50" s="219"/>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67" t="s">
        <v>212</v>
      </c>
      <c r="C51" s="214"/>
      <c r="D51" s="217"/>
      <c r="E51" s="216"/>
      <c r="F51" s="216"/>
      <c r="G51" s="216"/>
      <c r="H51" s="216"/>
      <c r="I51" s="218"/>
      <c r="J51" s="219"/>
      <c r="K51" s="219"/>
      <c r="L51" s="125"/>
      <c r="M51" s="125"/>
      <c r="N51" s="125"/>
      <c r="O51" s="125"/>
      <c r="P51" s="125"/>
      <c r="Q51" s="125"/>
      <c r="R51" s="23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81" t="s">
        <v>174</v>
      </c>
      <c r="C52" s="228"/>
      <c r="D52" s="229"/>
      <c r="E52" s="230"/>
      <c r="F52" s="229"/>
      <c r="G52" s="229"/>
      <c r="H52" s="229"/>
      <c r="I52" s="231"/>
      <c r="J52" s="231"/>
      <c r="K52" s="232"/>
      <c r="L52" s="187"/>
      <c r="M52" s="187"/>
      <c r="N52" s="187"/>
      <c r="O52" s="187"/>
      <c r="P52" s="187"/>
      <c r="Q52" s="187"/>
      <c r="R52" s="181"/>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33" t="s">
        <v>193</v>
      </c>
      <c r="C53" s="214"/>
      <c r="D53" s="216"/>
      <c r="E53" s="217"/>
      <c r="F53" s="216"/>
      <c r="G53" s="216"/>
      <c r="H53" s="216"/>
      <c r="I53" s="218"/>
      <c r="J53" s="218"/>
      <c r="K53" s="219"/>
      <c r="L53" s="125"/>
      <c r="M53" s="125"/>
      <c r="N53" s="125"/>
      <c r="O53" s="125"/>
      <c r="P53" s="125"/>
      <c r="Q53" s="125"/>
      <c r="R53" s="125"/>
      <c r="S53" s="125"/>
      <c r="T53" s="126"/>
      <c r="U53" s="126"/>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A54" s="121"/>
      <c r="B54" s="167" t="s">
        <v>148</v>
      </c>
      <c r="C54" s="214"/>
      <c r="D54" s="216"/>
      <c r="E54" s="217"/>
      <c r="F54" s="216"/>
      <c r="G54" s="216"/>
      <c r="H54" s="216"/>
      <c r="I54" s="218"/>
      <c r="J54" s="218"/>
      <c r="K54" s="219"/>
      <c r="L54" s="125"/>
      <c r="M54" s="125"/>
      <c r="N54" s="125"/>
      <c r="O54" s="125"/>
      <c r="P54" s="125"/>
      <c r="Q54" s="125"/>
      <c r="R54" s="182"/>
      <c r="S54" s="125"/>
      <c r="T54" s="126"/>
      <c r="U54" s="126"/>
      <c r="V54" s="79"/>
      <c r="W54" s="102"/>
      <c r="X54" s="102"/>
      <c r="Y54" s="102"/>
      <c r="Z54" s="80"/>
      <c r="AA54" s="102"/>
      <c r="AB54" s="102"/>
      <c r="AC54" s="102"/>
      <c r="AD54" s="102"/>
      <c r="AE54" s="102"/>
      <c r="AM54" s="103"/>
      <c r="AN54" s="103"/>
      <c r="AO54" s="103"/>
      <c r="AP54" s="103"/>
      <c r="AQ54" s="103"/>
      <c r="AR54" s="103"/>
      <c r="AS54" s="104"/>
      <c r="AV54" s="101"/>
      <c r="AW54" s="97"/>
      <c r="AX54" s="97"/>
      <c r="AY54" s="97"/>
    </row>
    <row r="55" spans="1:51" x14ac:dyDescent="0.25">
      <c r="B55" s="133" t="s">
        <v>225</v>
      </c>
      <c r="C55" s="214"/>
      <c r="D55" s="216"/>
      <c r="E55" s="217"/>
      <c r="F55" s="216"/>
      <c r="G55" s="216"/>
      <c r="H55" s="216"/>
      <c r="I55" s="218"/>
      <c r="J55" s="218"/>
      <c r="K55" s="219"/>
      <c r="L55" s="125"/>
      <c r="M55" s="125"/>
      <c r="N55" s="125"/>
      <c r="O55" s="125"/>
      <c r="P55" s="125"/>
      <c r="Q55" s="125"/>
      <c r="R55" s="182"/>
      <c r="S55" s="125"/>
      <c r="T55" s="125"/>
      <c r="U55" s="126"/>
      <c r="V55" s="126"/>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67"/>
      <c r="C56" s="124"/>
      <c r="D56" s="124"/>
      <c r="E56" s="198"/>
      <c r="F56" s="124"/>
      <c r="G56" s="124"/>
      <c r="H56" s="124"/>
      <c r="I56" s="124"/>
      <c r="J56" s="124"/>
      <c r="K56" s="125"/>
      <c r="L56" s="125"/>
      <c r="M56" s="125"/>
      <c r="N56" s="125"/>
      <c r="O56" s="125"/>
      <c r="P56" s="125"/>
      <c r="Q56" s="125"/>
      <c r="R56" s="125"/>
      <c r="S56" s="125"/>
      <c r="T56" s="125"/>
      <c r="U56" s="126"/>
      <c r="V56" s="126"/>
      <c r="W56" s="79"/>
      <c r="X56" s="102"/>
      <c r="Y56" s="102"/>
      <c r="Z56" s="102"/>
      <c r="AA56" s="80"/>
      <c r="AB56" s="102"/>
      <c r="AC56" s="102"/>
      <c r="AD56" s="102"/>
      <c r="AE56" s="102"/>
      <c r="AF56" s="102"/>
      <c r="AN56" s="103"/>
      <c r="AO56" s="103"/>
      <c r="AP56" s="103"/>
      <c r="AQ56" s="103"/>
      <c r="AR56" s="103"/>
      <c r="AS56" s="103"/>
      <c r="AT56" s="104"/>
      <c r="AW56" s="101"/>
      <c r="AX56" s="97"/>
      <c r="AY56" s="97"/>
    </row>
    <row r="57" spans="1:51" x14ac:dyDescent="0.25">
      <c r="B57" s="133"/>
      <c r="C57" s="133"/>
      <c r="D57" s="135"/>
      <c r="E57" s="222"/>
      <c r="F57" s="135"/>
      <c r="G57" s="135"/>
      <c r="H57" s="135"/>
      <c r="I57" s="135"/>
      <c r="J57" s="135"/>
      <c r="K57" s="135"/>
      <c r="L57" s="135"/>
      <c r="M57" s="135"/>
      <c r="N57" s="135"/>
      <c r="O57" s="135"/>
      <c r="P57" s="135"/>
      <c r="Q57" s="135"/>
      <c r="R57" s="135"/>
      <c r="S57" s="135"/>
      <c r="T57" s="135"/>
      <c r="U57" s="135"/>
      <c r="V57" s="135"/>
      <c r="W57" s="79"/>
      <c r="X57" s="102"/>
      <c r="Y57" s="102"/>
      <c r="Z57" s="102"/>
      <c r="AA57" s="80"/>
      <c r="AB57" s="102"/>
      <c r="AC57" s="102"/>
      <c r="AD57" s="102"/>
      <c r="AE57" s="102"/>
      <c r="AF57" s="102"/>
      <c r="AN57" s="103"/>
      <c r="AO57" s="103"/>
      <c r="AP57" s="103"/>
      <c r="AQ57" s="103"/>
      <c r="AR57" s="103"/>
      <c r="AS57" s="103"/>
      <c r="AT57" s="104"/>
      <c r="AW57" s="101"/>
      <c r="AX57" s="97"/>
      <c r="AY57" s="97"/>
    </row>
    <row r="58" spans="1:51" x14ac:dyDescent="0.25">
      <c r="B58" s="167"/>
      <c r="C58" s="134"/>
      <c r="D58" s="222"/>
      <c r="E58" s="135"/>
      <c r="F58" s="135"/>
      <c r="G58" s="135"/>
      <c r="H58" s="135"/>
      <c r="I58" s="135"/>
      <c r="J58" s="135"/>
      <c r="K58" s="135"/>
      <c r="L58" s="135"/>
      <c r="M58" s="135"/>
      <c r="N58" s="135"/>
      <c r="O58" s="135"/>
      <c r="P58" s="135"/>
      <c r="Q58" s="135"/>
      <c r="R58" s="135"/>
      <c r="S58" s="135"/>
      <c r="T58" s="135"/>
      <c r="U58" s="135"/>
      <c r="V58" s="79"/>
      <c r="W58" s="102"/>
      <c r="X58" s="102"/>
      <c r="Y58" s="102"/>
      <c r="Z58" s="80"/>
      <c r="AA58" s="102"/>
      <c r="AB58" s="102"/>
      <c r="AC58" s="102"/>
      <c r="AD58" s="102"/>
      <c r="AE58" s="102"/>
      <c r="AM58" s="103"/>
      <c r="AN58" s="103"/>
      <c r="AO58" s="103"/>
      <c r="AP58" s="103"/>
      <c r="AQ58" s="103"/>
      <c r="AR58" s="103"/>
      <c r="AS58" s="104"/>
      <c r="AV58" s="101"/>
      <c r="AW58" s="97"/>
      <c r="AX58" s="97"/>
      <c r="AY58" s="97"/>
    </row>
    <row r="59" spans="1:51" x14ac:dyDescent="0.25">
      <c r="B59" s="134"/>
      <c r="C59" s="167"/>
      <c r="D59" s="222"/>
      <c r="E59" s="135"/>
      <c r="F59" s="135"/>
      <c r="G59" s="124"/>
      <c r="H59" s="124"/>
      <c r="I59" s="124"/>
      <c r="J59" s="124"/>
      <c r="K59" s="124"/>
      <c r="L59" s="124"/>
      <c r="M59" s="124"/>
      <c r="N59" s="124"/>
      <c r="O59" s="124"/>
      <c r="P59" s="124"/>
      <c r="Q59" s="124"/>
      <c r="R59" s="124"/>
      <c r="S59" s="124"/>
      <c r="T59" s="124"/>
      <c r="U59" s="124"/>
      <c r="V59" s="79"/>
      <c r="W59" s="102"/>
      <c r="X59" s="102"/>
      <c r="Y59" s="102"/>
      <c r="Z59" s="80"/>
      <c r="AA59" s="102"/>
      <c r="AB59" s="102"/>
      <c r="AC59" s="102"/>
      <c r="AD59" s="102"/>
      <c r="AE59" s="102"/>
      <c r="AM59" s="103"/>
      <c r="AN59" s="103"/>
      <c r="AO59" s="103"/>
      <c r="AP59" s="103"/>
      <c r="AQ59" s="103"/>
      <c r="AR59" s="103"/>
      <c r="AS59" s="104"/>
      <c r="AV59" s="101"/>
      <c r="AW59" s="97"/>
      <c r="AX59" s="97"/>
      <c r="AY59" s="97"/>
    </row>
    <row r="60" spans="1:51" x14ac:dyDescent="0.25">
      <c r="A60" s="102"/>
      <c r="B60" s="167"/>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34"/>
      <c r="C61" s="182"/>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82"/>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33"/>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67"/>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3"/>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67"/>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67"/>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4"/>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67"/>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3"/>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67"/>
      <c r="C71" s="134"/>
      <c r="D71" s="117"/>
      <c r="E71" s="134"/>
      <c r="F71" s="134"/>
      <c r="G71" s="105"/>
      <c r="H71" s="105"/>
      <c r="I71" s="105"/>
      <c r="J71" s="106"/>
      <c r="K71" s="106"/>
      <c r="L71" s="106"/>
      <c r="M71" s="106"/>
      <c r="N71" s="106"/>
      <c r="O71" s="106"/>
      <c r="P71" s="106"/>
      <c r="Q71" s="106"/>
      <c r="R71" s="106"/>
      <c r="S71" s="106"/>
      <c r="T71" s="120"/>
      <c r="U71" s="122"/>
      <c r="V71" s="79"/>
      <c r="AS71" s="97"/>
      <c r="AT71" s="97"/>
      <c r="AU71" s="97"/>
      <c r="AV71" s="97"/>
      <c r="AW71" s="97"/>
      <c r="AX71" s="97"/>
      <c r="AY71" s="97"/>
    </row>
    <row r="72" spans="1:51" x14ac:dyDescent="0.25">
      <c r="A72" s="102"/>
      <c r="B72" s="133"/>
      <c r="C72" s="134"/>
      <c r="D72" s="117"/>
      <c r="E72" s="134"/>
      <c r="F72" s="134"/>
      <c r="G72" s="105"/>
      <c r="H72" s="105"/>
      <c r="I72" s="105"/>
      <c r="J72" s="106"/>
      <c r="K72" s="106"/>
      <c r="L72" s="106"/>
      <c r="M72" s="106"/>
      <c r="N72" s="106"/>
      <c r="O72" s="106"/>
      <c r="P72" s="106"/>
      <c r="Q72" s="106"/>
      <c r="R72" s="106"/>
      <c r="S72" s="106"/>
      <c r="T72" s="120"/>
      <c r="U72" s="122"/>
      <c r="V72" s="79"/>
      <c r="AS72" s="97"/>
      <c r="AT72" s="97"/>
      <c r="AU72" s="97"/>
      <c r="AV72" s="97"/>
      <c r="AW72" s="97"/>
      <c r="AX72" s="97"/>
      <c r="AY72" s="97"/>
    </row>
    <row r="73" spans="1:51" x14ac:dyDescent="0.25">
      <c r="A73" s="102"/>
      <c r="B73" s="136"/>
      <c r="C73" s="134"/>
      <c r="D73" s="117"/>
      <c r="E73" s="134"/>
      <c r="F73" s="134"/>
      <c r="G73" s="105"/>
      <c r="H73" s="105"/>
      <c r="I73" s="105"/>
      <c r="J73" s="106"/>
      <c r="K73" s="106"/>
      <c r="L73" s="106"/>
      <c r="M73" s="106"/>
      <c r="N73" s="106"/>
      <c r="O73" s="106"/>
      <c r="P73" s="106"/>
      <c r="Q73" s="106"/>
      <c r="R73" s="106"/>
      <c r="S73" s="106"/>
      <c r="T73" s="108"/>
      <c r="U73" s="79"/>
      <c r="V73" s="79"/>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A75" s="102"/>
      <c r="B75" s="138"/>
      <c r="C75" s="139"/>
      <c r="D75" s="140"/>
      <c r="E75" s="139"/>
      <c r="F75" s="139"/>
      <c r="G75" s="139"/>
      <c r="H75" s="139"/>
      <c r="I75" s="139"/>
      <c r="J75" s="141"/>
      <c r="K75" s="141"/>
      <c r="L75" s="141"/>
      <c r="M75" s="141"/>
      <c r="N75" s="141"/>
      <c r="O75" s="141"/>
      <c r="P75" s="141"/>
      <c r="Q75" s="141"/>
      <c r="R75" s="141"/>
      <c r="S75" s="141"/>
      <c r="T75" s="142"/>
      <c r="U75" s="143"/>
      <c r="V75" s="143"/>
      <c r="AS75" s="97"/>
      <c r="AT75" s="97"/>
      <c r="AU75" s="97"/>
      <c r="AV75" s="97"/>
      <c r="AW75" s="97"/>
      <c r="AX75" s="97"/>
      <c r="AY75" s="97"/>
    </row>
    <row r="76" spans="1:51" x14ac:dyDescent="0.25">
      <c r="A76" s="102"/>
      <c r="B76" s="138"/>
      <c r="C76" s="139"/>
      <c r="D76" s="140"/>
      <c r="E76" s="139"/>
      <c r="F76" s="139"/>
      <c r="G76" s="139"/>
      <c r="H76" s="139"/>
      <c r="I76" s="139"/>
      <c r="J76" s="141"/>
      <c r="K76" s="141"/>
      <c r="L76" s="141"/>
      <c r="M76" s="141"/>
      <c r="N76" s="141"/>
      <c r="O76" s="141"/>
      <c r="P76" s="141"/>
      <c r="Q76" s="141"/>
      <c r="R76" s="141"/>
      <c r="S76" s="141"/>
      <c r="T76" s="142"/>
      <c r="U76" s="143"/>
      <c r="V76" s="143"/>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AS78" s="97"/>
      <c r="AT78" s="97"/>
      <c r="AU78" s="97"/>
      <c r="AV78" s="97"/>
      <c r="AW78" s="97"/>
      <c r="AX78" s="97"/>
      <c r="AY78" s="97"/>
    </row>
    <row r="79" spans="1:51" x14ac:dyDescent="0.25">
      <c r="O79" s="12"/>
      <c r="P79" s="99"/>
      <c r="Q79" s="99"/>
      <c r="AS79" s="97"/>
      <c r="AT79" s="97"/>
      <c r="AU79" s="97"/>
      <c r="AV79" s="97"/>
      <c r="AW79" s="97"/>
      <c r="AX79" s="97"/>
      <c r="AY79" s="97"/>
    </row>
    <row r="80" spans="1:51" x14ac:dyDescent="0.25">
      <c r="O80" s="12"/>
      <c r="P80" s="99"/>
      <c r="Q80" s="99"/>
      <c r="R80" s="99"/>
      <c r="S80" s="99"/>
      <c r="AS80" s="97"/>
      <c r="AT80" s="97"/>
      <c r="AU80" s="97"/>
      <c r="AV80" s="97"/>
      <c r="AW80" s="97"/>
      <c r="AX80" s="97"/>
      <c r="AY80" s="97"/>
    </row>
    <row r="81" spans="15:51" x14ac:dyDescent="0.25">
      <c r="O81" s="12"/>
      <c r="P81" s="99"/>
      <c r="Q81" s="99"/>
      <c r="R81" s="99"/>
      <c r="S81" s="99"/>
      <c r="T81" s="99"/>
      <c r="AS81" s="97"/>
      <c r="AT81" s="97"/>
      <c r="AU81" s="97"/>
      <c r="AV81" s="97"/>
      <c r="AW81" s="97"/>
      <c r="AX81" s="97"/>
      <c r="AY81" s="97"/>
    </row>
    <row r="82" spans="15:51" x14ac:dyDescent="0.25">
      <c r="O82" s="12"/>
      <c r="P82" s="99"/>
      <c r="Q82" s="99"/>
      <c r="R82" s="99"/>
      <c r="S82" s="99"/>
      <c r="T82" s="99"/>
      <c r="AS82" s="97"/>
      <c r="AT82" s="97"/>
      <c r="AU82" s="97"/>
      <c r="AV82" s="97"/>
      <c r="AW82" s="97"/>
      <c r="AX82" s="97"/>
      <c r="AY82" s="97"/>
    </row>
    <row r="83" spans="15:51" x14ac:dyDescent="0.25">
      <c r="O83" s="12"/>
      <c r="P83" s="99"/>
      <c r="T83" s="99"/>
      <c r="AS83" s="97"/>
      <c r="AT83" s="97"/>
      <c r="AU83" s="97"/>
      <c r="AV83" s="97"/>
      <c r="AW83" s="97"/>
      <c r="AX83" s="97"/>
      <c r="AY83" s="97"/>
    </row>
    <row r="84" spans="15:51" x14ac:dyDescent="0.25">
      <c r="O84" s="99"/>
      <c r="Q84" s="99"/>
      <c r="R84" s="99"/>
      <c r="S84" s="99"/>
      <c r="AS84" s="97"/>
      <c r="AT84" s="97"/>
      <c r="AU84" s="97"/>
      <c r="AV84" s="97"/>
      <c r="AW84" s="97"/>
      <c r="AX84" s="97"/>
      <c r="AY84" s="97"/>
    </row>
    <row r="85" spans="15:51" x14ac:dyDescent="0.25">
      <c r="O85" s="12"/>
      <c r="P85" s="99"/>
      <c r="Q85" s="99"/>
      <c r="R85" s="99"/>
      <c r="S85" s="99"/>
      <c r="T85" s="99"/>
      <c r="AS85" s="97"/>
      <c r="AT85" s="97"/>
      <c r="AU85" s="97"/>
      <c r="AV85" s="97"/>
      <c r="AW85" s="97"/>
      <c r="AX85" s="97"/>
      <c r="AY85" s="97"/>
    </row>
    <row r="86" spans="15:51" x14ac:dyDescent="0.25">
      <c r="O86" s="12"/>
      <c r="P86" s="99"/>
      <c r="Q86" s="99"/>
      <c r="R86" s="99"/>
      <c r="S86" s="99"/>
      <c r="T86" s="99"/>
      <c r="U86" s="99"/>
      <c r="AS86" s="97"/>
      <c r="AT86" s="97"/>
      <c r="AU86" s="97"/>
      <c r="AV86" s="97"/>
      <c r="AW86" s="97"/>
      <c r="AX86" s="97"/>
      <c r="AY86" s="97"/>
    </row>
    <row r="87" spans="15:51" x14ac:dyDescent="0.25">
      <c r="O87" s="12"/>
      <c r="P87" s="99"/>
      <c r="T87" s="99"/>
      <c r="U87" s="99"/>
      <c r="AS87" s="97"/>
      <c r="AT87" s="97"/>
      <c r="AU87" s="97"/>
      <c r="AV87" s="97"/>
      <c r="AW87" s="97"/>
      <c r="AX87" s="97"/>
      <c r="AY87" s="97"/>
    </row>
    <row r="99" spans="45:51" x14ac:dyDescent="0.25">
      <c r="AS99" s="97"/>
      <c r="AT99" s="97"/>
      <c r="AU99" s="97"/>
      <c r="AV99" s="97"/>
      <c r="AW99" s="97"/>
      <c r="AX99" s="97"/>
      <c r="AY99" s="97"/>
    </row>
  </sheetData>
  <protectedRanges>
    <protectedRange sqref="S60:T76"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5:AA57 Z58:Z59 Z47:Z54" name="Range2_2_1_10_1_1_1_2"/>
    <protectedRange sqref="N60:R76" name="Range2_12_1_6_1_1"/>
    <protectedRange sqref="L60:M76" name="Range2_2_12_1_7_1_1"/>
    <protectedRange sqref="AS11:AS15" name="Range1_4_1_1_1_1"/>
    <protectedRange sqref="J11:J15 J26:J34" name="Range1_1_2_1_10_1_1_1_1"/>
    <protectedRange sqref="T43" name="Range2_12_5_1_1_4"/>
    <protectedRange sqref="E43:H43" name="Range2_2_12_1_7_1_1_1"/>
    <protectedRange sqref="D43" name="Range2_3_2_1_3_1_1_2_10_1_1_1_1_1"/>
    <protectedRange sqref="C43" name="Range2_1_1_1_1_11_1_2_1_1_1"/>
    <protectedRange sqref="F42 L42 S38:S42" name="Range2_12_3_1_1_1_1"/>
    <protectedRange sqref="D38:H38 C42:E42 O42:R42 I42:K42 N38:R41" name="Range2_12_1_3_1_1_1_1"/>
    <protectedRange sqref="I38:M38 E39:M41" name="Range2_2_12_1_6_1_1_1_1"/>
    <protectedRange sqref="D39:D41" name="Range2_1_1_1_1_11_1_1_1_1_1_1"/>
    <protectedRange sqref="C39:C41" name="Range2_1_2_1_1_1_1_1"/>
    <protectedRange sqref="C38" name="Range2_3_1_1_1_1_1"/>
    <protectedRange sqref="S43" name="Range2_12_5_1_1_4_1"/>
    <protectedRange sqref="Q43:R43" name="Range2_12_1_5_1_1_1_1_1"/>
    <protectedRange sqref="N43:P43" name="Range2_12_1_2_2_1_1_1_1_1"/>
    <protectedRange sqref="K43:M43" name="Range2_2_12_1_4_2_1_1_1_1_1"/>
    <protectedRange sqref="I43:J43"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60:K76" name="Range2_2_12_1_4_1_1_1_1_1_1_1_1_1_1_1_1_1_1_1"/>
    <protectedRange sqref="I60:I76" name="Range2_2_12_1_7_1_1_2_2_1_2"/>
    <protectedRange sqref="F60:H76" name="Range2_2_12_1_3_1_2_1_1_1_1_2_1_1_1_1_1_1_1_1_1_1_1"/>
    <protectedRange sqref="E60:E76"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7:V57 F58:G59" name="Range2_12_5_1_1_1_2_2_1_1_1_1_1_1_1_1_1_1_1_2_1_1_1_2_1_1_1_1_1_1_1_1_1_1_1_1_1_1_1_1_2_1_1_1_1_1_1_1_1_1_2_1_1_3_1_1_1_3_1_1_1_1_1_1_1_1_1_1_1_1_1_1_1_1_1_1_1_1_1_1_2_1_1_1_1_1_1_1_1_1_1_1_2_2_1_2_1_1_1_1_1_1_1_1_1_1_1_1_1"/>
    <protectedRange sqref="T55:U56 S54:T54 T53 S49:T52" name="Range2_12_5_1_1_2_1_1_1_2_1_1_1_1_1_1_1_1_1_1_1_1_1"/>
    <protectedRange sqref="O53:S53 O54:Q56 S55:S56 R56 N49:R51" name="Range2_12_1_6_1_1_2_1_1_1_2_1_1_1_1_1_1_1_1_1_1_1_1_1"/>
    <protectedRange sqref="M53:N56 L49:M51" name="Range2_2_12_1_7_1_1_3_1_1_1_2_1_1_1_1_1_1_1_1_1_1_1_1_1"/>
    <protectedRange sqref="K53:L56 J49:K51" name="Range2_2_12_1_4_1_1_1_1_1_1_1_1_1_1_1_1_1_1_1_2_1_1_1_2_1_1_1_1_1_1_1_1_1_1_1_1_1"/>
    <protectedRange sqref="J53:J56 I49:I51" name="Range2_2_12_1_7_1_1_2_2_1_2_2_1_1_1_2_1_1_1_1_1_1_1_1_1_1_1_1_1"/>
    <protectedRange sqref="H53:I56 G49:H51" name="Range2_2_12_1_3_1_2_1_1_1_1_2_1_1_1_1_1_1_1_1_1_1_1_2_1_1_1_2_1_1_1_1_1_1_1_1_1_1_1_1_1"/>
    <protectedRange sqref="G53:G56 F49:F51" name="Range2_2_12_1_3_1_2_1_1_1_1_2_1_1_1_1_1_1_1_1_1_1_1_2_2_1_1_2_1_1_1_1_1_1_1_1_1_1_1_1_1"/>
    <protectedRange sqref="F53:F56 E49:E51"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4" name="Range2_12_5_1_1_2_1_1_1_1_1_1_1_1_1_1_1_1_1_1_1_1"/>
    <protectedRange sqref="S44" name="Range2_12_4_1_1_1_4_2_2_1_1_1_1_1_1_1_1_1_1_1_1_1_1_1_1"/>
    <protectedRange sqref="F46:U46" name="Range2_12_5_1_1_1_2_2_1_1_1_1_1_1_1_1_1_1_1_2_1_1_1_2_1_1_1_1_1_1_1_1_1_1_1_1_1_1_1_1_2_1_1_1_1_1_1_1_1_1_2_1_1_3_1_1_1_3_1_1_1_1_1_1_1_1_1_1_1_1_1_1_1_1_1_1_1_1_1_1_2_1_1_1_1_1_1_1_1_1_1_1_2_2_1_1_1_1_1_1_1_1_1_1"/>
    <protectedRange sqref="S45:T45" name="Range2_12_5_1_1_2_1_1_1_1_1_2_1_1_1_1_1_1"/>
    <protectedRange sqref="N45:R45" name="Range2_12_1_6_1_1_2_1_1_1_1_1_2_1_1_1_1_1_1"/>
    <protectedRange sqref="L45:M45" name="Range2_2_12_1_7_1_1_3_1_1_1_1_1_2_1_1_1_1_1_1"/>
    <protectedRange sqref="J45:K45" name="Range2_2_12_1_4_1_1_1_1_1_1_1_1_1_1_1_1_1_1_1_2_1_1_1_1_1_2_1_1_1_1_1_1"/>
    <protectedRange sqref="I45" name="Range2_2_12_1_7_1_1_2_2_1_2_2_1_1_1_1_1_2_1_1_1_1_1_1"/>
    <protectedRange sqref="G45:H45" name="Range2_2_12_1_3_1_2_1_1_1_1_2_1_1_1_1_1_1_1_1_1_1_1_2_1_1_1_1_1_2_1_1_1_1_1_1"/>
    <protectedRange sqref="F45" name="Range2_2_12_1_3_1_2_1_1_1_1_2_1_1_1_1_1_1_1_1_1_1_1_2_2_1_1_1_1_2_1_1_1_1_1_1"/>
    <protectedRange sqref="E45" name="Range2_2_12_1_3_1_2_1_1_1_2_1_1_1_1_3_1_1_1_1_1_1_1_1_1_2_2_1_1_1_1_2_1_1_1_1_1_1"/>
    <protectedRange sqref="C53 C57"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F17:F22" name="Range1_16_3_1_1_2_1_1_1_2_1_1"/>
    <protectedRange sqref="B43" name="Range2_12_5_1_1_1_1_1_2_1_1_1_1"/>
    <protectedRange sqref="C58"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C59" name="Range2_12_5_1_1_1_1_1_2_1_1_2_1_1_1_1_1_1_1_1_1_1_1_1_1_1_1_1_1_2_1_1_1_1_1_1_1_1_1_1_1_1_1_1_3_1_1_1_2_1_1_1_1_1_1_1_1_1_2_1_1_1_1_1_1_1_1_1_1_1_1_1_1_1_1_1_1_1_1_1_1_1_1_1_1_2_1_1_1_2_2_1_1_1_1_1_1_1_1_1_1_1_1_2_2_1_2_1_2"/>
    <protectedRange sqref="C61" name="Range2_12_5_1_1_1_2_2_1_1_1_1_1_1_1_1_1_1_1_2_1_1_1_1_1_1_1_1_1_3_1_3_1_2_1_1_1_1_1_1_1_1_1_1_1_1_1_2_1_1_1_1_1_2_1_1_1_1_1_1_1_1_2_1_1_3_1_1_1_2_1_1_1_1_1_1_1_1_1_1_1_1_1_1_1_1_1_2_1_1_1_1_1_1_1_1_1_1_1_1_1_1_1_1_1_1_1_2_3_1_2_1_1_1_2_2_1_3_1_1_1_1_1__3"/>
    <protectedRange sqref="C60" name="Range2_12_5_1_1_1_2_2_1_1_1_1_1_1_1_1_1_1_1_2_1_1_1_1_1_1_1_1_1_3_1_3_1_2_1_1_1_1_1_1_1_1_1_1_1_1_1_2_1_1_1_1_1_2_1_1_1_1_1_1_1_1_2_1_1_3_1_1_1_2_1_1_1_1_1_1_1_1_1_1_1_1_1_1_1_1_1_2_1_1_1_1_1_1_1_1_1_1_1_1_1_1_1_1_1_1_1_2_3_1_2_1_1_1_2_2_1_1_1_3_1_1_1__3"/>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58" name="Range2_12_5_1_1_1_1_1_2_1_1_1_1_1_1_1_1_1_1_1_1_1_1_1_1_1_1_1_1_2_1_1_1_1_1_1_1_1_1_1_1_1_1_3_1_1_1_2_1_1_1_1_1_1_1_1_1_1_1_1_2_1_1_1_1_1_1_1_1_1_1_1_1_1_1_1_1_1_1_1_1_1_1_1_1_1_1_1_1_3_1_2_1_1_1_2_2_1_1_1_2_2_1_1_1_1_1_1_1_1_1_1_1_1_1_2_2_1_2_1_1_2_1"/>
    <protectedRange sqref="B59" name="Range2_12_5_1_1_1_2_2_1_1_1_1_1_1_1_1_1_1_1_2_1_1_1_1_1_1_1_1_1_3_1_3_1_2_1_1_1_1_1_1_1_1_1_1_1_1_1_2_1_1_1_1_1_2_1_1_1_1_1_1_1_1_2_1_1_3_1_1_1_2_1_1_1_1_1_1_1_1_1_1_1_1_1_1_1_1_1_2_1_1_1_1_1_1_1_1_1_1_1_1_1_1_1_1_1_1_1_2_3_1_2_1_1_1_2_2_1_1_1_1_1_2_1__1"/>
    <protectedRange sqref="B60" name="Range2_12_5_1_1_1_1_1_2_1_1_2_1_1_1_1_1_1_1_1_1_1_1_1_1_1_1_1_1_2_1_1_1_1_1_1_1_1_1_1_1_1_1_1_3_1_1_1_2_1_1_1_1_1_1_1_1_1_2_1_1_1_1_1_1_1_1_1_1_1_1_1_1_1_1_1_1_1_1_1_1_1_1_1_1_2_1_1_1_2_2_1_1_1_1_1_1_1_1_1_1_1_1_2_2_1_2_1_1_2_1"/>
    <protectedRange sqref="B61" name="Range2_12_5_1_1_1_2_2_1_1_1_1_1_1_1_1_1_1_1_2_1_1_1_1_1_1_1_1_1_3_1_3_1_2_1_1_1_1_1_1_1_1_1_1_1_1_1_2_1_1_1_1_1_2_1_1_1_1_1_1_1_1_2_1_1_3_1_1_1_2_1_1_1_1_1_1_1_1_1_1_1_1_1_1_1_1_1_2_1_1_1_1_1_1_1_1_1_1_1_1_1_1_1_1_1_1_1_2_3_1_2_1_1_1_2_2_1_1_1_3_1_1_1__1"/>
    <protectedRange sqref="B62"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63" name="Range2_12_5_1_1_1_2_2_1_1_1_1_1_1_1_1_1_1_1_2_1_1_1_2_1_1_1_1_1_1_1_1_1_1_1_1_1_1_1_1_2_1_1_1_1_1_1_1_1_1_2_1_1_3_1_1_1_3_1_1_1_1_1_1_1_1_1_1_1_1_1_1_1_1_1_1_1_1_1_1_2_1_1_1_1_1_1_1_1_1_2_2_1_1_1_2_2_1_1_1_1_1_1_1_1_1_1_2_2_1_1_2_1"/>
    <protectedRange sqref="B64" name="Range2_12_5_1_1_1_1_1_2_1_2_1_1_1_2_1_1_1_1_1_1_1_1_1_1_2_1_1_1_1_1_2_1_1_1_1_1_1_1_2_1_1_3_1_1_1_2_1_1_1_1_1_1_1_1_1_1_1_1_1_1_1_1_1_1_1_1_1_1_1_1_1_1_1_1_1_1_1_1_2_2_1_1_1_1_2_1_1_2_1_1_1_1_1_1_1_1_1_1_2_2_1_1_2_1_1"/>
    <protectedRange sqref="N44:R44" name="Range2_12_1_6_1_1_2_1_1_1_2_1_1_1_1_1_1_1_1_1_1_1_1_1_1"/>
    <protectedRange sqref="L44:M44" name="Range2_2_12_1_7_1_1_3_1_1_1_2_1_1_1_1_1_1_1_1_1_1_1_1_1_1"/>
    <protectedRange sqref="J44:K44" name="Range2_2_12_1_4_1_1_1_1_1_1_1_1_1_1_1_1_1_1_1_2_1_1_1_2_1_1_1_1_1_1_1_1_1_1_1_1_1_1"/>
    <protectedRange sqref="I44" name="Range2_2_12_1_7_1_1_2_2_1_2_2_1_1_1_2_1_1_1_1_1_1_1_1_1_1_1_1_1_1"/>
    <protectedRange sqref="G44:H44" name="Range2_2_12_1_3_1_2_1_1_1_1_2_1_1_1_1_1_1_1_1_1_1_1_2_1_1_1_2_1_1_1_1_1_1_1_1_1_1_1_1_1_1"/>
    <protectedRange sqref="F44" name="Range2_2_12_1_3_1_2_1_1_1_1_2_1_1_1_1_1_1_1_1_1_1_1_2_2_1_1_2_1_1_1_1_1_1_1_1_1_1_1_1_1_1"/>
    <protectedRange sqref="E44" name="Range2_2_12_1_3_1_2_1_1_1_2_1_1_1_1_3_1_1_1_1_1_1_1_1_1_2_2_1_1_2_1_1_1_1_1_1_1_1_1_1_1_1_1_1"/>
    <protectedRange sqref="B44" name="Range2_12_5_1_1_1_2_2_1_1_1_1_1_1_1_1_1_1_1_2_1_1_1_1_1_1_1_1_1_3_1_3_1_2_1_1_1_1_1_1_1_1_1_1_1_1_1_2_1_1_1_1_1_2_1_1_1_1_1_1_1_1_2_1_1_3_1_1_1_2_1_1_1_1_1_1_1_1_1_1_1_1_1_1_1_1_1_2_1_1_1_1_1_1_1_1_1_1_1_1_1_1_1_1_1_1_1_2_3_1_2_1_1_1_2_2_1_3_1_1_1_1_1__4"/>
    <protectedRange sqref="R54:R55" name="Range2_12_5_1_1_1_2_2_1_1_1_1_1_1_1_1_1_1_1_2_1_1_1_1_1_1_1_1_1_3_1_3_1_2_1_1_1_1_1_1_1_1_1_1_1_1_1_2_1_1_1_1_1_2_1_1_1_1_1_1_1_1_2_1_1_3_1_1_1_2_1_1_1_1_1_1_1_1_1_1_1_1_1_1_1_1_1_2_1_1_1_1_1_1_1_1_1_1_1_1_1_1_1_1_1_1_1_2_3_1_2_1_1_1_2_2_1_3_1_1_1_1_1__5"/>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8"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O52:Q52" name="Range2_12_1_6_1_1_2_1_1_1_2_1_1_1_1_1_1_1_1_1_1_1_1_1_3"/>
    <protectedRange sqref="M52:N52" name="Range2_2_12_1_7_1_1_3_1_1_1_2_1_1_1_1_1_1_1_1_1_1_1_1_1_3"/>
    <protectedRange sqref="K52:L52" name="Range2_2_12_1_4_1_1_1_1_1_1_1_1_1_1_1_1_1_1_1_2_1_1_1_2_1_1_1_1_1_1_1_1_1_1_1_1_1_3"/>
    <protectedRange sqref="J52" name="Range2_2_12_1_7_1_1_2_2_1_2_2_1_1_1_2_1_1_1_1_1_1_1_1_1_1_1_1_1_3"/>
    <protectedRange sqref="H52:I52" name="Range2_2_12_1_3_1_2_1_1_1_1_2_1_1_1_1_1_1_1_1_1_1_1_2_1_1_1_2_1_1_1_1_1_1_1_1_1_1_1_1_1_3"/>
    <protectedRange sqref="G52" name="Range2_2_12_1_3_1_2_1_1_1_1_2_1_1_1_1_1_1_1_1_1_1_1_2_2_1_1_2_1_1_1_1_1_1_1_1_1_1_1_1_1_3"/>
    <protectedRange sqref="F52" name="Range2_2_12_1_3_1_2_1_1_1_2_1_1_1_1_3_1_1_1_1_1_1_1_1_1_2_2_1_1_2_1_1_1_1_1_1_1_1_1_1_1_1_1_3"/>
    <protectedRange sqref="B52 R52" name="Range2_12_5_1_1_1_2_2_1_1_1_1_1_1_1_1_1_1_1_2_1_1_1_1_1_1_1_1_1_3_1_3_1_2_1_1_1_1_1_1_1_1_1_1_1_1_1_2_1_1_1_1_1_2_1_1_1_1_1_1_1_1_2_1_1_3_1_1_1_2_1_1_1_1_1_1_1_1_1_1_1_1_1_1_1_1_1_2_1_1_1_1_1_1_1_1_1_1_1_1_1_1_1_1_1_1_1_2_3_1_2_1_1_1_2_2_1_3_1_1_1_1_1__6"/>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783" priority="36" operator="containsText" text="N/A">
      <formula>NOT(ISERROR(SEARCH("N/A",X11)))</formula>
    </cfRule>
    <cfRule type="cellIs" dxfId="782" priority="49" operator="equal">
      <formula>0</formula>
    </cfRule>
  </conditionalFormatting>
  <conditionalFormatting sqref="AC11:AE34 X11:Y34 AA11:AA34">
    <cfRule type="cellIs" dxfId="781" priority="48" operator="greaterThanOrEqual">
      <formula>1185</formula>
    </cfRule>
  </conditionalFormatting>
  <conditionalFormatting sqref="AC11:AE34 X11:Y34 AA11:AA34">
    <cfRule type="cellIs" dxfId="780" priority="47" operator="between">
      <formula>0.1</formula>
      <formula>1184</formula>
    </cfRule>
  </conditionalFormatting>
  <conditionalFormatting sqref="X8">
    <cfRule type="cellIs" dxfId="779" priority="46" operator="equal">
      <formula>0</formula>
    </cfRule>
  </conditionalFormatting>
  <conditionalFormatting sqref="X8">
    <cfRule type="cellIs" dxfId="778" priority="45" operator="greaterThan">
      <formula>1179</formula>
    </cfRule>
  </conditionalFormatting>
  <conditionalFormatting sqref="X8">
    <cfRule type="cellIs" dxfId="777" priority="44" operator="greaterThan">
      <formula>99</formula>
    </cfRule>
  </conditionalFormatting>
  <conditionalFormatting sqref="X8">
    <cfRule type="cellIs" dxfId="776" priority="43" operator="greaterThan">
      <formula>0.99</formula>
    </cfRule>
  </conditionalFormatting>
  <conditionalFormatting sqref="AB8">
    <cfRule type="cellIs" dxfId="775" priority="42" operator="equal">
      <formula>0</formula>
    </cfRule>
  </conditionalFormatting>
  <conditionalFormatting sqref="AB8">
    <cfRule type="cellIs" dxfId="774" priority="41" operator="greaterThan">
      <formula>1179</formula>
    </cfRule>
  </conditionalFormatting>
  <conditionalFormatting sqref="AB8">
    <cfRule type="cellIs" dxfId="773" priority="40" operator="greaterThan">
      <formula>99</formula>
    </cfRule>
  </conditionalFormatting>
  <conditionalFormatting sqref="AB8">
    <cfRule type="cellIs" dxfId="772" priority="39" operator="greaterThan">
      <formula>0.99</formula>
    </cfRule>
  </conditionalFormatting>
  <conditionalFormatting sqref="AH11:AH31">
    <cfRule type="cellIs" dxfId="771" priority="37" operator="greaterThan">
      <formula>$AH$8</formula>
    </cfRule>
    <cfRule type="cellIs" dxfId="770" priority="38" operator="greaterThan">
      <formula>$AH$8</formula>
    </cfRule>
  </conditionalFormatting>
  <conditionalFormatting sqref="AB11:AB34">
    <cfRule type="containsText" dxfId="769" priority="32" operator="containsText" text="N/A">
      <formula>NOT(ISERROR(SEARCH("N/A",AB11)))</formula>
    </cfRule>
    <cfRule type="cellIs" dxfId="768" priority="35" operator="equal">
      <formula>0</formula>
    </cfRule>
  </conditionalFormatting>
  <conditionalFormatting sqref="AB11:AB34">
    <cfRule type="cellIs" dxfId="767" priority="34" operator="greaterThanOrEqual">
      <formula>1185</formula>
    </cfRule>
  </conditionalFormatting>
  <conditionalFormatting sqref="AB11:AB34">
    <cfRule type="cellIs" dxfId="766" priority="33" operator="between">
      <formula>0.1</formula>
      <formula>1184</formula>
    </cfRule>
  </conditionalFormatting>
  <conditionalFormatting sqref="AN11:AN35 AO11:AO34">
    <cfRule type="cellIs" dxfId="765" priority="31" operator="equal">
      <formula>0</formula>
    </cfRule>
  </conditionalFormatting>
  <conditionalFormatting sqref="AN11:AN35 AO11:AO34">
    <cfRule type="cellIs" dxfId="764" priority="30" operator="greaterThan">
      <formula>1179</formula>
    </cfRule>
  </conditionalFormatting>
  <conditionalFormatting sqref="AN11:AN35 AO11:AO34">
    <cfRule type="cellIs" dxfId="763" priority="29" operator="greaterThan">
      <formula>99</formula>
    </cfRule>
  </conditionalFormatting>
  <conditionalFormatting sqref="AN11:AN35 AO11:AO34">
    <cfRule type="cellIs" dxfId="762" priority="28" operator="greaterThan">
      <formula>0.99</formula>
    </cfRule>
  </conditionalFormatting>
  <conditionalFormatting sqref="AQ11:AQ34">
    <cfRule type="cellIs" dxfId="761" priority="27" operator="equal">
      <formula>0</formula>
    </cfRule>
  </conditionalFormatting>
  <conditionalFormatting sqref="AQ11:AQ34">
    <cfRule type="cellIs" dxfId="760" priority="26" operator="greaterThan">
      <formula>1179</formula>
    </cfRule>
  </conditionalFormatting>
  <conditionalFormatting sqref="AQ11:AQ34">
    <cfRule type="cellIs" dxfId="759" priority="25" operator="greaterThan">
      <formula>99</formula>
    </cfRule>
  </conditionalFormatting>
  <conditionalFormatting sqref="AQ11:AQ34">
    <cfRule type="cellIs" dxfId="758" priority="24" operator="greaterThan">
      <formula>0.99</formula>
    </cfRule>
  </conditionalFormatting>
  <conditionalFormatting sqref="Z11:Z34">
    <cfRule type="containsText" dxfId="757" priority="20" operator="containsText" text="N/A">
      <formula>NOT(ISERROR(SEARCH("N/A",Z11)))</formula>
    </cfRule>
    <cfRule type="cellIs" dxfId="756" priority="23" operator="equal">
      <formula>0</formula>
    </cfRule>
  </conditionalFormatting>
  <conditionalFormatting sqref="Z11:Z34">
    <cfRule type="cellIs" dxfId="755" priority="22" operator="greaterThanOrEqual">
      <formula>1185</formula>
    </cfRule>
  </conditionalFormatting>
  <conditionalFormatting sqref="Z11:Z34">
    <cfRule type="cellIs" dxfId="754" priority="21" operator="between">
      <formula>0.1</formula>
      <formula>1184</formula>
    </cfRule>
  </conditionalFormatting>
  <conditionalFormatting sqref="AJ11:AN35">
    <cfRule type="cellIs" dxfId="753" priority="19" operator="equal">
      <formula>0</formula>
    </cfRule>
  </conditionalFormatting>
  <conditionalFormatting sqref="AJ11:AN35">
    <cfRule type="cellIs" dxfId="752" priority="18" operator="greaterThan">
      <formula>1179</formula>
    </cfRule>
  </conditionalFormatting>
  <conditionalFormatting sqref="AJ11:AN35">
    <cfRule type="cellIs" dxfId="751" priority="17" operator="greaterThan">
      <formula>99</formula>
    </cfRule>
  </conditionalFormatting>
  <conditionalFormatting sqref="AJ11:AN35">
    <cfRule type="cellIs" dxfId="750" priority="16" operator="greaterThan">
      <formula>0.99</formula>
    </cfRule>
  </conditionalFormatting>
  <conditionalFormatting sqref="AP11:AP34">
    <cfRule type="cellIs" dxfId="749" priority="15" operator="equal">
      <formula>0</formula>
    </cfRule>
  </conditionalFormatting>
  <conditionalFormatting sqref="AP11:AP34">
    <cfRule type="cellIs" dxfId="748" priority="14" operator="greaterThan">
      <formula>1179</formula>
    </cfRule>
  </conditionalFormatting>
  <conditionalFormatting sqref="AP11:AP34">
    <cfRule type="cellIs" dxfId="747" priority="13" operator="greaterThan">
      <formula>99</formula>
    </cfRule>
  </conditionalFormatting>
  <conditionalFormatting sqref="AP11:AP34">
    <cfRule type="cellIs" dxfId="746" priority="12" operator="greaterThan">
      <formula>0.99</formula>
    </cfRule>
  </conditionalFormatting>
  <conditionalFormatting sqref="AH32:AH34">
    <cfRule type="cellIs" dxfId="745" priority="10" operator="greaterThan">
      <formula>$AH$8</formula>
    </cfRule>
    <cfRule type="cellIs" dxfId="744" priority="11" operator="greaterThan">
      <formula>$AH$8</formula>
    </cfRule>
  </conditionalFormatting>
  <conditionalFormatting sqref="AI11:AI34">
    <cfRule type="cellIs" dxfId="743" priority="9" operator="greaterThan">
      <formula>$AI$8</formula>
    </cfRule>
  </conditionalFormatting>
  <conditionalFormatting sqref="AM20:AN21 AL11:AL34">
    <cfRule type="cellIs" dxfId="742" priority="8" operator="equal">
      <formula>0</formula>
    </cfRule>
  </conditionalFormatting>
  <conditionalFormatting sqref="AM20:AN21 AL11:AL34">
    <cfRule type="cellIs" dxfId="741" priority="7" operator="greaterThan">
      <formula>1179</formula>
    </cfRule>
  </conditionalFormatting>
  <conditionalFormatting sqref="AM20:AN21 AL11:AL34">
    <cfRule type="cellIs" dxfId="740" priority="6" operator="greaterThan">
      <formula>99</formula>
    </cfRule>
  </conditionalFormatting>
  <conditionalFormatting sqref="AM20:AN21 AL11:AL34">
    <cfRule type="cellIs" dxfId="739" priority="5" operator="greaterThan">
      <formula>0.99</formula>
    </cfRule>
  </conditionalFormatting>
  <conditionalFormatting sqref="AM16:AM34">
    <cfRule type="cellIs" dxfId="738" priority="4" operator="equal">
      <formula>0</formula>
    </cfRule>
  </conditionalFormatting>
  <conditionalFormatting sqref="AM16:AM34">
    <cfRule type="cellIs" dxfId="737" priority="3" operator="greaterThan">
      <formula>1179</formula>
    </cfRule>
  </conditionalFormatting>
  <conditionalFormatting sqref="AM16:AM34">
    <cfRule type="cellIs" dxfId="736" priority="2" operator="greaterThan">
      <formula>99</formula>
    </cfRule>
  </conditionalFormatting>
  <conditionalFormatting sqref="AM16:AM34">
    <cfRule type="cellIs" dxfId="735"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00"/>
  <sheetViews>
    <sheetView showWhiteSpace="0" topLeftCell="A31" zoomScaleNormal="100" workbookViewId="0">
      <selection activeCell="B53" sqref="B53:B55"/>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5" width="9.28515625" style="97" customWidth="1"/>
    <col min="16"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125</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177"/>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180" t="s">
        <v>10</v>
      </c>
      <c r="I7" s="116" t="s">
        <v>11</v>
      </c>
      <c r="J7" s="116" t="s">
        <v>12</v>
      </c>
      <c r="K7" s="116" t="s">
        <v>13</v>
      </c>
      <c r="L7" s="12"/>
      <c r="M7" s="12"/>
      <c r="N7" s="12"/>
      <c r="O7" s="180"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42537</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31580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178" t="s">
        <v>51</v>
      </c>
      <c r="V9" s="178" t="s">
        <v>52</v>
      </c>
      <c r="W9" s="349" t="s">
        <v>53</v>
      </c>
      <c r="X9" s="350" t="s">
        <v>54</v>
      </c>
      <c r="Y9" s="351"/>
      <c r="Z9" s="351"/>
      <c r="AA9" s="351"/>
      <c r="AB9" s="351"/>
      <c r="AC9" s="351"/>
      <c r="AD9" s="351"/>
      <c r="AE9" s="352"/>
      <c r="AF9" s="176" t="s">
        <v>55</v>
      </c>
      <c r="AG9" s="176" t="s">
        <v>56</v>
      </c>
      <c r="AH9" s="338" t="s">
        <v>57</v>
      </c>
      <c r="AI9" s="353" t="s">
        <v>58</v>
      </c>
      <c r="AJ9" s="178" t="s">
        <v>59</v>
      </c>
      <c r="AK9" s="178" t="s">
        <v>60</v>
      </c>
      <c r="AL9" s="178" t="s">
        <v>61</v>
      </c>
      <c r="AM9" s="178" t="s">
        <v>62</v>
      </c>
      <c r="AN9" s="178" t="s">
        <v>63</v>
      </c>
      <c r="AO9" s="178" t="s">
        <v>64</v>
      </c>
      <c r="AP9" s="178" t="s">
        <v>65</v>
      </c>
      <c r="AQ9" s="336" t="s">
        <v>66</v>
      </c>
      <c r="AR9" s="178" t="s">
        <v>67</v>
      </c>
      <c r="AS9" s="338" t="s">
        <v>68</v>
      </c>
      <c r="AV9" s="35" t="s">
        <v>69</v>
      </c>
      <c r="AW9" s="35" t="s">
        <v>70</v>
      </c>
      <c r="AY9" s="36" t="s">
        <v>71</v>
      </c>
    </row>
    <row r="10" spans="2:51" x14ac:dyDescent="0.25">
      <c r="B10" s="178" t="s">
        <v>72</v>
      </c>
      <c r="C10" s="178" t="s">
        <v>73</v>
      </c>
      <c r="D10" s="178" t="s">
        <v>74</v>
      </c>
      <c r="E10" s="178" t="s">
        <v>75</v>
      </c>
      <c r="F10" s="178" t="s">
        <v>74</v>
      </c>
      <c r="G10" s="178" t="s">
        <v>75</v>
      </c>
      <c r="H10" s="332"/>
      <c r="I10" s="178" t="s">
        <v>75</v>
      </c>
      <c r="J10" s="178" t="s">
        <v>75</v>
      </c>
      <c r="K10" s="178" t="s">
        <v>75</v>
      </c>
      <c r="L10" s="28" t="s">
        <v>29</v>
      </c>
      <c r="M10" s="335"/>
      <c r="N10" s="28" t="s">
        <v>29</v>
      </c>
      <c r="O10" s="337"/>
      <c r="P10" s="337"/>
      <c r="Q10" s="1">
        <f>'JUNE 15'!Q34</f>
        <v>5374094</v>
      </c>
      <c r="R10" s="346"/>
      <c r="S10" s="347"/>
      <c r="T10" s="348"/>
      <c r="U10" s="178" t="s">
        <v>75</v>
      </c>
      <c r="V10" s="178" t="s">
        <v>75</v>
      </c>
      <c r="W10" s="349"/>
      <c r="X10" s="37" t="s">
        <v>76</v>
      </c>
      <c r="Y10" s="37" t="s">
        <v>77</v>
      </c>
      <c r="Z10" s="37" t="s">
        <v>78</v>
      </c>
      <c r="AA10" s="37" t="s">
        <v>79</v>
      </c>
      <c r="AB10" s="37" t="s">
        <v>80</v>
      </c>
      <c r="AC10" s="37" t="s">
        <v>81</v>
      </c>
      <c r="AD10" s="37" t="s">
        <v>82</v>
      </c>
      <c r="AE10" s="37" t="s">
        <v>83</v>
      </c>
      <c r="AF10" s="38"/>
      <c r="AG10" s="1">
        <f>'JUNE 15'!AG34</f>
        <v>47469288</v>
      </c>
      <c r="AH10" s="338"/>
      <c r="AI10" s="354"/>
      <c r="AJ10" s="178" t="s">
        <v>84</v>
      </c>
      <c r="AK10" s="178" t="s">
        <v>84</v>
      </c>
      <c r="AL10" s="178" t="s">
        <v>84</v>
      </c>
      <c r="AM10" s="178" t="s">
        <v>84</v>
      </c>
      <c r="AN10" s="178" t="s">
        <v>84</v>
      </c>
      <c r="AO10" s="178" t="s">
        <v>84</v>
      </c>
      <c r="AP10" s="1">
        <f>'JUNE 15'!AP34</f>
        <v>10918015</v>
      </c>
      <c r="AQ10" s="337"/>
      <c r="AR10" s="179" t="s">
        <v>85</v>
      </c>
      <c r="AS10" s="338"/>
      <c r="AV10" s="39" t="s">
        <v>86</v>
      </c>
      <c r="AW10" s="39" t="s">
        <v>87</v>
      </c>
      <c r="AY10" s="81" t="s">
        <v>128</v>
      </c>
    </row>
    <row r="11" spans="2:51" x14ac:dyDescent="0.25">
      <c r="B11" s="40">
        <v>2</v>
      </c>
      <c r="C11" s="40">
        <v>4.1666666666666664E-2</v>
      </c>
      <c r="D11" s="110">
        <v>4</v>
      </c>
      <c r="E11" s="41">
        <f t="shared" ref="E11:E34" si="0">D11/1.42</f>
        <v>2.8169014084507045</v>
      </c>
      <c r="F11" s="175">
        <v>83</v>
      </c>
      <c r="G11" s="41">
        <f>F11/1.42</f>
        <v>58.450704225352112</v>
      </c>
      <c r="H11" s="42" t="s">
        <v>88</v>
      </c>
      <c r="I11" s="42">
        <f>J11-(2/1.42)</f>
        <v>53.521126760563384</v>
      </c>
      <c r="J11" s="43">
        <f>(F11-5)/1.42</f>
        <v>54.929577464788736</v>
      </c>
      <c r="K11" s="42">
        <f>J11+(6/1.42)</f>
        <v>59.154929577464792</v>
      </c>
      <c r="L11" s="44">
        <v>14</v>
      </c>
      <c r="M11" s="45" t="s">
        <v>89</v>
      </c>
      <c r="N11" s="45">
        <v>11.4</v>
      </c>
      <c r="O11" s="111">
        <v>144</v>
      </c>
      <c r="P11" s="111">
        <v>123</v>
      </c>
      <c r="Q11" s="111">
        <v>5379258</v>
      </c>
      <c r="R11" s="46">
        <f>IF(ISBLANK(Q11),"-",Q11-Q10)</f>
        <v>5164</v>
      </c>
      <c r="S11" s="47">
        <f>R11*24/1000</f>
        <v>123.93600000000001</v>
      </c>
      <c r="T11" s="47">
        <f>R11/1000</f>
        <v>5.1639999999999997</v>
      </c>
      <c r="U11" s="112">
        <v>2.6</v>
      </c>
      <c r="V11" s="112">
        <f>U11</f>
        <v>2.6</v>
      </c>
      <c r="W11" s="113" t="s">
        <v>135</v>
      </c>
      <c r="X11" s="115">
        <v>0</v>
      </c>
      <c r="Y11" s="115">
        <v>0</v>
      </c>
      <c r="Z11" s="115">
        <v>1187</v>
      </c>
      <c r="AA11" s="115">
        <v>1185</v>
      </c>
      <c r="AB11" s="115">
        <v>1187</v>
      </c>
      <c r="AC11" s="48" t="s">
        <v>90</v>
      </c>
      <c r="AD11" s="48" t="s">
        <v>90</v>
      </c>
      <c r="AE11" s="48" t="s">
        <v>90</v>
      </c>
      <c r="AF11" s="114" t="s">
        <v>90</v>
      </c>
      <c r="AG11" s="123">
        <v>47470508</v>
      </c>
      <c r="AH11" s="49">
        <f>IF(ISBLANK(AG11),"-",AG11-AG10)</f>
        <v>1220</v>
      </c>
      <c r="AI11" s="50">
        <f>AH11/T11</f>
        <v>236.25096824167315</v>
      </c>
      <c r="AJ11" s="98">
        <v>0</v>
      </c>
      <c r="AK11" s="98">
        <v>0</v>
      </c>
      <c r="AL11" s="98">
        <v>1</v>
      </c>
      <c r="AM11" s="98">
        <v>1</v>
      </c>
      <c r="AN11" s="98">
        <v>1</v>
      </c>
      <c r="AO11" s="98">
        <v>0.7</v>
      </c>
      <c r="AP11" s="115">
        <v>10918554</v>
      </c>
      <c r="AQ11" s="115">
        <f t="shared" ref="AQ11:AQ34" si="1">AP11-AP10</f>
        <v>539</v>
      </c>
      <c r="AR11" s="51"/>
      <c r="AS11" s="52" t="s">
        <v>113</v>
      </c>
      <c r="AV11" s="39" t="s">
        <v>88</v>
      </c>
      <c r="AW11" s="39" t="s">
        <v>91</v>
      </c>
      <c r="AY11" s="81" t="s">
        <v>127</v>
      </c>
    </row>
    <row r="12" spans="2:51" x14ac:dyDescent="0.25">
      <c r="B12" s="40">
        <v>2.0416666666666701</v>
      </c>
      <c r="C12" s="40">
        <v>8.3333333333333329E-2</v>
      </c>
      <c r="D12" s="110">
        <v>4</v>
      </c>
      <c r="E12" s="41">
        <f t="shared" si="0"/>
        <v>2.8169014084507045</v>
      </c>
      <c r="F12" s="175">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148</v>
      </c>
      <c r="P12" s="111">
        <v>123</v>
      </c>
      <c r="Q12" s="111">
        <v>5384512</v>
      </c>
      <c r="R12" s="46">
        <f t="shared" ref="R12:R34" si="4">IF(ISBLANK(Q12),"-",Q12-Q11)</f>
        <v>5254</v>
      </c>
      <c r="S12" s="47">
        <f t="shared" ref="S12:S34" si="5">R12*24/1000</f>
        <v>126.096</v>
      </c>
      <c r="T12" s="47">
        <f t="shared" ref="T12:T34" si="6">R12/1000</f>
        <v>5.2539999999999996</v>
      </c>
      <c r="U12" s="112">
        <v>3.4</v>
      </c>
      <c r="V12" s="112">
        <f t="shared" ref="V12:V34" si="7">U12</f>
        <v>3.4</v>
      </c>
      <c r="W12" s="113" t="s">
        <v>135</v>
      </c>
      <c r="X12" s="115">
        <v>0</v>
      </c>
      <c r="Y12" s="115">
        <v>0</v>
      </c>
      <c r="Z12" s="115">
        <v>1187</v>
      </c>
      <c r="AA12" s="115">
        <v>1185</v>
      </c>
      <c r="AB12" s="115">
        <v>1187</v>
      </c>
      <c r="AC12" s="48" t="s">
        <v>90</v>
      </c>
      <c r="AD12" s="48" t="s">
        <v>90</v>
      </c>
      <c r="AE12" s="48" t="s">
        <v>90</v>
      </c>
      <c r="AF12" s="114" t="s">
        <v>90</v>
      </c>
      <c r="AG12" s="123">
        <v>47471756</v>
      </c>
      <c r="AH12" s="49">
        <f>IF(ISBLANK(AG12),"-",AG12-AG11)</f>
        <v>1248</v>
      </c>
      <c r="AI12" s="50">
        <f t="shared" ref="AI12:AI34" si="8">AH12/T12</f>
        <v>237.53330795584318</v>
      </c>
      <c r="AJ12" s="98">
        <v>0</v>
      </c>
      <c r="AK12" s="98">
        <v>0</v>
      </c>
      <c r="AL12" s="98">
        <v>1</v>
      </c>
      <c r="AM12" s="98">
        <v>1</v>
      </c>
      <c r="AN12" s="98">
        <v>1</v>
      </c>
      <c r="AO12" s="98">
        <v>0.7</v>
      </c>
      <c r="AP12" s="115">
        <v>10919256</v>
      </c>
      <c r="AQ12" s="115">
        <f t="shared" si="1"/>
        <v>702</v>
      </c>
      <c r="AR12" s="118">
        <v>1.03</v>
      </c>
      <c r="AS12" s="52" t="s">
        <v>113</v>
      </c>
      <c r="AV12" s="39" t="s">
        <v>92</v>
      </c>
      <c r="AW12" s="39" t="s">
        <v>93</v>
      </c>
      <c r="AY12" s="81" t="s">
        <v>125</v>
      </c>
    </row>
    <row r="13" spans="2:51" x14ac:dyDescent="0.25">
      <c r="B13" s="40">
        <v>2.0833333333333299</v>
      </c>
      <c r="C13" s="40">
        <v>0.125</v>
      </c>
      <c r="D13" s="110">
        <v>4</v>
      </c>
      <c r="E13" s="41">
        <f t="shared" si="0"/>
        <v>2.8169014084507045</v>
      </c>
      <c r="F13" s="175">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145</v>
      </c>
      <c r="P13" s="111">
        <v>121</v>
      </c>
      <c r="Q13" s="111">
        <v>5389655</v>
      </c>
      <c r="R13" s="46">
        <f t="shared" si="4"/>
        <v>5143</v>
      </c>
      <c r="S13" s="47">
        <f t="shared" si="5"/>
        <v>123.432</v>
      </c>
      <c r="T13" s="47">
        <f t="shared" si="6"/>
        <v>5.1429999999999998</v>
      </c>
      <c r="U13" s="112">
        <v>4.5</v>
      </c>
      <c r="V13" s="112">
        <f t="shared" si="7"/>
        <v>4.5</v>
      </c>
      <c r="W13" s="113" t="s">
        <v>135</v>
      </c>
      <c r="X13" s="115">
        <v>0</v>
      </c>
      <c r="Y13" s="115">
        <v>0</v>
      </c>
      <c r="Z13" s="115">
        <v>1168</v>
      </c>
      <c r="AA13" s="115">
        <v>1185</v>
      </c>
      <c r="AB13" s="115">
        <v>1168</v>
      </c>
      <c r="AC13" s="48" t="s">
        <v>90</v>
      </c>
      <c r="AD13" s="48" t="s">
        <v>90</v>
      </c>
      <c r="AE13" s="48" t="s">
        <v>90</v>
      </c>
      <c r="AF13" s="114" t="s">
        <v>90</v>
      </c>
      <c r="AG13" s="123">
        <v>47472964</v>
      </c>
      <c r="AH13" s="49">
        <f>IF(ISBLANK(AG13),"-",AG13-AG12)</f>
        <v>1208</v>
      </c>
      <c r="AI13" s="50">
        <f t="shared" si="8"/>
        <v>234.88236437876728</v>
      </c>
      <c r="AJ13" s="98">
        <v>0</v>
      </c>
      <c r="AK13" s="98">
        <v>0</v>
      </c>
      <c r="AL13" s="98">
        <v>1</v>
      </c>
      <c r="AM13" s="98">
        <v>1</v>
      </c>
      <c r="AN13" s="98">
        <v>1</v>
      </c>
      <c r="AO13" s="98">
        <v>0.7</v>
      </c>
      <c r="AP13" s="115">
        <v>10920017</v>
      </c>
      <c r="AQ13" s="115">
        <f t="shared" si="1"/>
        <v>761</v>
      </c>
      <c r="AR13" s="51"/>
      <c r="AS13" s="52" t="s">
        <v>113</v>
      </c>
      <c r="AV13" s="39" t="s">
        <v>94</v>
      </c>
      <c r="AW13" s="39" t="s">
        <v>95</v>
      </c>
      <c r="AY13" s="81" t="s">
        <v>132</v>
      </c>
    </row>
    <row r="14" spans="2:51" x14ac:dyDescent="0.25">
      <c r="B14" s="40">
        <v>2.125</v>
      </c>
      <c r="C14" s="40">
        <v>0.16666666666666699</v>
      </c>
      <c r="D14" s="110">
        <v>4</v>
      </c>
      <c r="E14" s="41">
        <f t="shared" si="0"/>
        <v>2.8169014084507045</v>
      </c>
      <c r="F14" s="175">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143</v>
      </c>
      <c r="P14" s="111">
        <v>120</v>
      </c>
      <c r="Q14" s="111">
        <v>5392978</v>
      </c>
      <c r="R14" s="46">
        <f t="shared" si="4"/>
        <v>3323</v>
      </c>
      <c r="S14" s="47">
        <f t="shared" si="5"/>
        <v>79.751999999999995</v>
      </c>
      <c r="T14" s="47">
        <f t="shared" si="6"/>
        <v>3.323</v>
      </c>
      <c r="U14" s="112">
        <v>7.4</v>
      </c>
      <c r="V14" s="112">
        <f t="shared" si="7"/>
        <v>7.4</v>
      </c>
      <c r="W14" s="113" t="s">
        <v>135</v>
      </c>
      <c r="X14" s="115">
        <v>0</v>
      </c>
      <c r="Y14" s="115">
        <v>0</v>
      </c>
      <c r="Z14" s="115">
        <v>1117</v>
      </c>
      <c r="AA14" s="115">
        <v>1185</v>
      </c>
      <c r="AB14" s="115">
        <v>1117</v>
      </c>
      <c r="AC14" s="48" t="s">
        <v>90</v>
      </c>
      <c r="AD14" s="48" t="s">
        <v>90</v>
      </c>
      <c r="AE14" s="48" t="s">
        <v>90</v>
      </c>
      <c r="AF14" s="114" t="s">
        <v>90</v>
      </c>
      <c r="AG14" s="123">
        <v>47474136</v>
      </c>
      <c r="AH14" s="49">
        <f t="shared" ref="AH14:AH34" si="9">IF(ISBLANK(AG14),"-",AG14-AG13)</f>
        <v>1172</v>
      </c>
      <c r="AI14" s="50">
        <f t="shared" si="8"/>
        <v>352.69334938308759</v>
      </c>
      <c r="AJ14" s="98">
        <v>0</v>
      </c>
      <c r="AK14" s="98">
        <v>0</v>
      </c>
      <c r="AL14" s="98">
        <v>1</v>
      </c>
      <c r="AM14" s="98">
        <v>1</v>
      </c>
      <c r="AN14" s="98">
        <v>1</v>
      </c>
      <c r="AO14" s="98">
        <v>0.7</v>
      </c>
      <c r="AP14" s="115">
        <v>10920365</v>
      </c>
      <c r="AQ14" s="115">
        <f t="shared" si="1"/>
        <v>348</v>
      </c>
      <c r="AR14" s="51"/>
      <c r="AS14" s="52" t="s">
        <v>113</v>
      </c>
      <c r="AT14" s="54"/>
      <c r="AV14" s="39" t="s">
        <v>96</v>
      </c>
      <c r="AW14" s="39" t="s">
        <v>97</v>
      </c>
      <c r="AY14" s="81" t="s">
        <v>181</v>
      </c>
    </row>
    <row r="15" spans="2:51" ht="14.25" customHeight="1" x14ac:dyDescent="0.25">
      <c r="B15" s="40">
        <v>2.1666666666666701</v>
      </c>
      <c r="C15" s="40">
        <v>0.20833333333333301</v>
      </c>
      <c r="D15" s="110">
        <v>4</v>
      </c>
      <c r="E15" s="41">
        <f t="shared" si="0"/>
        <v>2.8169014084507045</v>
      </c>
      <c r="F15" s="175">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134</v>
      </c>
      <c r="P15" s="111">
        <v>131</v>
      </c>
      <c r="Q15" s="111">
        <v>5397392</v>
      </c>
      <c r="R15" s="46">
        <f t="shared" si="4"/>
        <v>4414</v>
      </c>
      <c r="S15" s="47">
        <f t="shared" si="5"/>
        <v>105.93600000000001</v>
      </c>
      <c r="T15" s="47">
        <f t="shared" si="6"/>
        <v>4.4139999999999997</v>
      </c>
      <c r="U15" s="112">
        <v>9.5</v>
      </c>
      <c r="V15" s="112">
        <f t="shared" si="7"/>
        <v>9.5</v>
      </c>
      <c r="W15" s="113" t="s">
        <v>135</v>
      </c>
      <c r="X15" s="115">
        <v>0</v>
      </c>
      <c r="Y15" s="115">
        <v>0</v>
      </c>
      <c r="Z15" s="115">
        <v>1187</v>
      </c>
      <c r="AA15" s="115">
        <v>1185</v>
      </c>
      <c r="AB15" s="115">
        <v>1186</v>
      </c>
      <c r="AC15" s="48" t="s">
        <v>90</v>
      </c>
      <c r="AD15" s="48" t="s">
        <v>90</v>
      </c>
      <c r="AE15" s="48" t="s">
        <v>90</v>
      </c>
      <c r="AF15" s="114" t="s">
        <v>90</v>
      </c>
      <c r="AG15" s="123">
        <v>47475368</v>
      </c>
      <c r="AH15" s="49">
        <f t="shared" si="9"/>
        <v>1232</v>
      </c>
      <c r="AI15" s="50">
        <f t="shared" si="8"/>
        <v>279.11191662890803</v>
      </c>
      <c r="AJ15" s="98">
        <v>0</v>
      </c>
      <c r="AK15" s="98">
        <v>0</v>
      </c>
      <c r="AL15" s="98">
        <v>1</v>
      </c>
      <c r="AM15" s="98">
        <v>1</v>
      </c>
      <c r="AN15" s="98">
        <v>1</v>
      </c>
      <c r="AO15" s="98">
        <v>0.7</v>
      </c>
      <c r="AP15" s="115">
        <v>10920465</v>
      </c>
      <c r="AQ15" s="115">
        <f t="shared" si="1"/>
        <v>100</v>
      </c>
      <c r="AR15" s="51"/>
      <c r="AS15" s="52" t="s">
        <v>113</v>
      </c>
      <c r="AV15" s="39" t="s">
        <v>98</v>
      </c>
      <c r="AW15" s="39" t="s">
        <v>99</v>
      </c>
      <c r="AY15" s="97"/>
    </row>
    <row r="16" spans="2:51" x14ac:dyDescent="0.25">
      <c r="B16" s="40">
        <v>2.2083333333333299</v>
      </c>
      <c r="C16" s="40">
        <v>0.25</v>
      </c>
      <c r="D16" s="110">
        <v>4</v>
      </c>
      <c r="E16" s="41">
        <f t="shared" si="0"/>
        <v>2.8169014084507045</v>
      </c>
      <c r="F16" s="175">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11">
        <v>127</v>
      </c>
      <c r="P16" s="111">
        <v>140</v>
      </c>
      <c r="Q16" s="111">
        <v>5402972</v>
      </c>
      <c r="R16" s="46">
        <f t="shared" si="4"/>
        <v>5580</v>
      </c>
      <c r="S16" s="47">
        <f t="shared" si="5"/>
        <v>133.91999999999999</v>
      </c>
      <c r="T16" s="47">
        <f t="shared" si="6"/>
        <v>5.58</v>
      </c>
      <c r="U16" s="112">
        <v>9.1</v>
      </c>
      <c r="V16" s="112">
        <f t="shared" si="7"/>
        <v>9.1</v>
      </c>
      <c r="W16" s="113" t="s">
        <v>129</v>
      </c>
      <c r="X16" s="115">
        <v>0</v>
      </c>
      <c r="Y16" s="115">
        <v>1067</v>
      </c>
      <c r="Z16" s="115">
        <v>1187</v>
      </c>
      <c r="AA16" s="115">
        <v>1185</v>
      </c>
      <c r="AB16" s="115">
        <v>1186</v>
      </c>
      <c r="AC16" s="48" t="s">
        <v>90</v>
      </c>
      <c r="AD16" s="48" t="s">
        <v>90</v>
      </c>
      <c r="AE16" s="48" t="s">
        <v>90</v>
      </c>
      <c r="AF16" s="114" t="s">
        <v>90</v>
      </c>
      <c r="AG16" s="123">
        <v>47476676</v>
      </c>
      <c r="AH16" s="49">
        <f t="shared" si="9"/>
        <v>1308</v>
      </c>
      <c r="AI16" s="50">
        <f t="shared" si="8"/>
        <v>234.40860215053763</v>
      </c>
      <c r="AJ16" s="98">
        <v>0</v>
      </c>
      <c r="AK16" s="98">
        <v>1</v>
      </c>
      <c r="AL16" s="98">
        <v>1</v>
      </c>
      <c r="AM16" s="98">
        <v>1</v>
      </c>
      <c r="AN16" s="98">
        <v>1</v>
      </c>
      <c r="AO16" s="98">
        <v>0</v>
      </c>
      <c r="AP16" s="115">
        <v>10920465</v>
      </c>
      <c r="AQ16" s="115">
        <f t="shared" si="1"/>
        <v>0</v>
      </c>
      <c r="AR16" s="53">
        <v>1.27</v>
      </c>
      <c r="AS16" s="52" t="s">
        <v>101</v>
      </c>
      <c r="AV16" s="39" t="s">
        <v>102</v>
      </c>
      <c r="AW16" s="39" t="s">
        <v>103</v>
      </c>
      <c r="AY16" s="97"/>
    </row>
    <row r="17" spans="1:51" x14ac:dyDescent="0.25">
      <c r="B17" s="40">
        <v>2.25</v>
      </c>
      <c r="C17" s="40">
        <v>0.29166666666666702</v>
      </c>
      <c r="D17" s="110">
        <v>4</v>
      </c>
      <c r="E17" s="41">
        <f t="shared" si="0"/>
        <v>2.8169014084507045</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131</v>
      </c>
      <c r="P17" s="111">
        <v>143</v>
      </c>
      <c r="Q17" s="111">
        <v>5408924</v>
      </c>
      <c r="R17" s="46">
        <f t="shared" si="4"/>
        <v>5952</v>
      </c>
      <c r="S17" s="47">
        <f t="shared" si="5"/>
        <v>142.84800000000001</v>
      </c>
      <c r="T17" s="47">
        <f t="shared" si="6"/>
        <v>5.952</v>
      </c>
      <c r="U17" s="112">
        <v>8.3000000000000007</v>
      </c>
      <c r="V17" s="112">
        <f t="shared" si="7"/>
        <v>8.3000000000000007</v>
      </c>
      <c r="W17" s="113" t="s">
        <v>129</v>
      </c>
      <c r="X17" s="115">
        <v>0</v>
      </c>
      <c r="Y17" s="115">
        <v>1067</v>
      </c>
      <c r="Z17" s="115">
        <v>1186</v>
      </c>
      <c r="AA17" s="115">
        <v>1185</v>
      </c>
      <c r="AB17" s="115">
        <v>1187</v>
      </c>
      <c r="AC17" s="48" t="s">
        <v>90</v>
      </c>
      <c r="AD17" s="48" t="s">
        <v>90</v>
      </c>
      <c r="AE17" s="48" t="s">
        <v>90</v>
      </c>
      <c r="AF17" s="114" t="s">
        <v>90</v>
      </c>
      <c r="AG17" s="123">
        <v>47478052</v>
      </c>
      <c r="AH17" s="49">
        <f t="shared" si="9"/>
        <v>1376</v>
      </c>
      <c r="AI17" s="50">
        <f t="shared" si="8"/>
        <v>231.18279569892474</v>
      </c>
      <c r="AJ17" s="98">
        <v>0</v>
      </c>
      <c r="AK17" s="98">
        <v>1</v>
      </c>
      <c r="AL17" s="98">
        <v>1</v>
      </c>
      <c r="AM17" s="98">
        <v>1</v>
      </c>
      <c r="AN17" s="98">
        <v>1</v>
      </c>
      <c r="AO17" s="98">
        <v>0</v>
      </c>
      <c r="AP17" s="115">
        <v>10920465</v>
      </c>
      <c r="AQ17" s="115">
        <f t="shared" si="1"/>
        <v>0</v>
      </c>
      <c r="AR17" s="51"/>
      <c r="AS17" s="52" t="s">
        <v>101</v>
      </c>
      <c r="AT17" s="54"/>
      <c r="AV17" s="39" t="s">
        <v>104</v>
      </c>
      <c r="AW17" s="39" t="s">
        <v>105</v>
      </c>
      <c r="AY17" s="101"/>
    </row>
    <row r="18" spans="1:51" x14ac:dyDescent="0.25">
      <c r="B18" s="40">
        <v>2.2916666666666701</v>
      </c>
      <c r="C18" s="40">
        <v>0.33333333333333298</v>
      </c>
      <c r="D18" s="110">
        <v>4</v>
      </c>
      <c r="E18" s="41">
        <f t="shared" si="0"/>
        <v>2.8169014084507045</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132</v>
      </c>
      <c r="P18" s="111">
        <v>142</v>
      </c>
      <c r="Q18" s="111">
        <v>5415146</v>
      </c>
      <c r="R18" s="46">
        <f t="shared" si="4"/>
        <v>6222</v>
      </c>
      <c r="S18" s="47">
        <f t="shared" si="5"/>
        <v>149.328</v>
      </c>
      <c r="T18" s="47">
        <f t="shared" si="6"/>
        <v>6.2220000000000004</v>
      </c>
      <c r="U18" s="112">
        <v>7.6</v>
      </c>
      <c r="V18" s="112">
        <f t="shared" si="7"/>
        <v>7.6</v>
      </c>
      <c r="W18" s="113" t="s">
        <v>129</v>
      </c>
      <c r="X18" s="115">
        <v>0</v>
      </c>
      <c r="Y18" s="115">
        <v>1068</v>
      </c>
      <c r="Z18" s="115">
        <v>1186</v>
      </c>
      <c r="AA18" s="115">
        <v>1185</v>
      </c>
      <c r="AB18" s="115">
        <v>1187</v>
      </c>
      <c r="AC18" s="48" t="s">
        <v>90</v>
      </c>
      <c r="AD18" s="48" t="s">
        <v>90</v>
      </c>
      <c r="AE18" s="48" t="s">
        <v>90</v>
      </c>
      <c r="AF18" s="114" t="s">
        <v>90</v>
      </c>
      <c r="AG18" s="123">
        <v>47479450</v>
      </c>
      <c r="AH18" s="49">
        <f t="shared" si="9"/>
        <v>1398</v>
      </c>
      <c r="AI18" s="50">
        <f t="shared" si="8"/>
        <v>224.68659594985533</v>
      </c>
      <c r="AJ18" s="98">
        <v>0</v>
      </c>
      <c r="AK18" s="98">
        <v>1</v>
      </c>
      <c r="AL18" s="98">
        <v>1</v>
      </c>
      <c r="AM18" s="98">
        <v>1</v>
      </c>
      <c r="AN18" s="98">
        <v>1</v>
      </c>
      <c r="AO18" s="98">
        <v>0</v>
      </c>
      <c r="AP18" s="115">
        <v>10920465</v>
      </c>
      <c r="AQ18" s="115">
        <f t="shared" si="1"/>
        <v>0</v>
      </c>
      <c r="AR18" s="51"/>
      <c r="AS18" s="52" t="s">
        <v>101</v>
      </c>
      <c r="AV18" s="39" t="s">
        <v>106</v>
      </c>
      <c r="AW18" s="39" t="s">
        <v>107</v>
      </c>
      <c r="AY18" s="101"/>
    </row>
    <row r="19" spans="1:51" x14ac:dyDescent="0.25">
      <c r="A19" s="97" t="s">
        <v>134</v>
      </c>
      <c r="B19" s="40">
        <v>2.3333333333333299</v>
      </c>
      <c r="C19" s="40">
        <v>0.375</v>
      </c>
      <c r="D19" s="110">
        <v>4</v>
      </c>
      <c r="E19" s="41">
        <f t="shared" si="0"/>
        <v>2.8169014084507045</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135</v>
      </c>
      <c r="P19" s="111">
        <v>143</v>
      </c>
      <c r="Q19" s="111">
        <v>5421082</v>
      </c>
      <c r="R19" s="46">
        <f t="shared" si="4"/>
        <v>5936</v>
      </c>
      <c r="S19" s="47">
        <f t="shared" si="5"/>
        <v>142.464</v>
      </c>
      <c r="T19" s="47">
        <f t="shared" si="6"/>
        <v>5.9359999999999999</v>
      </c>
      <c r="U19" s="112">
        <v>7</v>
      </c>
      <c r="V19" s="112">
        <f t="shared" si="7"/>
        <v>7</v>
      </c>
      <c r="W19" s="113" t="s">
        <v>129</v>
      </c>
      <c r="X19" s="115">
        <v>0</v>
      </c>
      <c r="Y19" s="115">
        <v>1037</v>
      </c>
      <c r="Z19" s="115">
        <v>1187</v>
      </c>
      <c r="AA19" s="115">
        <v>1185</v>
      </c>
      <c r="AB19" s="115">
        <v>1187</v>
      </c>
      <c r="AC19" s="48" t="s">
        <v>90</v>
      </c>
      <c r="AD19" s="48" t="s">
        <v>90</v>
      </c>
      <c r="AE19" s="48" t="s">
        <v>90</v>
      </c>
      <c r="AF19" s="114" t="s">
        <v>90</v>
      </c>
      <c r="AG19" s="123">
        <v>47480844</v>
      </c>
      <c r="AH19" s="49">
        <f t="shared" si="9"/>
        <v>1394</v>
      </c>
      <c r="AI19" s="50">
        <f t="shared" si="8"/>
        <v>234.83827493261455</v>
      </c>
      <c r="AJ19" s="98">
        <v>0</v>
      </c>
      <c r="AK19" s="98">
        <v>1</v>
      </c>
      <c r="AL19" s="98">
        <v>1</v>
      </c>
      <c r="AM19" s="98">
        <v>1</v>
      </c>
      <c r="AN19" s="98">
        <v>1</v>
      </c>
      <c r="AO19" s="98">
        <v>0</v>
      </c>
      <c r="AP19" s="115">
        <v>10920465</v>
      </c>
      <c r="AQ19" s="115">
        <f t="shared" si="1"/>
        <v>0</v>
      </c>
      <c r="AR19" s="51"/>
      <c r="AS19" s="52" t="s">
        <v>101</v>
      </c>
      <c r="AV19" s="39" t="s">
        <v>108</v>
      </c>
      <c r="AW19" s="39" t="s">
        <v>109</v>
      </c>
      <c r="AY19" s="101"/>
    </row>
    <row r="20" spans="1:51" x14ac:dyDescent="0.25">
      <c r="B20" s="40">
        <v>2.375</v>
      </c>
      <c r="C20" s="40">
        <v>0.41666666666666669</v>
      </c>
      <c r="D20" s="110">
        <v>4</v>
      </c>
      <c r="E20" s="41">
        <f t="shared" si="0"/>
        <v>2.8169014084507045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136</v>
      </c>
      <c r="P20" s="111">
        <v>142</v>
      </c>
      <c r="Q20" s="111">
        <v>5427056</v>
      </c>
      <c r="R20" s="46">
        <f t="shared" si="4"/>
        <v>5974</v>
      </c>
      <c r="S20" s="47">
        <f t="shared" si="5"/>
        <v>143.376</v>
      </c>
      <c r="T20" s="47">
        <f t="shared" si="6"/>
        <v>5.9740000000000002</v>
      </c>
      <c r="U20" s="112">
        <v>6.3</v>
      </c>
      <c r="V20" s="112">
        <f t="shared" si="7"/>
        <v>6.3</v>
      </c>
      <c r="W20" s="113" t="s">
        <v>129</v>
      </c>
      <c r="X20" s="115">
        <v>0</v>
      </c>
      <c r="Y20" s="115">
        <v>1037</v>
      </c>
      <c r="Z20" s="115">
        <v>1187</v>
      </c>
      <c r="AA20" s="115">
        <v>1185</v>
      </c>
      <c r="AB20" s="115">
        <v>1187</v>
      </c>
      <c r="AC20" s="48" t="s">
        <v>90</v>
      </c>
      <c r="AD20" s="48" t="s">
        <v>90</v>
      </c>
      <c r="AE20" s="48" t="s">
        <v>90</v>
      </c>
      <c r="AF20" s="114" t="s">
        <v>90</v>
      </c>
      <c r="AG20" s="123">
        <v>47482204</v>
      </c>
      <c r="AH20" s="49">
        <f t="shared" si="9"/>
        <v>1360</v>
      </c>
      <c r="AI20" s="50">
        <f t="shared" si="8"/>
        <v>227.65316370940744</v>
      </c>
      <c r="AJ20" s="98">
        <v>0</v>
      </c>
      <c r="AK20" s="98">
        <v>1</v>
      </c>
      <c r="AL20" s="98">
        <v>1</v>
      </c>
      <c r="AM20" s="98">
        <v>1</v>
      </c>
      <c r="AN20" s="98">
        <v>1</v>
      </c>
      <c r="AO20" s="98">
        <v>0</v>
      </c>
      <c r="AP20" s="115">
        <v>10920465</v>
      </c>
      <c r="AQ20" s="115">
        <f t="shared" si="1"/>
        <v>0</v>
      </c>
      <c r="AR20" s="53">
        <v>1.06</v>
      </c>
      <c r="AS20" s="52" t="s">
        <v>134</v>
      </c>
      <c r="AY20" s="101"/>
    </row>
    <row r="21" spans="1:51" x14ac:dyDescent="0.25">
      <c r="B21" s="40">
        <v>2.4166666666666701</v>
      </c>
      <c r="C21" s="40">
        <v>0.45833333333333298</v>
      </c>
      <c r="D21" s="110">
        <v>4</v>
      </c>
      <c r="E21" s="41">
        <f t="shared" si="0"/>
        <v>2.8169014084507045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134</v>
      </c>
      <c r="P21" s="111">
        <v>137</v>
      </c>
      <c r="Q21" s="111">
        <v>5433082</v>
      </c>
      <c r="R21" s="46">
        <f t="shared" si="4"/>
        <v>6026</v>
      </c>
      <c r="S21" s="47">
        <f t="shared" si="5"/>
        <v>144.624</v>
      </c>
      <c r="T21" s="47">
        <f t="shared" si="6"/>
        <v>6.0259999999999998</v>
      </c>
      <c r="U21" s="112">
        <v>5.8</v>
      </c>
      <c r="V21" s="112">
        <f t="shared" si="7"/>
        <v>5.8</v>
      </c>
      <c r="W21" s="113" t="s">
        <v>129</v>
      </c>
      <c r="X21" s="115">
        <v>0</v>
      </c>
      <c r="Y21" s="115">
        <v>1036</v>
      </c>
      <c r="Z21" s="115">
        <v>1187</v>
      </c>
      <c r="AA21" s="115">
        <v>1185</v>
      </c>
      <c r="AB21" s="115">
        <v>1188</v>
      </c>
      <c r="AC21" s="48" t="s">
        <v>90</v>
      </c>
      <c r="AD21" s="48" t="s">
        <v>90</v>
      </c>
      <c r="AE21" s="48" t="s">
        <v>90</v>
      </c>
      <c r="AF21" s="114" t="s">
        <v>90</v>
      </c>
      <c r="AG21" s="123">
        <v>47483572</v>
      </c>
      <c r="AH21" s="49">
        <f t="shared" si="9"/>
        <v>1368</v>
      </c>
      <c r="AI21" s="50">
        <f t="shared" si="8"/>
        <v>227.01626286093594</v>
      </c>
      <c r="AJ21" s="98">
        <v>0</v>
      </c>
      <c r="AK21" s="98">
        <v>1</v>
      </c>
      <c r="AL21" s="98">
        <v>1</v>
      </c>
      <c r="AM21" s="98">
        <v>1</v>
      </c>
      <c r="AN21" s="98">
        <v>1</v>
      </c>
      <c r="AO21" s="98">
        <v>0</v>
      </c>
      <c r="AP21" s="115">
        <v>10920465</v>
      </c>
      <c r="AQ21" s="115">
        <f t="shared" si="1"/>
        <v>0</v>
      </c>
      <c r="AR21" s="51"/>
      <c r="AS21" s="52" t="s">
        <v>101</v>
      </c>
      <c r="AY21" s="101"/>
    </row>
    <row r="22" spans="1:51" x14ac:dyDescent="0.25">
      <c r="A22" s="97" t="s">
        <v>163</v>
      </c>
      <c r="B22" s="40">
        <v>2.4583333333333299</v>
      </c>
      <c r="C22" s="40">
        <v>0.5</v>
      </c>
      <c r="D22" s="110">
        <v>4</v>
      </c>
      <c r="E22" s="41">
        <f t="shared" si="0"/>
        <v>2.8169014084507045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134</v>
      </c>
      <c r="P22" s="111">
        <v>142</v>
      </c>
      <c r="Q22" s="111">
        <v>5439165</v>
      </c>
      <c r="R22" s="46">
        <f t="shared" si="4"/>
        <v>6083</v>
      </c>
      <c r="S22" s="47">
        <f t="shared" si="5"/>
        <v>145.99199999999999</v>
      </c>
      <c r="T22" s="47">
        <f t="shared" si="6"/>
        <v>6.0830000000000002</v>
      </c>
      <c r="U22" s="112">
        <v>5.3</v>
      </c>
      <c r="V22" s="112">
        <f t="shared" si="7"/>
        <v>5.3</v>
      </c>
      <c r="W22" s="113" t="s">
        <v>129</v>
      </c>
      <c r="X22" s="115">
        <v>0</v>
      </c>
      <c r="Y22" s="115">
        <v>1037</v>
      </c>
      <c r="Z22" s="115">
        <v>1187</v>
      </c>
      <c r="AA22" s="115">
        <v>1185</v>
      </c>
      <c r="AB22" s="115">
        <v>1187</v>
      </c>
      <c r="AC22" s="48" t="s">
        <v>90</v>
      </c>
      <c r="AD22" s="48" t="s">
        <v>90</v>
      </c>
      <c r="AE22" s="48" t="s">
        <v>90</v>
      </c>
      <c r="AF22" s="114" t="s">
        <v>90</v>
      </c>
      <c r="AG22" s="123">
        <v>47484954</v>
      </c>
      <c r="AH22" s="49">
        <f t="shared" si="9"/>
        <v>1382</v>
      </c>
      <c r="AI22" s="50">
        <f t="shared" si="8"/>
        <v>227.19053098799932</v>
      </c>
      <c r="AJ22" s="98">
        <v>0</v>
      </c>
      <c r="AK22" s="98">
        <v>1</v>
      </c>
      <c r="AL22" s="98">
        <v>1</v>
      </c>
      <c r="AM22" s="98">
        <v>1</v>
      </c>
      <c r="AN22" s="98">
        <v>1</v>
      </c>
      <c r="AO22" s="98">
        <v>0</v>
      </c>
      <c r="AP22" s="115">
        <v>10920465</v>
      </c>
      <c r="AQ22" s="115">
        <f t="shared" si="1"/>
        <v>0</v>
      </c>
      <c r="AR22" s="51"/>
      <c r="AS22" s="52" t="s">
        <v>101</v>
      </c>
      <c r="AV22" s="55" t="s">
        <v>110</v>
      </c>
      <c r="AY22" s="101"/>
    </row>
    <row r="23" spans="1:51" x14ac:dyDescent="0.25">
      <c r="A23" s="97" t="s">
        <v>124</v>
      </c>
      <c r="B23" s="40">
        <v>2.5</v>
      </c>
      <c r="C23" s="40">
        <v>0.54166666666666696</v>
      </c>
      <c r="D23" s="110">
        <v>4</v>
      </c>
      <c r="E23" s="41">
        <f t="shared" si="0"/>
        <v>2.8169014084507045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134</v>
      </c>
      <c r="P23" s="111">
        <v>142</v>
      </c>
      <c r="Q23" s="111">
        <v>5444754</v>
      </c>
      <c r="R23" s="46">
        <f t="shared" si="4"/>
        <v>5589</v>
      </c>
      <c r="S23" s="47">
        <f t="shared" si="5"/>
        <v>134.136</v>
      </c>
      <c r="T23" s="47">
        <f t="shared" si="6"/>
        <v>5.5890000000000004</v>
      </c>
      <c r="U23" s="112">
        <v>4.9000000000000004</v>
      </c>
      <c r="V23" s="112">
        <f t="shared" si="7"/>
        <v>4.9000000000000004</v>
      </c>
      <c r="W23" s="113" t="s">
        <v>129</v>
      </c>
      <c r="X23" s="115">
        <v>0</v>
      </c>
      <c r="Y23" s="115">
        <v>1037</v>
      </c>
      <c r="Z23" s="115">
        <v>1187</v>
      </c>
      <c r="AA23" s="115">
        <v>1185</v>
      </c>
      <c r="AB23" s="115">
        <v>1188</v>
      </c>
      <c r="AC23" s="48" t="s">
        <v>90</v>
      </c>
      <c r="AD23" s="48" t="s">
        <v>90</v>
      </c>
      <c r="AE23" s="48" t="s">
        <v>90</v>
      </c>
      <c r="AF23" s="114" t="s">
        <v>90</v>
      </c>
      <c r="AG23" s="123">
        <v>47486252</v>
      </c>
      <c r="AH23" s="49">
        <f t="shared" si="9"/>
        <v>1298</v>
      </c>
      <c r="AI23" s="50">
        <f t="shared" si="8"/>
        <v>232.24190373948827</v>
      </c>
      <c r="AJ23" s="98">
        <v>0</v>
      </c>
      <c r="AK23" s="98">
        <v>1</v>
      </c>
      <c r="AL23" s="98">
        <v>1</v>
      </c>
      <c r="AM23" s="98">
        <v>1</v>
      </c>
      <c r="AN23" s="98">
        <v>1</v>
      </c>
      <c r="AO23" s="98">
        <v>0</v>
      </c>
      <c r="AP23" s="115">
        <v>10920465</v>
      </c>
      <c r="AQ23" s="115">
        <f t="shared" si="1"/>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134</v>
      </c>
      <c r="P24" s="111">
        <v>139</v>
      </c>
      <c r="Q24" s="111">
        <v>5450876</v>
      </c>
      <c r="R24" s="46">
        <f t="shared" si="4"/>
        <v>6122</v>
      </c>
      <c r="S24" s="47">
        <f t="shared" si="5"/>
        <v>146.928</v>
      </c>
      <c r="T24" s="47">
        <f t="shared" si="6"/>
        <v>6.1219999999999999</v>
      </c>
      <c r="U24" s="112">
        <v>4.5</v>
      </c>
      <c r="V24" s="112">
        <f t="shared" si="7"/>
        <v>4.5</v>
      </c>
      <c r="W24" s="113" t="s">
        <v>129</v>
      </c>
      <c r="X24" s="115">
        <v>0</v>
      </c>
      <c r="Y24" s="115">
        <v>1025</v>
      </c>
      <c r="Z24" s="115">
        <v>1187</v>
      </c>
      <c r="AA24" s="115">
        <v>1185</v>
      </c>
      <c r="AB24" s="115">
        <v>1187</v>
      </c>
      <c r="AC24" s="48" t="s">
        <v>90</v>
      </c>
      <c r="AD24" s="48" t="s">
        <v>90</v>
      </c>
      <c r="AE24" s="48" t="s">
        <v>90</v>
      </c>
      <c r="AF24" s="114" t="s">
        <v>90</v>
      </c>
      <c r="AG24" s="123">
        <v>47487630</v>
      </c>
      <c r="AH24" s="49">
        <f>IF(ISBLANK(AG24),"-",AG24-AG23)</f>
        <v>1378</v>
      </c>
      <c r="AI24" s="50">
        <f t="shared" si="8"/>
        <v>225.08983992159426</v>
      </c>
      <c r="AJ24" s="98">
        <v>0</v>
      </c>
      <c r="AK24" s="98">
        <v>1</v>
      </c>
      <c r="AL24" s="98">
        <v>1</v>
      </c>
      <c r="AM24" s="98">
        <v>1</v>
      </c>
      <c r="AN24" s="98">
        <v>1</v>
      </c>
      <c r="AO24" s="98">
        <v>0</v>
      </c>
      <c r="AP24" s="115">
        <v>10920465</v>
      </c>
      <c r="AQ24" s="115">
        <f t="shared" si="1"/>
        <v>0</v>
      </c>
      <c r="AR24" s="53">
        <v>0.72</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139</v>
      </c>
      <c r="P25" s="111">
        <v>142</v>
      </c>
      <c r="Q25" s="111">
        <v>5456753</v>
      </c>
      <c r="R25" s="46">
        <f t="shared" si="4"/>
        <v>5877</v>
      </c>
      <c r="S25" s="47">
        <f t="shared" si="5"/>
        <v>141.048</v>
      </c>
      <c r="T25" s="47">
        <f t="shared" si="6"/>
        <v>5.8769999999999998</v>
      </c>
      <c r="U25" s="112">
        <v>4.2</v>
      </c>
      <c r="V25" s="112">
        <f t="shared" si="7"/>
        <v>4.2</v>
      </c>
      <c r="W25" s="113" t="s">
        <v>129</v>
      </c>
      <c r="X25" s="115">
        <v>0</v>
      </c>
      <c r="Y25" s="115">
        <v>1023</v>
      </c>
      <c r="Z25" s="115">
        <v>1187</v>
      </c>
      <c r="AA25" s="115">
        <v>1185</v>
      </c>
      <c r="AB25" s="115">
        <v>1187</v>
      </c>
      <c r="AC25" s="48" t="s">
        <v>90</v>
      </c>
      <c r="AD25" s="48" t="s">
        <v>90</v>
      </c>
      <c r="AE25" s="48" t="s">
        <v>90</v>
      </c>
      <c r="AF25" s="114" t="s">
        <v>90</v>
      </c>
      <c r="AG25" s="123">
        <v>47488996</v>
      </c>
      <c r="AH25" s="49">
        <f t="shared" si="9"/>
        <v>1366</v>
      </c>
      <c r="AI25" s="50">
        <f t="shared" si="8"/>
        <v>232.43151267653565</v>
      </c>
      <c r="AJ25" s="98">
        <v>0</v>
      </c>
      <c r="AK25" s="98">
        <v>1</v>
      </c>
      <c r="AL25" s="98">
        <v>1</v>
      </c>
      <c r="AM25" s="98">
        <v>1</v>
      </c>
      <c r="AN25" s="98">
        <v>1</v>
      </c>
      <c r="AO25" s="98">
        <v>0</v>
      </c>
      <c r="AP25" s="115">
        <v>10920465</v>
      </c>
      <c r="AQ25" s="115">
        <f t="shared" si="1"/>
        <v>0</v>
      </c>
      <c r="AR25" s="51"/>
      <c r="AS25" s="52" t="s">
        <v>113</v>
      </c>
      <c r="AV25" s="58" t="s">
        <v>74</v>
      </c>
      <c r="AW25" s="58">
        <v>10.36</v>
      </c>
      <c r="AY25" s="101"/>
    </row>
    <row r="26" spans="1:51" x14ac:dyDescent="0.25">
      <c r="B26" s="40">
        <v>2.625</v>
      </c>
      <c r="C26" s="40">
        <v>0.66666666666666696</v>
      </c>
      <c r="D26" s="110">
        <v>5</v>
      </c>
      <c r="E26" s="41">
        <f t="shared" si="0"/>
        <v>3.5211267605633805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141</v>
      </c>
      <c r="P26" s="111">
        <v>137</v>
      </c>
      <c r="Q26" s="111">
        <v>5462568</v>
      </c>
      <c r="R26" s="46">
        <f t="shared" si="4"/>
        <v>5815</v>
      </c>
      <c r="S26" s="47">
        <f t="shared" si="5"/>
        <v>139.56</v>
      </c>
      <c r="T26" s="47">
        <f t="shared" si="6"/>
        <v>5.8150000000000004</v>
      </c>
      <c r="U26" s="112">
        <v>4</v>
      </c>
      <c r="V26" s="112">
        <f t="shared" si="7"/>
        <v>4</v>
      </c>
      <c r="W26" s="113" t="s">
        <v>129</v>
      </c>
      <c r="X26" s="115">
        <v>0</v>
      </c>
      <c r="Y26" s="115">
        <v>1005</v>
      </c>
      <c r="Z26" s="115">
        <v>1187</v>
      </c>
      <c r="AA26" s="115">
        <v>1185</v>
      </c>
      <c r="AB26" s="115">
        <v>1187</v>
      </c>
      <c r="AC26" s="48" t="s">
        <v>90</v>
      </c>
      <c r="AD26" s="48" t="s">
        <v>90</v>
      </c>
      <c r="AE26" s="48" t="s">
        <v>90</v>
      </c>
      <c r="AF26" s="114" t="s">
        <v>90</v>
      </c>
      <c r="AG26" s="123">
        <v>47490332</v>
      </c>
      <c r="AH26" s="49">
        <f t="shared" si="9"/>
        <v>1336</v>
      </c>
      <c r="AI26" s="50">
        <f t="shared" si="8"/>
        <v>229.75064488392087</v>
      </c>
      <c r="AJ26" s="98">
        <v>0</v>
      </c>
      <c r="AK26" s="98">
        <v>1</v>
      </c>
      <c r="AL26" s="98">
        <v>1</v>
      </c>
      <c r="AM26" s="98">
        <v>1</v>
      </c>
      <c r="AN26" s="98">
        <v>1</v>
      </c>
      <c r="AO26" s="98">
        <v>0</v>
      </c>
      <c r="AP26" s="115">
        <v>10920465</v>
      </c>
      <c r="AQ26" s="115">
        <f t="shared" si="1"/>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137</v>
      </c>
      <c r="P27" s="111">
        <v>137</v>
      </c>
      <c r="Q27" s="111">
        <v>5468427</v>
      </c>
      <c r="R27" s="46">
        <f t="shared" si="4"/>
        <v>5859</v>
      </c>
      <c r="S27" s="47">
        <f t="shared" si="5"/>
        <v>140.61600000000001</v>
      </c>
      <c r="T27" s="47">
        <f t="shared" si="6"/>
        <v>5.859</v>
      </c>
      <c r="U27" s="112">
        <v>3.7</v>
      </c>
      <c r="V27" s="112">
        <f t="shared" si="7"/>
        <v>3.7</v>
      </c>
      <c r="W27" s="113" t="s">
        <v>129</v>
      </c>
      <c r="X27" s="115">
        <v>0</v>
      </c>
      <c r="Y27" s="115">
        <v>1026</v>
      </c>
      <c r="Z27" s="115">
        <v>1187</v>
      </c>
      <c r="AA27" s="115">
        <v>1185</v>
      </c>
      <c r="AB27" s="115">
        <v>1187</v>
      </c>
      <c r="AC27" s="48" t="s">
        <v>90</v>
      </c>
      <c r="AD27" s="48" t="s">
        <v>90</v>
      </c>
      <c r="AE27" s="48" t="s">
        <v>90</v>
      </c>
      <c r="AF27" s="114" t="s">
        <v>90</v>
      </c>
      <c r="AG27" s="123">
        <v>47491668</v>
      </c>
      <c r="AH27" s="49">
        <f t="shared" si="9"/>
        <v>1336</v>
      </c>
      <c r="AI27" s="50">
        <f t="shared" si="8"/>
        <v>228.0252602833248</v>
      </c>
      <c r="AJ27" s="98">
        <v>0</v>
      </c>
      <c r="AK27" s="98">
        <v>1</v>
      </c>
      <c r="AL27" s="98">
        <v>1</v>
      </c>
      <c r="AM27" s="98">
        <v>1</v>
      </c>
      <c r="AN27" s="98">
        <v>1</v>
      </c>
      <c r="AO27" s="98">
        <v>0</v>
      </c>
      <c r="AP27" s="115">
        <v>10920465</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139</v>
      </c>
      <c r="P28" s="111">
        <v>140</v>
      </c>
      <c r="Q28" s="111">
        <v>5474230</v>
      </c>
      <c r="R28" s="46">
        <f t="shared" si="4"/>
        <v>5803</v>
      </c>
      <c r="S28" s="47">
        <f t="shared" si="5"/>
        <v>139.27199999999999</v>
      </c>
      <c r="T28" s="47">
        <f t="shared" si="6"/>
        <v>5.8029999999999999</v>
      </c>
      <c r="U28" s="112">
        <v>3.6</v>
      </c>
      <c r="V28" s="112">
        <f t="shared" si="7"/>
        <v>3.6</v>
      </c>
      <c r="W28" s="113" t="s">
        <v>129</v>
      </c>
      <c r="X28" s="115">
        <v>0</v>
      </c>
      <c r="Y28" s="115">
        <v>995</v>
      </c>
      <c r="Z28" s="115">
        <v>1187</v>
      </c>
      <c r="AA28" s="115">
        <v>1185</v>
      </c>
      <c r="AB28" s="115">
        <v>1187</v>
      </c>
      <c r="AC28" s="48" t="s">
        <v>90</v>
      </c>
      <c r="AD28" s="48" t="s">
        <v>90</v>
      </c>
      <c r="AE28" s="48" t="s">
        <v>90</v>
      </c>
      <c r="AF28" s="114" t="s">
        <v>90</v>
      </c>
      <c r="AG28" s="123">
        <v>47493004</v>
      </c>
      <c r="AH28" s="49">
        <f t="shared" si="9"/>
        <v>1336</v>
      </c>
      <c r="AI28" s="50">
        <f t="shared" si="8"/>
        <v>230.22574530415304</v>
      </c>
      <c r="AJ28" s="98">
        <v>0</v>
      </c>
      <c r="AK28" s="98">
        <v>1</v>
      </c>
      <c r="AL28" s="98">
        <v>1</v>
      </c>
      <c r="AM28" s="98">
        <v>1</v>
      </c>
      <c r="AN28" s="98">
        <v>1</v>
      </c>
      <c r="AO28" s="98">
        <v>0</v>
      </c>
      <c r="AP28" s="115">
        <v>10920465</v>
      </c>
      <c r="AQ28" s="115">
        <f t="shared" si="1"/>
        <v>0</v>
      </c>
      <c r="AR28" s="53">
        <v>1.36</v>
      </c>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134</v>
      </c>
      <c r="P29" s="111">
        <v>139</v>
      </c>
      <c r="Q29" s="111">
        <v>5480052</v>
      </c>
      <c r="R29" s="46">
        <f t="shared" si="4"/>
        <v>5822</v>
      </c>
      <c r="S29" s="47">
        <f t="shared" si="5"/>
        <v>139.72800000000001</v>
      </c>
      <c r="T29" s="47">
        <f t="shared" si="6"/>
        <v>5.8220000000000001</v>
      </c>
      <c r="U29" s="112">
        <v>3.3</v>
      </c>
      <c r="V29" s="112">
        <f t="shared" si="7"/>
        <v>3.3</v>
      </c>
      <c r="W29" s="113" t="s">
        <v>129</v>
      </c>
      <c r="X29" s="115">
        <v>0</v>
      </c>
      <c r="Y29" s="115">
        <v>1045</v>
      </c>
      <c r="Z29" s="115">
        <v>1186</v>
      </c>
      <c r="AA29" s="115">
        <v>1185</v>
      </c>
      <c r="AB29" s="115">
        <v>1187</v>
      </c>
      <c r="AC29" s="48" t="s">
        <v>90</v>
      </c>
      <c r="AD29" s="48" t="s">
        <v>90</v>
      </c>
      <c r="AE29" s="48" t="s">
        <v>90</v>
      </c>
      <c r="AF29" s="114" t="s">
        <v>90</v>
      </c>
      <c r="AG29" s="123">
        <v>47494344</v>
      </c>
      <c r="AH29" s="49">
        <f t="shared" si="9"/>
        <v>1340</v>
      </c>
      <c r="AI29" s="50">
        <f t="shared" si="8"/>
        <v>230.16145654414291</v>
      </c>
      <c r="AJ29" s="98">
        <v>0</v>
      </c>
      <c r="AK29" s="98">
        <v>1</v>
      </c>
      <c r="AL29" s="98">
        <v>1</v>
      </c>
      <c r="AM29" s="98">
        <v>1</v>
      </c>
      <c r="AN29" s="98">
        <v>1</v>
      </c>
      <c r="AO29" s="98">
        <v>0</v>
      </c>
      <c r="AP29" s="115">
        <v>10920465</v>
      </c>
      <c r="AQ29" s="115">
        <f t="shared" si="1"/>
        <v>0</v>
      </c>
      <c r="AR29" s="51"/>
      <c r="AS29" s="52" t="s">
        <v>113</v>
      </c>
      <c r="AY29" s="101"/>
    </row>
    <row r="30" spans="1:51" x14ac:dyDescent="0.25">
      <c r="B30" s="40">
        <v>2.7916666666666701</v>
      </c>
      <c r="C30" s="40">
        <v>0.83333333333333703</v>
      </c>
      <c r="D30" s="110">
        <v>4</v>
      </c>
      <c r="E30" s="41">
        <f t="shared" si="0"/>
        <v>2.8169014084507045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134</v>
      </c>
      <c r="P30" s="111">
        <v>135</v>
      </c>
      <c r="Q30" s="111">
        <v>5485922</v>
      </c>
      <c r="R30" s="46">
        <f t="shared" si="4"/>
        <v>5870</v>
      </c>
      <c r="S30" s="47">
        <f t="shared" si="5"/>
        <v>140.88</v>
      </c>
      <c r="T30" s="47">
        <f t="shared" si="6"/>
        <v>5.87</v>
      </c>
      <c r="U30" s="112">
        <v>2.9</v>
      </c>
      <c r="V30" s="112">
        <f t="shared" si="7"/>
        <v>2.9</v>
      </c>
      <c r="W30" s="113" t="s">
        <v>129</v>
      </c>
      <c r="X30" s="115">
        <v>0</v>
      </c>
      <c r="Y30" s="115">
        <v>1046</v>
      </c>
      <c r="Z30" s="115">
        <v>1187</v>
      </c>
      <c r="AA30" s="115">
        <v>1185</v>
      </c>
      <c r="AB30" s="115">
        <v>1187</v>
      </c>
      <c r="AC30" s="48" t="s">
        <v>90</v>
      </c>
      <c r="AD30" s="48" t="s">
        <v>90</v>
      </c>
      <c r="AE30" s="48" t="s">
        <v>90</v>
      </c>
      <c r="AF30" s="114" t="s">
        <v>90</v>
      </c>
      <c r="AG30" s="123">
        <v>47495700</v>
      </c>
      <c r="AH30" s="49">
        <f t="shared" si="9"/>
        <v>1356</v>
      </c>
      <c r="AI30" s="50">
        <f t="shared" si="8"/>
        <v>231.00511073253833</v>
      </c>
      <c r="AJ30" s="98">
        <v>0</v>
      </c>
      <c r="AK30" s="98">
        <v>1</v>
      </c>
      <c r="AL30" s="98">
        <v>1</v>
      </c>
      <c r="AM30" s="98">
        <v>1</v>
      </c>
      <c r="AN30" s="98">
        <v>1</v>
      </c>
      <c r="AO30" s="98">
        <v>0</v>
      </c>
      <c r="AP30" s="115">
        <v>10920465</v>
      </c>
      <c r="AQ30" s="115">
        <f t="shared" si="1"/>
        <v>0</v>
      </c>
      <c r="AR30" s="51"/>
      <c r="AS30" s="52" t="s">
        <v>113</v>
      </c>
      <c r="AV30" s="339" t="s">
        <v>117</v>
      </c>
      <c r="AW30" s="339"/>
      <c r="AY30" s="101"/>
    </row>
    <row r="31" spans="1:51" x14ac:dyDescent="0.25">
      <c r="B31" s="40">
        <v>2.8333333333333299</v>
      </c>
      <c r="C31" s="40">
        <v>0.875000000000004</v>
      </c>
      <c r="D31" s="110">
        <v>4</v>
      </c>
      <c r="E31" s="41">
        <f t="shared" si="0"/>
        <v>2.8169014084507045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130</v>
      </c>
      <c r="P31" s="111">
        <v>139</v>
      </c>
      <c r="Q31" s="111">
        <v>5491715</v>
      </c>
      <c r="R31" s="46">
        <f t="shared" si="4"/>
        <v>5793</v>
      </c>
      <c r="S31" s="47">
        <f t="shared" si="5"/>
        <v>139.03200000000001</v>
      </c>
      <c r="T31" s="47">
        <f t="shared" si="6"/>
        <v>5.7930000000000001</v>
      </c>
      <c r="U31" s="112">
        <v>2.4</v>
      </c>
      <c r="V31" s="112">
        <f t="shared" si="7"/>
        <v>2.4</v>
      </c>
      <c r="W31" s="113" t="s">
        <v>129</v>
      </c>
      <c r="X31" s="115">
        <v>0</v>
      </c>
      <c r="Y31" s="115">
        <v>1078</v>
      </c>
      <c r="Z31" s="115">
        <v>1187</v>
      </c>
      <c r="AA31" s="115">
        <v>1185</v>
      </c>
      <c r="AB31" s="115">
        <v>1187</v>
      </c>
      <c r="AC31" s="48" t="s">
        <v>90</v>
      </c>
      <c r="AD31" s="48" t="s">
        <v>90</v>
      </c>
      <c r="AE31" s="48" t="s">
        <v>90</v>
      </c>
      <c r="AF31" s="114" t="s">
        <v>90</v>
      </c>
      <c r="AG31" s="123">
        <v>47497060</v>
      </c>
      <c r="AH31" s="49">
        <f t="shared" si="9"/>
        <v>1360</v>
      </c>
      <c r="AI31" s="50">
        <f t="shared" si="8"/>
        <v>234.76609701363714</v>
      </c>
      <c r="AJ31" s="98">
        <v>0</v>
      </c>
      <c r="AK31" s="98">
        <v>1</v>
      </c>
      <c r="AL31" s="98">
        <v>1</v>
      </c>
      <c r="AM31" s="98">
        <v>1</v>
      </c>
      <c r="AN31" s="98">
        <v>1</v>
      </c>
      <c r="AO31" s="98">
        <v>0</v>
      </c>
      <c r="AP31" s="115">
        <v>10920465</v>
      </c>
      <c r="AQ31" s="115">
        <f t="shared" si="1"/>
        <v>0</v>
      </c>
      <c r="AR31" s="51"/>
      <c r="AS31" s="52" t="s">
        <v>113</v>
      </c>
      <c r="AV31" s="59" t="s">
        <v>29</v>
      </c>
      <c r="AW31" s="59" t="s">
        <v>74</v>
      </c>
      <c r="AY31" s="101"/>
    </row>
    <row r="32" spans="1:51" x14ac:dyDescent="0.25">
      <c r="B32" s="40">
        <v>2.875</v>
      </c>
      <c r="C32" s="40">
        <v>0.91666666666667096</v>
      </c>
      <c r="D32" s="110">
        <v>4</v>
      </c>
      <c r="E32" s="41">
        <f t="shared" si="0"/>
        <v>2.8169014084507045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129</v>
      </c>
      <c r="P32" s="111">
        <v>138</v>
      </c>
      <c r="Q32" s="111">
        <v>5497318</v>
      </c>
      <c r="R32" s="46">
        <f t="shared" si="4"/>
        <v>5603</v>
      </c>
      <c r="S32" s="47">
        <f t="shared" si="5"/>
        <v>134.47200000000001</v>
      </c>
      <c r="T32" s="47">
        <f t="shared" si="6"/>
        <v>5.6029999999999998</v>
      </c>
      <c r="U32" s="112">
        <v>1.9</v>
      </c>
      <c r="V32" s="112">
        <f t="shared" si="7"/>
        <v>1.9</v>
      </c>
      <c r="W32" s="113" t="s">
        <v>129</v>
      </c>
      <c r="X32" s="115">
        <v>0</v>
      </c>
      <c r="Y32" s="115">
        <v>1077</v>
      </c>
      <c r="Z32" s="115">
        <v>1186</v>
      </c>
      <c r="AA32" s="115">
        <v>1185</v>
      </c>
      <c r="AB32" s="115">
        <v>1187</v>
      </c>
      <c r="AC32" s="48" t="s">
        <v>90</v>
      </c>
      <c r="AD32" s="48" t="s">
        <v>90</v>
      </c>
      <c r="AE32" s="48" t="s">
        <v>90</v>
      </c>
      <c r="AF32" s="114" t="s">
        <v>90</v>
      </c>
      <c r="AG32" s="123">
        <v>47498380</v>
      </c>
      <c r="AH32" s="49">
        <f t="shared" si="9"/>
        <v>1320</v>
      </c>
      <c r="AI32" s="50">
        <f t="shared" si="8"/>
        <v>235.58807781545602</v>
      </c>
      <c r="AJ32" s="98">
        <v>0</v>
      </c>
      <c r="AK32" s="98">
        <v>1</v>
      </c>
      <c r="AL32" s="98">
        <v>1</v>
      </c>
      <c r="AM32" s="98">
        <v>1</v>
      </c>
      <c r="AN32" s="98">
        <v>1</v>
      </c>
      <c r="AO32" s="98">
        <v>0</v>
      </c>
      <c r="AP32" s="115">
        <v>10920465</v>
      </c>
      <c r="AQ32" s="115">
        <f t="shared" si="1"/>
        <v>0</v>
      </c>
      <c r="AR32" s="53">
        <v>1.1399999999999999</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75">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134</v>
      </c>
      <c r="P33" s="111">
        <v>127</v>
      </c>
      <c r="Q33" s="111">
        <v>5502984</v>
      </c>
      <c r="R33" s="46">
        <f t="shared" si="4"/>
        <v>5666</v>
      </c>
      <c r="S33" s="47">
        <f t="shared" si="5"/>
        <v>135.98400000000001</v>
      </c>
      <c r="T33" s="47">
        <f t="shared" si="6"/>
        <v>5.6660000000000004</v>
      </c>
      <c r="U33" s="112">
        <v>2</v>
      </c>
      <c r="V33" s="112">
        <f t="shared" si="7"/>
        <v>2</v>
      </c>
      <c r="W33" s="113" t="s">
        <v>135</v>
      </c>
      <c r="X33" s="115">
        <v>0</v>
      </c>
      <c r="Y33" s="115">
        <v>0</v>
      </c>
      <c r="Z33" s="115">
        <v>1187</v>
      </c>
      <c r="AA33" s="115">
        <v>1185</v>
      </c>
      <c r="AB33" s="115">
        <v>1187</v>
      </c>
      <c r="AC33" s="48" t="s">
        <v>90</v>
      </c>
      <c r="AD33" s="48" t="s">
        <v>90</v>
      </c>
      <c r="AE33" s="48" t="s">
        <v>90</v>
      </c>
      <c r="AF33" s="114" t="s">
        <v>90</v>
      </c>
      <c r="AG33" s="123">
        <v>47499692</v>
      </c>
      <c r="AH33" s="49">
        <f t="shared" si="9"/>
        <v>1312</v>
      </c>
      <c r="AI33" s="50">
        <f t="shared" si="8"/>
        <v>231.55665372396751</v>
      </c>
      <c r="AJ33" s="98">
        <v>0</v>
      </c>
      <c r="AK33" s="98">
        <v>0</v>
      </c>
      <c r="AL33" s="98">
        <v>1</v>
      </c>
      <c r="AM33" s="98">
        <v>1</v>
      </c>
      <c r="AN33" s="98">
        <v>1</v>
      </c>
      <c r="AO33" s="98">
        <v>0.3</v>
      </c>
      <c r="AP33" s="115">
        <v>10920521</v>
      </c>
      <c r="AQ33" s="115">
        <f t="shared" si="1"/>
        <v>56</v>
      </c>
      <c r="AR33" s="51"/>
      <c r="AS33" s="52" t="s">
        <v>113</v>
      </c>
      <c r="AY33" s="101"/>
    </row>
    <row r="34" spans="1:51" x14ac:dyDescent="0.25">
      <c r="B34" s="40">
        <v>2.9583333333333299</v>
      </c>
      <c r="C34" s="40">
        <v>1</v>
      </c>
      <c r="D34" s="110">
        <v>4</v>
      </c>
      <c r="E34" s="41">
        <f t="shared" si="0"/>
        <v>2.8169014084507045</v>
      </c>
      <c r="F34" s="175">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134</v>
      </c>
      <c r="P34" s="111">
        <v>122</v>
      </c>
      <c r="Q34" s="111">
        <v>5507954</v>
      </c>
      <c r="R34" s="46">
        <f t="shared" si="4"/>
        <v>4970</v>
      </c>
      <c r="S34" s="47">
        <f t="shared" si="5"/>
        <v>119.28</v>
      </c>
      <c r="T34" s="47">
        <f t="shared" si="6"/>
        <v>4.97</v>
      </c>
      <c r="U34" s="112">
        <v>2.2000000000000002</v>
      </c>
      <c r="V34" s="112">
        <f t="shared" si="7"/>
        <v>2.2000000000000002</v>
      </c>
      <c r="W34" s="113" t="s">
        <v>135</v>
      </c>
      <c r="X34" s="115">
        <v>0</v>
      </c>
      <c r="Y34" s="115">
        <v>0</v>
      </c>
      <c r="Z34" s="115">
        <v>1186</v>
      </c>
      <c r="AA34" s="115">
        <v>1185</v>
      </c>
      <c r="AB34" s="115">
        <v>1186</v>
      </c>
      <c r="AC34" s="48" t="s">
        <v>90</v>
      </c>
      <c r="AD34" s="48" t="s">
        <v>90</v>
      </c>
      <c r="AE34" s="48" t="s">
        <v>90</v>
      </c>
      <c r="AF34" s="114" t="s">
        <v>90</v>
      </c>
      <c r="AG34" s="123">
        <v>47500868</v>
      </c>
      <c r="AH34" s="49">
        <f t="shared" si="9"/>
        <v>1176</v>
      </c>
      <c r="AI34" s="50">
        <f t="shared" si="8"/>
        <v>236.61971830985917</v>
      </c>
      <c r="AJ34" s="98">
        <v>0</v>
      </c>
      <c r="AK34" s="98">
        <v>0</v>
      </c>
      <c r="AL34" s="98">
        <v>1</v>
      </c>
      <c r="AM34" s="98">
        <v>1</v>
      </c>
      <c r="AN34" s="98">
        <v>1</v>
      </c>
      <c r="AO34" s="98">
        <v>0.3</v>
      </c>
      <c r="AP34" s="115">
        <v>10920787</v>
      </c>
      <c r="AQ34" s="115">
        <f t="shared" si="1"/>
        <v>266</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133860</v>
      </c>
      <c r="S35" s="65">
        <f>AVERAGE(S11:S34)</f>
        <v>133.86000000000004</v>
      </c>
      <c r="T35" s="65">
        <f>SUM(T11:T34)</f>
        <v>133.85999999999999</v>
      </c>
      <c r="U35" s="112"/>
      <c r="V35" s="94"/>
      <c r="W35" s="57"/>
      <c r="X35" s="88"/>
      <c r="Y35" s="89"/>
      <c r="Z35" s="89"/>
      <c r="AA35" s="89"/>
      <c r="AB35" s="90"/>
      <c r="AC35" s="88"/>
      <c r="AD35" s="89"/>
      <c r="AE35" s="90"/>
      <c r="AF35" s="91"/>
      <c r="AG35" s="66">
        <f>AG34-AG10</f>
        <v>31580</v>
      </c>
      <c r="AH35" s="67">
        <f>SUM(AH11:AH34)</f>
        <v>31580</v>
      </c>
      <c r="AI35" s="68">
        <f>$AH$35/$T35</f>
        <v>235.91812341252057</v>
      </c>
      <c r="AJ35" s="98"/>
      <c r="AK35" s="98"/>
      <c r="AL35" s="98"/>
      <c r="AM35" s="98"/>
      <c r="AN35" s="98"/>
      <c r="AO35" s="69"/>
      <c r="AP35" s="70">
        <f>AP34-AP10</f>
        <v>2772</v>
      </c>
      <c r="AQ35" s="71">
        <f>SUM(AQ11:AQ34)</f>
        <v>2772</v>
      </c>
      <c r="AR35" s="72">
        <f>AVERAGE(AR11:AR34)</f>
        <v>1.0966666666666667</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167" t="s">
        <v>191</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2" t="s">
        <v>213</v>
      </c>
      <c r="C41" s="105"/>
      <c r="D41" s="105"/>
      <c r="E41" s="105"/>
      <c r="F41" s="105"/>
      <c r="G41" s="105"/>
      <c r="H41" s="105"/>
      <c r="I41" s="106"/>
      <c r="J41" s="106"/>
      <c r="K41" s="106"/>
      <c r="L41" s="106"/>
      <c r="M41" s="106"/>
      <c r="N41" s="106"/>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73"/>
      <c r="AW41" s="73"/>
      <c r="AY41" s="101"/>
    </row>
    <row r="42" spans="1:51" x14ac:dyDescent="0.25">
      <c r="B42" s="83" t="s">
        <v>230</v>
      </c>
      <c r="C42" s="106"/>
      <c r="D42" s="106"/>
      <c r="E42" s="106"/>
      <c r="F42" s="85"/>
      <c r="G42" s="85"/>
      <c r="H42" s="85"/>
      <c r="I42" s="106"/>
      <c r="J42" s="106"/>
      <c r="K42" s="106"/>
      <c r="L42" s="85"/>
      <c r="M42" s="85"/>
      <c r="N42" s="85"/>
      <c r="O42" s="106"/>
      <c r="P42" s="106"/>
      <c r="Q42" s="106"/>
      <c r="R42" s="106"/>
      <c r="S42" s="85"/>
      <c r="T42" s="85"/>
      <c r="U42" s="85"/>
      <c r="V42" s="85"/>
      <c r="W42" s="102"/>
      <c r="X42" s="102"/>
      <c r="Y42" s="102"/>
      <c r="Z42" s="102"/>
      <c r="AA42" s="102"/>
      <c r="AB42" s="102"/>
      <c r="AC42" s="102"/>
      <c r="AD42" s="102"/>
      <c r="AE42" s="102"/>
      <c r="AM42" s="20"/>
      <c r="AN42" s="99"/>
      <c r="AO42" s="99"/>
      <c r="AP42" s="99"/>
      <c r="AQ42" s="99"/>
      <c r="AR42" s="102"/>
      <c r="AV42" s="128"/>
      <c r="AW42" s="128"/>
      <c r="AY42" s="101"/>
    </row>
    <row r="43" spans="1:51" x14ac:dyDescent="0.25">
      <c r="B43" s="133" t="s">
        <v>231</v>
      </c>
      <c r="C43" s="106"/>
      <c r="D43" s="106"/>
      <c r="E43" s="106"/>
      <c r="F43" s="85"/>
      <c r="G43" s="85"/>
      <c r="H43" s="85"/>
      <c r="I43" s="106"/>
      <c r="J43" s="106"/>
      <c r="K43" s="106"/>
      <c r="L43" s="85"/>
      <c r="M43" s="85"/>
      <c r="N43" s="85"/>
      <c r="O43" s="106"/>
      <c r="P43" s="106"/>
      <c r="Q43" s="106"/>
      <c r="R43" s="106"/>
      <c r="S43" s="85"/>
      <c r="T43" s="85"/>
      <c r="U43" s="85"/>
      <c r="V43" s="85"/>
      <c r="W43" s="102"/>
      <c r="X43" s="102"/>
      <c r="Y43" s="102"/>
      <c r="Z43" s="102"/>
      <c r="AA43" s="102"/>
      <c r="AB43" s="102"/>
      <c r="AC43" s="102"/>
      <c r="AD43" s="102"/>
      <c r="AE43" s="102"/>
      <c r="AM43" s="20"/>
      <c r="AN43" s="99"/>
      <c r="AO43" s="99"/>
      <c r="AP43" s="99"/>
      <c r="AQ43" s="99"/>
      <c r="AR43" s="102"/>
      <c r="AV43" s="128"/>
      <c r="AW43" s="128"/>
      <c r="AY43" s="101"/>
    </row>
    <row r="44" spans="1:51" x14ac:dyDescent="0.25">
      <c r="B44" s="167" t="s">
        <v>229</v>
      </c>
      <c r="C44" s="105"/>
      <c r="D44" s="105"/>
      <c r="E44" s="105"/>
      <c r="F44" s="105"/>
      <c r="G44" s="105"/>
      <c r="H44" s="105"/>
      <c r="I44" s="106"/>
      <c r="J44" s="106"/>
      <c r="K44" s="106"/>
      <c r="L44" s="106"/>
      <c r="M44" s="106"/>
      <c r="N44" s="106"/>
      <c r="O44" s="106"/>
      <c r="P44" s="106"/>
      <c r="Q44" s="106"/>
      <c r="R44" s="106"/>
      <c r="S44" s="107"/>
      <c r="T44" s="107"/>
      <c r="U44" s="107"/>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81" t="s">
        <v>222</v>
      </c>
      <c r="C45" s="229"/>
      <c r="D45" s="230"/>
      <c r="E45" s="229"/>
      <c r="F45" s="229"/>
      <c r="G45" s="229"/>
      <c r="H45" s="229"/>
      <c r="I45" s="233"/>
      <c r="J45" s="234"/>
      <c r="K45" s="234"/>
      <c r="L45" s="201"/>
      <c r="M45" s="201"/>
      <c r="N45" s="201"/>
      <c r="O45" s="201"/>
      <c r="P45" s="201"/>
      <c r="Q45" s="201"/>
      <c r="R45" s="201"/>
      <c r="S45" s="108"/>
      <c r="T45" s="107"/>
      <c r="U45" s="107"/>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A46" s="121"/>
      <c r="B46" s="167" t="s">
        <v>138</v>
      </c>
      <c r="C46" s="137"/>
      <c r="D46" s="198"/>
      <c r="E46" s="124"/>
      <c r="F46" s="124"/>
      <c r="G46" s="124"/>
      <c r="H46" s="124"/>
      <c r="I46" s="124"/>
      <c r="J46" s="125"/>
      <c r="K46" s="125"/>
      <c r="L46" s="125"/>
      <c r="M46" s="125"/>
      <c r="N46" s="125"/>
      <c r="O46" s="125"/>
      <c r="P46" s="125"/>
      <c r="Q46" s="125"/>
      <c r="R46" s="125"/>
      <c r="S46" s="125"/>
      <c r="T46" s="126"/>
      <c r="U46" s="126"/>
      <c r="V46" s="107"/>
      <c r="W46" s="102"/>
      <c r="X46" s="102"/>
      <c r="Y46" s="102"/>
      <c r="Z46" s="102"/>
      <c r="AA46" s="102"/>
      <c r="AB46" s="102"/>
      <c r="AC46" s="102"/>
      <c r="AD46" s="102"/>
      <c r="AE46" s="102"/>
      <c r="AM46" s="103"/>
      <c r="AN46" s="103"/>
      <c r="AO46" s="103"/>
      <c r="AP46" s="103"/>
      <c r="AQ46" s="103"/>
      <c r="AR46" s="103"/>
      <c r="AS46" s="104"/>
      <c r="AV46" s="101"/>
      <c r="AW46" s="97"/>
      <c r="AX46" s="97"/>
      <c r="AY46" s="97"/>
    </row>
    <row r="47" spans="1:51" x14ac:dyDescent="0.25">
      <c r="B47" s="167" t="s">
        <v>232</v>
      </c>
      <c r="C47" s="236"/>
      <c r="D47" s="237"/>
      <c r="E47" s="238"/>
      <c r="F47" s="238"/>
      <c r="G47" s="238"/>
      <c r="H47" s="238"/>
      <c r="I47" s="238"/>
      <c r="J47" s="135"/>
      <c r="K47" s="135"/>
      <c r="L47" s="135"/>
      <c r="M47" s="135"/>
      <c r="N47" s="135"/>
      <c r="O47" s="135"/>
      <c r="P47" s="135"/>
      <c r="Q47" s="135"/>
      <c r="R47" s="135"/>
      <c r="S47" s="135"/>
      <c r="T47" s="135"/>
      <c r="U47" s="135"/>
      <c r="V47" s="107"/>
      <c r="W47" s="102"/>
      <c r="X47" s="102"/>
      <c r="Y47" s="102"/>
      <c r="Z47" s="102"/>
      <c r="AA47" s="102"/>
      <c r="AB47" s="102"/>
      <c r="AC47" s="102"/>
      <c r="AD47" s="102"/>
      <c r="AE47" s="102"/>
      <c r="AM47" s="103"/>
      <c r="AN47" s="103"/>
      <c r="AO47" s="103"/>
      <c r="AP47" s="103"/>
      <c r="AQ47" s="103"/>
      <c r="AR47" s="103"/>
      <c r="AS47" s="104"/>
      <c r="AV47" s="101"/>
      <c r="AW47" s="97"/>
      <c r="AX47" s="97"/>
      <c r="AY47" s="97"/>
    </row>
    <row r="48" spans="1:51" x14ac:dyDescent="0.25">
      <c r="B48" s="167" t="s">
        <v>140</v>
      </c>
      <c r="C48" s="214"/>
      <c r="D48" s="215"/>
      <c r="E48" s="214"/>
      <c r="F48" s="214"/>
      <c r="G48" s="214"/>
      <c r="H48" s="214"/>
      <c r="I48" s="214"/>
      <c r="J48" s="214"/>
      <c r="K48" s="214"/>
      <c r="L48" s="135"/>
      <c r="M48" s="135"/>
      <c r="N48" s="135"/>
      <c r="O48" s="135"/>
      <c r="P48" s="135"/>
      <c r="Q48" s="135"/>
      <c r="R48" s="135"/>
      <c r="S48" s="135"/>
      <c r="T48" s="135"/>
      <c r="U48" s="135"/>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67" t="s">
        <v>143</v>
      </c>
      <c r="C49" s="216"/>
      <c r="D49" s="217"/>
      <c r="E49" s="216"/>
      <c r="F49" s="216"/>
      <c r="G49" s="216"/>
      <c r="H49" s="216"/>
      <c r="I49" s="216"/>
      <c r="J49" s="216"/>
      <c r="K49" s="216"/>
      <c r="L49" s="124"/>
      <c r="M49" s="124"/>
      <c r="N49" s="124"/>
      <c r="O49" s="124"/>
      <c r="P49" s="124"/>
      <c r="Q49" s="124"/>
      <c r="R49" s="124"/>
      <c r="S49" s="124"/>
      <c r="T49" s="124"/>
      <c r="U49" s="124"/>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67" t="s">
        <v>228</v>
      </c>
      <c r="C50" s="216"/>
      <c r="D50" s="217"/>
      <c r="E50" s="216"/>
      <c r="F50" s="216"/>
      <c r="G50" s="216"/>
      <c r="H50" s="216"/>
      <c r="I50" s="218"/>
      <c r="J50" s="219"/>
      <c r="K50" s="219"/>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67" t="s">
        <v>212</v>
      </c>
      <c r="C51" s="214"/>
      <c r="D51" s="217"/>
      <c r="E51" s="216"/>
      <c r="F51" s="216"/>
      <c r="G51" s="216"/>
      <c r="H51" s="216"/>
      <c r="I51" s="218"/>
      <c r="J51" s="219"/>
      <c r="K51" s="219"/>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81" t="s">
        <v>174</v>
      </c>
      <c r="C52" s="228"/>
      <c r="D52" s="230"/>
      <c r="E52" s="229"/>
      <c r="F52" s="229"/>
      <c r="G52" s="229"/>
      <c r="H52" s="229"/>
      <c r="I52" s="231"/>
      <c r="J52" s="232"/>
      <c r="K52" s="232"/>
      <c r="L52" s="187"/>
      <c r="M52" s="187"/>
      <c r="N52" s="187"/>
      <c r="O52" s="187"/>
      <c r="P52" s="187"/>
      <c r="Q52" s="187"/>
      <c r="R52" s="241"/>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33" t="s">
        <v>188</v>
      </c>
      <c r="C53" s="214"/>
      <c r="D53" s="216"/>
      <c r="E53" s="217"/>
      <c r="F53" s="216"/>
      <c r="G53" s="216"/>
      <c r="H53" s="216"/>
      <c r="I53" s="218"/>
      <c r="J53" s="218"/>
      <c r="K53" s="219"/>
      <c r="L53" s="125"/>
      <c r="M53" s="125"/>
      <c r="N53" s="125"/>
      <c r="O53" s="125"/>
      <c r="P53" s="125"/>
      <c r="Q53" s="125"/>
      <c r="R53" s="182"/>
      <c r="S53" s="125"/>
      <c r="T53" s="126"/>
      <c r="U53" s="126"/>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B54" s="167" t="s">
        <v>148</v>
      </c>
      <c r="C54" s="214"/>
      <c r="D54" s="216"/>
      <c r="E54" s="217"/>
      <c r="F54" s="216"/>
      <c r="G54" s="216"/>
      <c r="H54" s="216"/>
      <c r="I54" s="218"/>
      <c r="J54" s="218"/>
      <c r="K54" s="219"/>
      <c r="L54" s="125"/>
      <c r="M54" s="125"/>
      <c r="N54" s="125"/>
      <c r="O54" s="125"/>
      <c r="P54" s="125"/>
      <c r="Q54" s="125"/>
      <c r="R54" s="125"/>
      <c r="S54" s="125"/>
      <c r="T54" s="126"/>
      <c r="U54" s="126"/>
      <c r="V54" s="79"/>
      <c r="W54" s="102"/>
      <c r="X54" s="102"/>
      <c r="Y54" s="102"/>
      <c r="Z54" s="80"/>
      <c r="AA54" s="102"/>
      <c r="AB54" s="102"/>
      <c r="AC54" s="102"/>
      <c r="AD54" s="102"/>
      <c r="AE54" s="102"/>
      <c r="AM54" s="103"/>
      <c r="AN54" s="103"/>
      <c r="AO54" s="103"/>
      <c r="AP54" s="103"/>
      <c r="AQ54" s="103"/>
      <c r="AR54" s="103"/>
      <c r="AS54" s="104"/>
      <c r="AV54" s="101"/>
      <c r="AW54" s="97"/>
      <c r="AX54" s="97"/>
      <c r="AY54" s="97"/>
    </row>
    <row r="55" spans="1:51" x14ac:dyDescent="0.25">
      <c r="A55" s="121"/>
      <c r="B55" s="133" t="s">
        <v>225</v>
      </c>
      <c r="C55" s="214"/>
      <c r="D55" s="216"/>
      <c r="E55" s="217"/>
      <c r="F55" s="216"/>
      <c r="G55" s="216"/>
      <c r="H55" s="216"/>
      <c r="I55" s="218"/>
      <c r="J55" s="218"/>
      <c r="K55" s="219"/>
      <c r="L55" s="125"/>
      <c r="M55" s="125"/>
      <c r="N55" s="125"/>
      <c r="O55" s="125"/>
      <c r="P55" s="125"/>
      <c r="Q55" s="125"/>
      <c r="R55" s="182"/>
      <c r="S55" s="125"/>
      <c r="T55" s="126"/>
      <c r="U55" s="126"/>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B56" s="133"/>
      <c r="C56" s="214"/>
      <c r="D56" s="216"/>
      <c r="E56" s="217"/>
      <c r="F56" s="216"/>
      <c r="G56" s="216"/>
      <c r="H56" s="216"/>
      <c r="I56" s="218"/>
      <c r="J56" s="218"/>
      <c r="K56" s="219"/>
      <c r="L56" s="125"/>
      <c r="M56" s="125"/>
      <c r="N56" s="125"/>
      <c r="O56" s="125"/>
      <c r="P56" s="125"/>
      <c r="Q56" s="125"/>
      <c r="R56" s="182"/>
      <c r="S56" s="125"/>
      <c r="T56" s="125"/>
      <c r="U56" s="126"/>
      <c r="V56" s="126"/>
      <c r="W56" s="79"/>
      <c r="X56" s="102"/>
      <c r="Y56" s="102"/>
      <c r="Z56" s="102"/>
      <c r="AA56" s="80"/>
      <c r="AB56" s="102"/>
      <c r="AC56" s="102"/>
      <c r="AD56" s="102"/>
      <c r="AE56" s="102"/>
      <c r="AF56" s="102"/>
      <c r="AN56" s="103"/>
      <c r="AO56" s="103"/>
      <c r="AP56" s="103"/>
      <c r="AQ56" s="103"/>
      <c r="AR56" s="103"/>
      <c r="AS56" s="103"/>
      <c r="AT56" s="104"/>
      <c r="AW56" s="101"/>
      <c r="AX56" s="97"/>
      <c r="AY56" s="97"/>
    </row>
    <row r="57" spans="1:51" x14ac:dyDescent="0.25">
      <c r="B57" s="167"/>
      <c r="C57" s="124"/>
      <c r="D57" s="124"/>
      <c r="E57" s="198"/>
      <c r="F57" s="124"/>
      <c r="G57" s="124"/>
      <c r="H57" s="124"/>
      <c r="I57" s="124"/>
      <c r="J57" s="124"/>
      <c r="K57" s="125"/>
      <c r="L57" s="125"/>
      <c r="M57" s="125"/>
      <c r="N57" s="125"/>
      <c r="O57" s="125"/>
      <c r="P57" s="125"/>
      <c r="Q57" s="125"/>
      <c r="R57" s="125"/>
      <c r="S57" s="125"/>
      <c r="T57" s="125"/>
      <c r="U57" s="126"/>
      <c r="V57" s="126"/>
      <c r="W57" s="79"/>
      <c r="X57" s="102"/>
      <c r="Y57" s="102"/>
      <c r="Z57" s="102"/>
      <c r="AA57" s="80"/>
      <c r="AB57" s="102"/>
      <c r="AC57" s="102"/>
      <c r="AD57" s="102"/>
      <c r="AE57" s="102"/>
      <c r="AF57" s="102"/>
      <c r="AN57" s="103"/>
      <c r="AO57" s="103"/>
      <c r="AP57" s="103"/>
      <c r="AQ57" s="103"/>
      <c r="AR57" s="103"/>
      <c r="AS57" s="103"/>
      <c r="AT57" s="104"/>
      <c r="AW57" s="101"/>
      <c r="AX57" s="97"/>
      <c r="AY57" s="97"/>
    </row>
    <row r="58" spans="1:51" x14ac:dyDescent="0.25">
      <c r="B58" s="133"/>
      <c r="C58" s="133"/>
      <c r="D58" s="135"/>
      <c r="E58" s="222"/>
      <c r="F58" s="135"/>
      <c r="G58" s="135"/>
      <c r="H58" s="135"/>
      <c r="I58" s="135"/>
      <c r="J58" s="135"/>
      <c r="K58" s="135"/>
      <c r="L58" s="135"/>
      <c r="M58" s="135"/>
      <c r="N58" s="135"/>
      <c r="O58" s="135"/>
      <c r="P58" s="135"/>
      <c r="Q58" s="135"/>
      <c r="R58" s="135"/>
      <c r="S58" s="135"/>
      <c r="T58" s="135"/>
      <c r="U58" s="135"/>
      <c r="V58" s="135"/>
      <c r="W58" s="79"/>
      <c r="X58" s="102"/>
      <c r="Y58" s="102"/>
      <c r="Z58" s="102"/>
      <c r="AA58" s="80"/>
      <c r="AB58" s="102"/>
      <c r="AC58" s="102"/>
      <c r="AD58" s="102"/>
      <c r="AE58" s="102"/>
      <c r="AF58" s="102"/>
      <c r="AN58" s="103"/>
      <c r="AO58" s="103"/>
      <c r="AP58" s="103"/>
      <c r="AQ58" s="103"/>
      <c r="AR58" s="103"/>
      <c r="AS58" s="103"/>
      <c r="AT58" s="104"/>
      <c r="AW58" s="101"/>
      <c r="AX58" s="97"/>
      <c r="AY58" s="97"/>
    </row>
    <row r="59" spans="1:51" x14ac:dyDescent="0.25">
      <c r="B59" s="167"/>
      <c r="C59" s="134"/>
      <c r="D59" s="222"/>
      <c r="E59" s="135"/>
      <c r="F59" s="135"/>
      <c r="G59" s="135"/>
      <c r="H59" s="135"/>
      <c r="I59" s="135"/>
      <c r="J59" s="135"/>
      <c r="K59" s="135"/>
      <c r="L59" s="135"/>
      <c r="M59" s="135"/>
      <c r="N59" s="135"/>
      <c r="O59" s="135"/>
      <c r="P59" s="135"/>
      <c r="Q59" s="135"/>
      <c r="R59" s="135"/>
      <c r="S59" s="135"/>
      <c r="T59" s="135"/>
      <c r="U59" s="135"/>
      <c r="V59" s="79"/>
      <c r="W59" s="102"/>
      <c r="X59" s="102"/>
      <c r="Y59" s="102"/>
      <c r="Z59" s="80"/>
      <c r="AA59" s="102"/>
      <c r="AB59" s="102"/>
      <c r="AC59" s="102"/>
      <c r="AD59" s="102"/>
      <c r="AE59" s="102"/>
      <c r="AM59" s="103"/>
      <c r="AN59" s="103"/>
      <c r="AO59" s="103"/>
      <c r="AP59" s="103"/>
      <c r="AQ59" s="103"/>
      <c r="AR59" s="103"/>
      <c r="AS59" s="104"/>
      <c r="AV59" s="101"/>
      <c r="AW59" s="97"/>
      <c r="AX59" s="97"/>
      <c r="AY59" s="97"/>
    </row>
    <row r="60" spans="1:51" x14ac:dyDescent="0.25">
      <c r="B60" s="134"/>
      <c r="C60" s="167"/>
      <c r="D60" s="222"/>
      <c r="E60" s="135"/>
      <c r="F60" s="135"/>
      <c r="G60" s="124"/>
      <c r="H60" s="124"/>
      <c r="I60" s="124"/>
      <c r="J60" s="124"/>
      <c r="K60" s="124"/>
      <c r="L60" s="124"/>
      <c r="M60" s="124"/>
      <c r="N60" s="124"/>
      <c r="O60" s="124"/>
      <c r="P60" s="124"/>
      <c r="Q60" s="124"/>
      <c r="R60" s="124"/>
      <c r="S60" s="124"/>
      <c r="T60" s="124"/>
      <c r="U60" s="124"/>
      <c r="V60" s="79"/>
      <c r="W60" s="102"/>
      <c r="X60" s="102"/>
      <c r="Y60" s="102"/>
      <c r="Z60" s="80"/>
      <c r="AA60" s="102"/>
      <c r="AB60" s="102"/>
      <c r="AC60" s="102"/>
      <c r="AD60" s="102"/>
      <c r="AE60" s="102"/>
      <c r="AM60" s="103"/>
      <c r="AN60" s="103"/>
      <c r="AO60" s="103"/>
      <c r="AP60" s="103"/>
      <c r="AQ60" s="103"/>
      <c r="AR60" s="103"/>
      <c r="AS60" s="104"/>
      <c r="AV60" s="101"/>
      <c r="AW60" s="97"/>
      <c r="AX60" s="97"/>
      <c r="AY60" s="97"/>
    </row>
    <row r="61" spans="1:51" x14ac:dyDescent="0.25">
      <c r="A61" s="102"/>
      <c r="B61" s="167"/>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34"/>
      <c r="C62" s="182"/>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82"/>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33"/>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67"/>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33"/>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67"/>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67"/>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4"/>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67"/>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3"/>
      <c r="C71" s="134"/>
      <c r="D71" s="117"/>
      <c r="E71" s="134"/>
      <c r="F71" s="134"/>
      <c r="G71" s="105"/>
      <c r="H71" s="105"/>
      <c r="I71" s="105"/>
      <c r="J71" s="106"/>
      <c r="K71" s="106"/>
      <c r="L71" s="106"/>
      <c r="M71" s="106"/>
      <c r="N71" s="106"/>
      <c r="O71" s="106"/>
      <c r="P71" s="106"/>
      <c r="Q71" s="106"/>
      <c r="R71" s="106"/>
      <c r="S71" s="106"/>
      <c r="T71" s="120"/>
      <c r="U71" s="122"/>
      <c r="V71" s="79"/>
      <c r="AS71" s="97"/>
      <c r="AT71" s="97"/>
      <c r="AU71" s="97"/>
      <c r="AV71" s="97"/>
      <c r="AW71" s="97"/>
      <c r="AX71" s="97"/>
      <c r="AY71" s="97"/>
    </row>
    <row r="72" spans="1:51" x14ac:dyDescent="0.25">
      <c r="A72" s="102"/>
      <c r="B72" s="167"/>
      <c r="C72" s="134"/>
      <c r="D72" s="117"/>
      <c r="E72" s="134"/>
      <c r="F72" s="134"/>
      <c r="G72" s="105"/>
      <c r="H72" s="105"/>
      <c r="I72" s="105"/>
      <c r="J72" s="106"/>
      <c r="K72" s="106"/>
      <c r="L72" s="106"/>
      <c r="M72" s="106"/>
      <c r="N72" s="106"/>
      <c r="O72" s="106"/>
      <c r="P72" s="106"/>
      <c r="Q72" s="106"/>
      <c r="R72" s="106"/>
      <c r="S72" s="106"/>
      <c r="T72" s="120"/>
      <c r="U72" s="122"/>
      <c r="V72" s="79"/>
      <c r="AS72" s="97"/>
      <c r="AT72" s="97"/>
      <c r="AU72" s="97"/>
      <c r="AV72" s="97"/>
      <c r="AW72" s="97"/>
      <c r="AX72" s="97"/>
      <c r="AY72" s="97"/>
    </row>
    <row r="73" spans="1:51" x14ac:dyDescent="0.25">
      <c r="A73" s="102"/>
      <c r="B73" s="133"/>
      <c r="C73" s="134"/>
      <c r="D73" s="117"/>
      <c r="E73" s="134"/>
      <c r="F73" s="134"/>
      <c r="G73" s="105"/>
      <c r="H73" s="105"/>
      <c r="I73" s="105"/>
      <c r="J73" s="106"/>
      <c r="K73" s="106"/>
      <c r="L73" s="106"/>
      <c r="M73" s="106"/>
      <c r="N73" s="106"/>
      <c r="O73" s="106"/>
      <c r="P73" s="106"/>
      <c r="Q73" s="106"/>
      <c r="R73" s="106"/>
      <c r="S73" s="106"/>
      <c r="T73" s="120"/>
      <c r="U73" s="122"/>
      <c r="V73" s="79"/>
      <c r="AS73" s="97"/>
      <c r="AT73" s="97"/>
      <c r="AU73" s="97"/>
      <c r="AV73" s="97"/>
      <c r="AW73" s="97"/>
      <c r="AX73" s="97"/>
      <c r="AY73" s="97"/>
    </row>
    <row r="74" spans="1:51" x14ac:dyDescent="0.25">
      <c r="A74" s="102"/>
      <c r="B74" s="136"/>
      <c r="C74" s="134"/>
      <c r="D74" s="117"/>
      <c r="E74" s="134"/>
      <c r="F74" s="134"/>
      <c r="G74" s="105"/>
      <c r="H74" s="105"/>
      <c r="I74" s="105"/>
      <c r="J74" s="106"/>
      <c r="K74" s="106"/>
      <c r="L74" s="106"/>
      <c r="M74" s="106"/>
      <c r="N74" s="106"/>
      <c r="O74" s="106"/>
      <c r="P74" s="106"/>
      <c r="Q74" s="106"/>
      <c r="R74" s="106"/>
      <c r="S74" s="106"/>
      <c r="T74" s="108"/>
      <c r="U74" s="79"/>
      <c r="V74" s="79"/>
      <c r="AS74" s="97"/>
      <c r="AT74" s="97"/>
      <c r="AU74" s="97"/>
      <c r="AV74" s="97"/>
      <c r="AW74" s="97"/>
      <c r="AX74" s="97"/>
      <c r="AY74" s="97"/>
    </row>
    <row r="75" spans="1:51" x14ac:dyDescent="0.25">
      <c r="A75" s="102"/>
      <c r="B75" s="138"/>
      <c r="C75" s="139"/>
      <c r="D75" s="140"/>
      <c r="E75" s="139"/>
      <c r="F75" s="139"/>
      <c r="G75" s="139"/>
      <c r="H75" s="139"/>
      <c r="I75" s="139"/>
      <c r="J75" s="141"/>
      <c r="K75" s="141"/>
      <c r="L75" s="141"/>
      <c r="M75" s="141"/>
      <c r="N75" s="141"/>
      <c r="O75" s="141"/>
      <c r="P75" s="141"/>
      <c r="Q75" s="141"/>
      <c r="R75" s="141"/>
      <c r="S75" s="141"/>
      <c r="T75" s="142"/>
      <c r="U75" s="143"/>
      <c r="V75" s="143"/>
      <c r="AS75" s="97"/>
      <c r="AT75" s="97"/>
      <c r="AU75" s="97"/>
      <c r="AV75" s="97"/>
      <c r="AW75" s="97"/>
      <c r="AX75" s="97"/>
      <c r="AY75" s="97"/>
    </row>
    <row r="76" spans="1:51" x14ac:dyDescent="0.25">
      <c r="A76" s="102"/>
      <c r="B76" s="138"/>
      <c r="C76" s="139"/>
      <c r="D76" s="140"/>
      <c r="E76" s="139"/>
      <c r="F76" s="139"/>
      <c r="G76" s="139"/>
      <c r="H76" s="139"/>
      <c r="I76" s="139"/>
      <c r="J76" s="141"/>
      <c r="K76" s="141"/>
      <c r="L76" s="141"/>
      <c r="M76" s="141"/>
      <c r="N76" s="141"/>
      <c r="O76" s="141"/>
      <c r="P76" s="141"/>
      <c r="Q76" s="141"/>
      <c r="R76" s="141"/>
      <c r="S76" s="141"/>
      <c r="T76" s="142"/>
      <c r="U76" s="143"/>
      <c r="V76" s="143"/>
      <c r="AS76" s="97"/>
      <c r="AT76" s="97"/>
      <c r="AU76" s="97"/>
      <c r="AV76" s="97"/>
      <c r="AW76" s="97"/>
      <c r="AX76" s="97"/>
      <c r="AY76" s="97"/>
    </row>
    <row r="77" spans="1:51" x14ac:dyDescent="0.25">
      <c r="A77" s="102"/>
      <c r="B77" s="138"/>
      <c r="C77" s="139"/>
      <c r="D77" s="140"/>
      <c r="E77" s="139"/>
      <c r="F77" s="139"/>
      <c r="G77" s="139"/>
      <c r="H77" s="139"/>
      <c r="I77" s="139"/>
      <c r="J77" s="141"/>
      <c r="K77" s="141"/>
      <c r="L77" s="141"/>
      <c r="M77" s="141"/>
      <c r="N77" s="141"/>
      <c r="O77" s="141"/>
      <c r="P77" s="141"/>
      <c r="Q77" s="141"/>
      <c r="R77" s="141"/>
      <c r="S77" s="141"/>
      <c r="T77" s="142"/>
      <c r="U77" s="143"/>
      <c r="V77" s="143"/>
      <c r="AS77" s="97"/>
      <c r="AT77" s="97"/>
      <c r="AU77" s="97"/>
      <c r="AV77" s="97"/>
      <c r="AW77" s="97"/>
      <c r="AX77" s="97"/>
      <c r="AY77" s="97"/>
    </row>
    <row r="78" spans="1:51" x14ac:dyDescent="0.25">
      <c r="O78" s="12"/>
      <c r="P78" s="99"/>
      <c r="Q78" s="99"/>
      <c r="AS78" s="97"/>
      <c r="AT78" s="97"/>
      <c r="AU78" s="97"/>
      <c r="AV78" s="97"/>
      <c r="AW78" s="97"/>
      <c r="AX78" s="97"/>
      <c r="AY78" s="97"/>
    </row>
    <row r="79" spans="1:51" x14ac:dyDescent="0.25">
      <c r="O79" s="12"/>
      <c r="P79" s="99"/>
      <c r="Q79" s="99"/>
      <c r="AS79" s="97"/>
      <c r="AT79" s="97"/>
      <c r="AU79" s="97"/>
      <c r="AV79" s="97"/>
      <c r="AW79" s="97"/>
      <c r="AX79" s="97"/>
      <c r="AY79" s="97"/>
    </row>
    <row r="80" spans="1:51" x14ac:dyDescent="0.25">
      <c r="O80" s="12"/>
      <c r="P80" s="99"/>
      <c r="Q80" s="99"/>
      <c r="AS80" s="97"/>
      <c r="AT80" s="97"/>
      <c r="AU80" s="97"/>
      <c r="AV80" s="97"/>
      <c r="AW80" s="97"/>
      <c r="AX80" s="97"/>
      <c r="AY80" s="97"/>
    </row>
    <row r="81" spans="15:51" x14ac:dyDescent="0.25">
      <c r="O81" s="12"/>
      <c r="P81" s="99"/>
      <c r="Q81" s="99"/>
      <c r="R81" s="99"/>
      <c r="S81" s="99"/>
      <c r="AS81" s="97"/>
      <c r="AT81" s="97"/>
      <c r="AU81" s="97"/>
      <c r="AV81" s="97"/>
      <c r="AW81" s="97"/>
      <c r="AX81" s="97"/>
      <c r="AY81" s="97"/>
    </row>
    <row r="82" spans="15:51" x14ac:dyDescent="0.25">
      <c r="O82" s="12"/>
      <c r="P82" s="99"/>
      <c r="Q82" s="99"/>
      <c r="R82" s="99"/>
      <c r="S82" s="99"/>
      <c r="T82" s="99"/>
      <c r="AS82" s="97"/>
      <c r="AT82" s="97"/>
      <c r="AU82" s="97"/>
      <c r="AV82" s="97"/>
      <c r="AW82" s="97"/>
      <c r="AX82" s="97"/>
      <c r="AY82" s="97"/>
    </row>
    <row r="83" spans="15:51" x14ac:dyDescent="0.25">
      <c r="O83" s="12"/>
      <c r="P83" s="99"/>
      <c r="Q83" s="99"/>
      <c r="R83" s="99"/>
      <c r="S83" s="99"/>
      <c r="T83" s="99"/>
      <c r="AS83" s="97"/>
      <c r="AT83" s="97"/>
      <c r="AU83" s="97"/>
      <c r="AV83" s="97"/>
      <c r="AW83" s="97"/>
      <c r="AX83" s="97"/>
      <c r="AY83" s="97"/>
    </row>
    <row r="84" spans="15:51" x14ac:dyDescent="0.25">
      <c r="O84" s="12"/>
      <c r="P84" s="99"/>
      <c r="T84" s="99"/>
      <c r="AS84" s="97"/>
      <c r="AT84" s="97"/>
      <c r="AU84" s="97"/>
      <c r="AV84" s="97"/>
      <c r="AW84" s="97"/>
      <c r="AX84" s="97"/>
      <c r="AY84" s="97"/>
    </row>
    <row r="85" spans="15:51" x14ac:dyDescent="0.25">
      <c r="O85" s="99"/>
      <c r="Q85" s="99"/>
      <c r="R85" s="99"/>
      <c r="S85" s="99"/>
      <c r="AS85" s="97"/>
      <c r="AT85" s="97"/>
      <c r="AU85" s="97"/>
      <c r="AV85" s="97"/>
      <c r="AW85" s="97"/>
      <c r="AX85" s="97"/>
      <c r="AY85" s="97"/>
    </row>
    <row r="86" spans="15:51" x14ac:dyDescent="0.25">
      <c r="O86" s="12"/>
      <c r="P86" s="99"/>
      <c r="Q86" s="99"/>
      <c r="R86" s="99"/>
      <c r="S86" s="99"/>
      <c r="T86" s="99"/>
      <c r="AS86" s="97"/>
      <c r="AT86" s="97"/>
      <c r="AU86" s="97"/>
      <c r="AV86" s="97"/>
      <c r="AW86" s="97"/>
      <c r="AX86" s="97"/>
      <c r="AY86" s="97"/>
    </row>
    <row r="87" spans="15:51" x14ac:dyDescent="0.25">
      <c r="O87" s="12"/>
      <c r="P87" s="99"/>
      <c r="Q87" s="99"/>
      <c r="R87" s="99"/>
      <c r="S87" s="99"/>
      <c r="T87" s="99"/>
      <c r="U87" s="99"/>
      <c r="AS87" s="97"/>
      <c r="AT87" s="97"/>
      <c r="AU87" s="97"/>
      <c r="AV87" s="97"/>
      <c r="AW87" s="97"/>
      <c r="AX87" s="97"/>
      <c r="AY87" s="97"/>
    </row>
    <row r="88" spans="15:51" x14ac:dyDescent="0.25">
      <c r="O88" s="12"/>
      <c r="P88" s="99"/>
      <c r="T88" s="99"/>
      <c r="U88" s="99"/>
      <c r="AS88" s="97"/>
      <c r="AT88" s="97"/>
      <c r="AU88" s="97"/>
      <c r="AV88" s="97"/>
      <c r="AW88" s="97"/>
      <c r="AX88" s="97"/>
      <c r="AY88" s="97"/>
    </row>
    <row r="100" spans="45:51" x14ac:dyDescent="0.25">
      <c r="AS100" s="97"/>
      <c r="AT100" s="97"/>
      <c r="AU100" s="97"/>
      <c r="AV100" s="97"/>
      <c r="AW100" s="97"/>
      <c r="AX100" s="97"/>
      <c r="AY100" s="97"/>
    </row>
  </sheetData>
  <protectedRanges>
    <protectedRange sqref="S61:T77"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6:AA58 Z59:Z60 Z48:Z55" name="Range2_2_1_10_1_1_1_2"/>
    <protectedRange sqref="N61:R77" name="Range2_12_1_6_1_1"/>
    <protectedRange sqref="L61:M77" name="Range2_2_12_1_7_1_1"/>
    <protectedRange sqref="AS11:AS15" name="Range1_4_1_1_1_1"/>
    <protectedRange sqref="J11:J15 J26:J34" name="Range1_1_2_1_10_1_1_1_1"/>
    <protectedRange sqref="T44" name="Range2_12_5_1_1_4"/>
    <protectedRange sqref="E44:H44" name="Range2_2_12_1_7_1_1_1"/>
    <protectedRange sqref="D44" name="Range2_3_2_1_3_1_1_2_10_1_1_1_1_1"/>
    <protectedRange sqref="C44" name="Range2_1_1_1_1_11_1_2_1_1_1"/>
    <protectedRange sqref="F42:F43 L42:L43 S38:S43" name="Range2_12_3_1_1_1_1"/>
    <protectedRange sqref="D38:H38 C42:E43 O42:R43 I42:K43 N38:R41" name="Range2_12_1_3_1_1_1_1"/>
    <protectedRange sqref="I38:M38 E39:M41" name="Range2_2_12_1_6_1_1_1_1"/>
    <protectedRange sqref="D39:D41" name="Range2_1_1_1_1_11_1_1_1_1_1_1"/>
    <protectedRange sqref="C39:C41" name="Range2_1_2_1_1_1_1_1"/>
    <protectedRange sqref="C38" name="Range2_3_1_1_1_1_1"/>
    <protectedRange sqref="S44" name="Range2_12_5_1_1_4_1"/>
    <protectedRange sqref="Q44:R44" name="Range2_12_1_5_1_1_1_1_1"/>
    <protectedRange sqref="N44:P44" name="Range2_12_1_2_2_1_1_1_1_1"/>
    <protectedRange sqref="K44:M44" name="Range2_2_12_1_4_2_1_1_1_1_1"/>
    <protectedRange sqref="I44:J44"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61:K77" name="Range2_2_12_1_4_1_1_1_1_1_1_1_1_1_1_1_1_1_1_1"/>
    <protectedRange sqref="I61:I77" name="Range2_2_12_1_7_1_1_2_2_1_2"/>
    <protectedRange sqref="F61:H77" name="Range2_2_12_1_3_1_2_1_1_1_1_2_1_1_1_1_1_1_1_1_1_1_1"/>
    <protectedRange sqref="E61:E77"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8:V58 F59:G60" name="Range2_12_5_1_1_1_2_2_1_1_1_1_1_1_1_1_1_1_1_2_1_1_1_2_1_1_1_1_1_1_1_1_1_1_1_1_1_1_1_1_2_1_1_1_1_1_1_1_1_1_2_1_1_3_1_1_1_3_1_1_1_1_1_1_1_1_1_1_1_1_1_1_1_1_1_1_1_1_1_1_2_1_1_1_1_1_1_1_1_1_1_1_2_2_1_2_1_1_1_1_1_1_1_1_1_1_1_1_1"/>
    <protectedRange sqref="T56:U57 S55:T55 T54 S50:T53" name="Range2_12_5_1_1_2_1_1_1_2_1_1_1_1_1_1_1_1_1_1_1_1_1"/>
    <protectedRange sqref="O54:S54 O55:Q57 S56:S57 R57 N50:R52" name="Range2_12_1_6_1_1_2_1_1_1_2_1_1_1_1_1_1_1_1_1_1_1_1_1"/>
    <protectedRange sqref="M54:N57 L50:M52" name="Range2_2_12_1_7_1_1_3_1_1_1_2_1_1_1_1_1_1_1_1_1_1_1_1_1"/>
    <protectedRange sqref="K54:L57 J50:K52" name="Range2_2_12_1_4_1_1_1_1_1_1_1_1_1_1_1_1_1_1_1_2_1_1_1_2_1_1_1_1_1_1_1_1_1_1_1_1_1"/>
    <protectedRange sqref="J54:J57 I50:I52" name="Range2_2_12_1_7_1_1_2_2_1_2_2_1_1_1_2_1_1_1_1_1_1_1_1_1_1_1_1_1"/>
    <protectedRange sqref="H54:I57 G50:H52" name="Range2_2_12_1_3_1_2_1_1_1_1_2_1_1_1_1_1_1_1_1_1_1_1_2_1_1_1_2_1_1_1_1_1_1_1_1_1_1_1_1_1"/>
    <protectedRange sqref="G54:G57 F50:F52" name="Range2_2_12_1_3_1_2_1_1_1_1_2_1_1_1_1_1_1_1_1_1_1_1_2_2_1_1_2_1_1_1_1_1_1_1_1_1_1_1_1_1"/>
    <protectedRange sqref="F54:F57 E50:E52"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5" name="Range2_12_5_1_1_2_1_1_1_1_1_1_1_1_1_1_1_1_1_1_1_1"/>
    <protectedRange sqref="S45" name="Range2_12_4_1_1_1_4_2_2_1_1_1_1_1_1_1_1_1_1_1_1_1_1_1_1"/>
    <protectedRange sqref="F47:U47" name="Range2_12_5_1_1_1_2_2_1_1_1_1_1_1_1_1_1_1_1_2_1_1_1_2_1_1_1_1_1_1_1_1_1_1_1_1_1_1_1_1_2_1_1_1_1_1_1_1_1_1_2_1_1_3_1_1_1_3_1_1_1_1_1_1_1_1_1_1_1_1_1_1_1_1_1_1_1_1_1_1_2_1_1_1_1_1_1_1_1_1_1_1_2_2_1_1_1_1_1_1_1_1_1_1"/>
    <protectedRange sqref="S46:T46" name="Range2_12_5_1_1_2_1_1_1_1_1_2_1_1_1_1_1_1"/>
    <protectedRange sqref="N46:R46" name="Range2_12_1_6_1_1_2_1_1_1_1_1_2_1_1_1_1_1_1"/>
    <protectedRange sqref="L46:M46" name="Range2_2_12_1_7_1_1_3_1_1_1_1_1_2_1_1_1_1_1_1"/>
    <protectedRange sqref="J46:K46" name="Range2_2_12_1_4_1_1_1_1_1_1_1_1_1_1_1_1_1_1_1_2_1_1_1_1_1_2_1_1_1_1_1_1"/>
    <protectedRange sqref="I46" name="Range2_2_12_1_7_1_1_2_2_1_2_2_1_1_1_1_1_2_1_1_1_1_1_1"/>
    <protectedRange sqref="G46:H46" name="Range2_2_12_1_3_1_2_1_1_1_1_2_1_1_1_1_1_1_1_1_1_1_1_2_1_1_1_1_1_2_1_1_1_1_1_1"/>
    <protectedRange sqref="F46" name="Range2_2_12_1_3_1_2_1_1_1_1_2_1_1_1_1_1_1_1_1_1_1_1_2_2_1_1_1_1_2_1_1_1_1_1_1"/>
    <protectedRange sqref="E46" name="Range2_2_12_1_3_1_2_1_1_1_2_1_1_1_1_3_1_1_1_1_1_1_1_1_1_2_2_1_1_1_1_2_1_1_1_1_1_1"/>
    <protectedRange sqref="C54 C58"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F17:F22" name="Range1_16_3_1_1_2_1_1_1_2_1_1"/>
    <protectedRange sqref="B44" name="Range2_12_5_1_1_1_1_1_2_1_1_1_1"/>
    <protectedRange sqref="C59"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C60" name="Range2_12_5_1_1_1_1_1_2_1_1_2_1_1_1_1_1_1_1_1_1_1_1_1_1_1_1_1_1_2_1_1_1_1_1_1_1_1_1_1_1_1_1_1_3_1_1_1_2_1_1_1_1_1_1_1_1_1_2_1_1_1_1_1_1_1_1_1_1_1_1_1_1_1_1_1_1_1_1_1_1_1_1_1_1_2_1_1_1_2_2_1_1_1_1_1_1_1_1_1_1_1_1_2_2_1_2_1_2"/>
    <protectedRange sqref="C62" name="Range2_12_5_1_1_1_2_2_1_1_1_1_1_1_1_1_1_1_1_2_1_1_1_1_1_1_1_1_1_3_1_3_1_2_1_1_1_1_1_1_1_1_1_1_1_1_1_2_1_1_1_1_1_2_1_1_1_1_1_1_1_1_2_1_1_3_1_1_1_2_1_1_1_1_1_1_1_1_1_1_1_1_1_1_1_1_1_2_1_1_1_1_1_1_1_1_1_1_1_1_1_1_1_1_1_1_1_2_3_1_2_1_1_1_2_2_1_3_1_1_1_1_1__3"/>
    <protectedRange sqref="C61" name="Range2_12_5_1_1_1_2_2_1_1_1_1_1_1_1_1_1_1_1_2_1_1_1_1_1_1_1_1_1_3_1_3_1_2_1_1_1_1_1_1_1_1_1_1_1_1_1_2_1_1_1_1_1_2_1_1_1_1_1_1_1_1_2_1_1_3_1_1_1_2_1_1_1_1_1_1_1_1_1_1_1_1_1_1_1_1_1_2_1_1_1_1_1_1_1_1_1_1_1_1_1_1_1_1_1_1_1_2_3_1_2_1_1_1_2_2_1_1_1_3_1_1_1__3"/>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59" name="Range2_12_5_1_1_1_1_1_2_1_1_1_1_1_1_1_1_1_1_1_1_1_1_1_1_1_1_1_1_2_1_1_1_1_1_1_1_1_1_1_1_1_1_3_1_1_1_2_1_1_1_1_1_1_1_1_1_1_1_1_2_1_1_1_1_1_1_1_1_1_1_1_1_1_1_1_1_1_1_1_1_1_1_1_1_1_1_1_1_3_1_2_1_1_1_2_2_1_1_1_2_2_1_1_1_1_1_1_1_1_1_1_1_1_1_2_2_1_2_1_1_2_1"/>
    <protectedRange sqref="B60" name="Range2_12_5_1_1_1_2_2_1_1_1_1_1_1_1_1_1_1_1_2_1_1_1_1_1_1_1_1_1_3_1_3_1_2_1_1_1_1_1_1_1_1_1_1_1_1_1_2_1_1_1_1_1_2_1_1_1_1_1_1_1_1_2_1_1_3_1_1_1_2_1_1_1_1_1_1_1_1_1_1_1_1_1_1_1_1_1_2_1_1_1_1_1_1_1_1_1_1_1_1_1_1_1_1_1_1_1_2_3_1_2_1_1_1_2_2_1_1_1_1_1_2_1__1"/>
    <protectedRange sqref="B61" name="Range2_12_5_1_1_1_1_1_2_1_1_2_1_1_1_1_1_1_1_1_1_1_1_1_1_1_1_1_1_2_1_1_1_1_1_1_1_1_1_1_1_1_1_1_3_1_1_1_2_1_1_1_1_1_1_1_1_1_2_1_1_1_1_1_1_1_1_1_1_1_1_1_1_1_1_1_1_1_1_1_1_1_1_1_1_2_1_1_1_2_2_1_1_1_1_1_1_1_1_1_1_1_1_2_2_1_2_1_1_2_1"/>
    <protectedRange sqref="B62" name="Range2_12_5_1_1_1_2_2_1_1_1_1_1_1_1_1_1_1_1_2_1_1_1_1_1_1_1_1_1_3_1_3_1_2_1_1_1_1_1_1_1_1_1_1_1_1_1_2_1_1_1_1_1_2_1_1_1_1_1_1_1_1_2_1_1_3_1_1_1_2_1_1_1_1_1_1_1_1_1_1_1_1_1_1_1_1_1_2_1_1_1_1_1_1_1_1_1_1_1_1_1_1_1_1_1_1_1_2_3_1_2_1_1_1_2_2_1_1_1_3_1_1_1__1"/>
    <protectedRange sqref="B63"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64" name="Range2_12_5_1_1_1_2_2_1_1_1_1_1_1_1_1_1_1_1_2_1_1_1_2_1_1_1_1_1_1_1_1_1_1_1_1_1_1_1_1_2_1_1_1_1_1_1_1_1_1_2_1_1_3_1_1_1_3_1_1_1_1_1_1_1_1_1_1_1_1_1_1_1_1_1_1_1_1_1_1_2_1_1_1_1_1_1_1_1_1_2_2_1_1_1_2_2_1_1_1_1_1_1_1_1_1_1_2_2_1_1_2_1"/>
    <protectedRange sqref="B65" name="Range2_12_5_1_1_1_1_1_2_1_2_1_1_1_2_1_1_1_1_1_1_1_1_1_1_2_1_1_1_1_1_2_1_1_1_1_1_1_1_2_1_1_3_1_1_1_2_1_1_1_1_1_1_1_1_1_1_1_1_1_1_1_1_1_1_1_1_1_1_1_1_1_1_1_1_1_1_1_1_2_2_1_1_1_1_2_1_1_2_1_1_1_1_1_1_1_1_1_1_2_2_1_1_2_1_1"/>
    <protectedRange sqref="N45:R45" name="Range2_12_1_6_1_1_2_1_1_1_2_1_1_1_1_1_1_1_1_1_1_1_1_1_1"/>
    <protectedRange sqref="L45:M45" name="Range2_2_12_1_7_1_1_3_1_1_1_2_1_1_1_1_1_1_1_1_1_1_1_1_1_1"/>
    <protectedRange sqref="J45:K45" name="Range2_2_12_1_4_1_1_1_1_1_1_1_1_1_1_1_1_1_1_1_2_1_1_1_2_1_1_1_1_1_1_1_1_1_1_1_1_1_1"/>
    <protectedRange sqref="I45" name="Range2_2_12_1_7_1_1_2_2_1_2_2_1_1_1_2_1_1_1_1_1_1_1_1_1_1_1_1_1_1"/>
    <protectedRange sqref="G45:H45" name="Range2_2_12_1_3_1_2_1_1_1_1_2_1_1_1_1_1_1_1_1_1_1_1_2_1_1_1_2_1_1_1_1_1_1_1_1_1_1_1_1_1_1"/>
    <protectedRange sqref="F45" name="Range2_2_12_1_3_1_2_1_1_1_1_2_1_1_1_1_1_1_1_1_1_1_1_2_2_1_1_2_1_1_1_1_1_1_1_1_1_1_1_1_1_1"/>
    <protectedRange sqref="E45" name="Range2_2_12_1_3_1_2_1_1_1_2_1_1_1_1_3_1_1_1_1_1_1_1_1_1_2_2_1_1_2_1_1_1_1_1_1_1_1_1_1_1_1_1_1"/>
    <protectedRange sqref="R55:R56" name="Range2_12_5_1_1_1_2_2_1_1_1_1_1_1_1_1_1_1_1_2_1_1_1_1_1_1_1_1_1_3_1_3_1_2_1_1_1_1_1_1_1_1_1_1_1_1_1_2_1_1_1_1_1_2_1_1_1_1_1_1_1_1_2_1_1_3_1_1_1_2_1_1_1_1_1_1_1_1_1_1_1_1_1_1_1_1_1_2_1_1_1_1_1_1_1_1_1_1_1_1_1_1_1_1_1_1_1_2_3_1_2_1_1_1_2_2_1_3_1_1_1_1_1__5"/>
    <protectedRange sqref="O53:Q53" name="Range2_12_1_6_1_1_2_1_1_1_2_1_1_1_1_1_1_1_1_1_1_1_1_1_3"/>
    <protectedRange sqref="M53:N53" name="Range2_2_12_1_7_1_1_3_1_1_1_2_1_1_1_1_1_1_1_1_1_1_1_1_1_3"/>
    <protectedRange sqref="K53:L53" name="Range2_2_12_1_4_1_1_1_1_1_1_1_1_1_1_1_1_1_1_1_2_1_1_1_2_1_1_1_1_1_1_1_1_1_1_1_1_1_3"/>
    <protectedRange sqref="J53" name="Range2_2_12_1_7_1_1_2_2_1_2_2_1_1_1_2_1_1_1_1_1_1_1_1_1_1_1_1_1_3"/>
    <protectedRange sqref="H53:I53" name="Range2_2_12_1_3_1_2_1_1_1_1_2_1_1_1_1_1_1_1_1_1_1_1_2_1_1_1_2_1_1_1_1_1_1_1_1_1_1_1_1_1_3"/>
    <protectedRange sqref="G53" name="Range2_2_12_1_3_1_2_1_1_1_1_2_1_1_1_1_1_1_1_1_1_1_1_2_2_1_1_2_1_1_1_1_1_1_1_1_1_1_1_1_1_3"/>
    <protectedRange sqref="F53" name="Range2_2_12_1_3_1_2_1_1_1_2_1_1_1_1_3_1_1_1_1_1_1_1_1_1_2_2_1_1_2_1_1_1_1_1_1_1_1_1_1_1_1_1_3"/>
    <protectedRange sqref="R53" name="Range2_12_5_1_1_1_2_2_1_1_1_1_1_1_1_1_1_1_1_2_1_1_1_1_1_1_1_1_1_3_1_3_1_2_1_1_1_1_1_1_1_1_1_1_1_1_1_2_1_1_1_1_1_2_1_1_1_1_1_1_1_1_2_1_1_3_1_1_1_2_1_1_1_1_1_1_1_1_1_1_1_1_1_1_1_1_1_2_1_1_1_1_1_1_1_1_1_1_1_1_1_1_1_1_1_1_1_2_3_1_2_1_1_1_2_2_1_3_1_1_1_1_1__6"/>
    <protectedRange sqref="B45" name="Range2_12_5_1_1_1_2_2_1_1_1_1_1_1_1_1_1_1_1_2_1_1_1_1_1_1_1_1_1_3_1_3_1_2_1_1_1_1_1_1_1_1_1_1_1_1_1_2_1_1_1_1_1_2_1_1_1_1_1_1_1_1_2_1_1_3_1_1_1_2_1_1_1_1_1_1_1_1_1_1_1_1_1_1_1_1_1_2_1_1_1_1_1_1_1_1_1_1_1_1_1_1_1_1_1_1_1_2_3_1_2_1_1_1_2_2_1_3_1_1_1_1_1__2"/>
    <protectedRange sqref="B43"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48"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52" name="Range2_12_5_1_1_1_2_2_1_1_1_1_1_1_1_1_1_1_1_2_1_1_1_1_1_1_1_1_1_3_1_3_1_2_1_1_1_1_1_1_1_1_1_1_1_1_1_2_1_1_1_1_1_2_1_1_1_1_1_1_1_1_2_1_1_3_1_1_1_2_1_1_1_1_1_1_1_1_1_1_1_1_1_1_1_1_1_2_1_1_1_1_1_1_1_1_1_1_1_1_1_1_1_1_1_1_1_2_3_1_2_1_1_1_2_2_1_3_1_1_1_1_1__7"/>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734" priority="36" operator="containsText" text="N/A">
      <formula>NOT(ISERROR(SEARCH("N/A",X11)))</formula>
    </cfRule>
    <cfRule type="cellIs" dxfId="733" priority="49" operator="equal">
      <formula>0</formula>
    </cfRule>
  </conditionalFormatting>
  <conditionalFormatting sqref="AC11:AE34 X11:Y34 AA11:AA34">
    <cfRule type="cellIs" dxfId="732" priority="48" operator="greaterThanOrEqual">
      <formula>1185</formula>
    </cfRule>
  </conditionalFormatting>
  <conditionalFormatting sqref="AC11:AE34 X11:Y34 AA11:AA34">
    <cfRule type="cellIs" dxfId="731" priority="47" operator="between">
      <formula>0.1</formula>
      <formula>1184</formula>
    </cfRule>
  </conditionalFormatting>
  <conditionalFormatting sqref="X8">
    <cfRule type="cellIs" dxfId="730" priority="46" operator="equal">
      <formula>0</formula>
    </cfRule>
  </conditionalFormatting>
  <conditionalFormatting sqref="X8">
    <cfRule type="cellIs" dxfId="729" priority="45" operator="greaterThan">
      <formula>1179</formula>
    </cfRule>
  </conditionalFormatting>
  <conditionalFormatting sqref="X8">
    <cfRule type="cellIs" dxfId="728" priority="44" operator="greaterThan">
      <formula>99</formula>
    </cfRule>
  </conditionalFormatting>
  <conditionalFormatting sqref="X8">
    <cfRule type="cellIs" dxfId="727" priority="43" operator="greaterThan">
      <formula>0.99</formula>
    </cfRule>
  </conditionalFormatting>
  <conditionalFormatting sqref="AB8">
    <cfRule type="cellIs" dxfId="726" priority="42" operator="equal">
      <formula>0</formula>
    </cfRule>
  </conditionalFormatting>
  <conditionalFormatting sqref="AB8">
    <cfRule type="cellIs" dxfId="725" priority="41" operator="greaterThan">
      <formula>1179</formula>
    </cfRule>
  </conditionalFormatting>
  <conditionalFormatting sqref="AB8">
    <cfRule type="cellIs" dxfId="724" priority="40" operator="greaterThan">
      <formula>99</formula>
    </cfRule>
  </conditionalFormatting>
  <conditionalFormatting sqref="AB8">
    <cfRule type="cellIs" dxfId="723" priority="39" operator="greaterThan">
      <formula>0.99</formula>
    </cfRule>
  </conditionalFormatting>
  <conditionalFormatting sqref="AH11:AH31">
    <cfRule type="cellIs" dxfId="722" priority="37" operator="greaterThan">
      <formula>$AH$8</formula>
    </cfRule>
    <cfRule type="cellIs" dxfId="721" priority="38" operator="greaterThan">
      <formula>$AH$8</formula>
    </cfRule>
  </conditionalFormatting>
  <conditionalFormatting sqref="AB11:AB34">
    <cfRule type="containsText" dxfId="720" priority="32" operator="containsText" text="N/A">
      <formula>NOT(ISERROR(SEARCH("N/A",AB11)))</formula>
    </cfRule>
    <cfRule type="cellIs" dxfId="719" priority="35" operator="equal">
      <formula>0</formula>
    </cfRule>
  </conditionalFormatting>
  <conditionalFormatting sqref="AB11:AB34">
    <cfRule type="cellIs" dxfId="718" priority="34" operator="greaterThanOrEqual">
      <formula>1185</formula>
    </cfRule>
  </conditionalFormatting>
  <conditionalFormatting sqref="AB11:AB34">
    <cfRule type="cellIs" dxfId="717" priority="33" operator="between">
      <formula>0.1</formula>
      <formula>1184</formula>
    </cfRule>
  </conditionalFormatting>
  <conditionalFormatting sqref="AN11:AN35 AO11:AO34">
    <cfRule type="cellIs" dxfId="716" priority="31" operator="equal">
      <formula>0</formula>
    </cfRule>
  </conditionalFormatting>
  <conditionalFormatting sqref="AN11:AN35 AO11:AO34">
    <cfRule type="cellIs" dxfId="715" priority="30" operator="greaterThan">
      <formula>1179</formula>
    </cfRule>
  </conditionalFormatting>
  <conditionalFormatting sqref="AN11:AN35 AO11:AO34">
    <cfRule type="cellIs" dxfId="714" priority="29" operator="greaterThan">
      <formula>99</formula>
    </cfRule>
  </conditionalFormatting>
  <conditionalFormatting sqref="AN11:AN35 AO11:AO34">
    <cfRule type="cellIs" dxfId="713" priority="28" operator="greaterThan">
      <formula>0.99</formula>
    </cfRule>
  </conditionalFormatting>
  <conditionalFormatting sqref="AQ11:AQ34">
    <cfRule type="cellIs" dxfId="712" priority="27" operator="equal">
      <formula>0</formula>
    </cfRule>
  </conditionalFormatting>
  <conditionalFormatting sqref="AQ11:AQ34">
    <cfRule type="cellIs" dxfId="711" priority="26" operator="greaterThan">
      <formula>1179</formula>
    </cfRule>
  </conditionalFormatting>
  <conditionalFormatting sqref="AQ11:AQ34">
    <cfRule type="cellIs" dxfId="710" priority="25" operator="greaterThan">
      <formula>99</formula>
    </cfRule>
  </conditionalFormatting>
  <conditionalFormatting sqref="AQ11:AQ34">
    <cfRule type="cellIs" dxfId="709" priority="24" operator="greaterThan">
      <formula>0.99</formula>
    </cfRule>
  </conditionalFormatting>
  <conditionalFormatting sqref="Z11:Z34">
    <cfRule type="containsText" dxfId="708" priority="20" operator="containsText" text="N/A">
      <formula>NOT(ISERROR(SEARCH("N/A",Z11)))</formula>
    </cfRule>
    <cfRule type="cellIs" dxfId="707" priority="23" operator="equal">
      <formula>0</formula>
    </cfRule>
  </conditionalFormatting>
  <conditionalFormatting sqref="Z11:Z34">
    <cfRule type="cellIs" dxfId="706" priority="22" operator="greaterThanOrEqual">
      <formula>1185</formula>
    </cfRule>
  </conditionalFormatting>
  <conditionalFormatting sqref="Z11:Z34">
    <cfRule type="cellIs" dxfId="705" priority="21" operator="between">
      <formula>0.1</formula>
      <formula>1184</formula>
    </cfRule>
  </conditionalFormatting>
  <conditionalFormatting sqref="AJ11:AN35">
    <cfRule type="cellIs" dxfId="704" priority="19" operator="equal">
      <formula>0</formula>
    </cfRule>
  </conditionalFormatting>
  <conditionalFormatting sqref="AJ11:AN35">
    <cfRule type="cellIs" dxfId="703" priority="18" operator="greaterThan">
      <formula>1179</formula>
    </cfRule>
  </conditionalFormatting>
  <conditionalFormatting sqref="AJ11:AN35">
    <cfRule type="cellIs" dxfId="702" priority="17" operator="greaterThan">
      <formula>99</formula>
    </cfRule>
  </conditionalFormatting>
  <conditionalFormatting sqref="AJ11:AN35">
    <cfRule type="cellIs" dxfId="701" priority="16" operator="greaterThan">
      <formula>0.99</formula>
    </cfRule>
  </conditionalFormatting>
  <conditionalFormatting sqref="AP11:AP34">
    <cfRule type="cellIs" dxfId="700" priority="15" operator="equal">
      <formula>0</formula>
    </cfRule>
  </conditionalFormatting>
  <conditionalFormatting sqref="AP11:AP34">
    <cfRule type="cellIs" dxfId="699" priority="14" operator="greaterThan">
      <formula>1179</formula>
    </cfRule>
  </conditionalFormatting>
  <conditionalFormatting sqref="AP11:AP34">
    <cfRule type="cellIs" dxfId="698" priority="13" operator="greaterThan">
      <formula>99</formula>
    </cfRule>
  </conditionalFormatting>
  <conditionalFormatting sqref="AP11:AP34">
    <cfRule type="cellIs" dxfId="697" priority="12" operator="greaterThan">
      <formula>0.99</formula>
    </cfRule>
  </conditionalFormatting>
  <conditionalFormatting sqref="AH32:AH34">
    <cfRule type="cellIs" dxfId="696" priority="10" operator="greaterThan">
      <formula>$AH$8</formula>
    </cfRule>
    <cfRule type="cellIs" dxfId="695" priority="11" operator="greaterThan">
      <formula>$AH$8</formula>
    </cfRule>
  </conditionalFormatting>
  <conditionalFormatting sqref="AI11:AI34">
    <cfRule type="cellIs" dxfId="694" priority="9" operator="greaterThan">
      <formula>$AI$8</formula>
    </cfRule>
  </conditionalFormatting>
  <conditionalFormatting sqref="AM20:AN21 AL11:AL34">
    <cfRule type="cellIs" dxfId="693" priority="8" operator="equal">
      <formula>0</formula>
    </cfRule>
  </conditionalFormatting>
  <conditionalFormatting sqref="AM20:AN21 AL11:AL34">
    <cfRule type="cellIs" dxfId="692" priority="7" operator="greaterThan">
      <formula>1179</formula>
    </cfRule>
  </conditionalFormatting>
  <conditionalFormatting sqref="AM20:AN21 AL11:AL34">
    <cfRule type="cellIs" dxfId="691" priority="6" operator="greaterThan">
      <formula>99</formula>
    </cfRule>
  </conditionalFormatting>
  <conditionalFormatting sqref="AM20:AN21 AL11:AL34">
    <cfRule type="cellIs" dxfId="690" priority="5" operator="greaterThan">
      <formula>0.99</formula>
    </cfRule>
  </conditionalFormatting>
  <conditionalFormatting sqref="AM16:AM34">
    <cfRule type="cellIs" dxfId="689" priority="4" operator="equal">
      <formula>0</formula>
    </cfRule>
  </conditionalFormatting>
  <conditionalFormatting sqref="AM16:AM34">
    <cfRule type="cellIs" dxfId="688" priority="3" operator="greaterThan">
      <formula>1179</formula>
    </cfRule>
  </conditionalFormatting>
  <conditionalFormatting sqref="AM16:AM34">
    <cfRule type="cellIs" dxfId="687" priority="2" operator="greaterThan">
      <formula>99</formula>
    </cfRule>
  </conditionalFormatting>
  <conditionalFormatting sqref="AM16:AM34">
    <cfRule type="cellIs" dxfId="686"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00"/>
  <sheetViews>
    <sheetView showWhiteSpace="0" topLeftCell="A37" zoomScaleNormal="100" workbookViewId="0">
      <selection activeCell="B40" sqref="B40:B57"/>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5" width="9.28515625" style="97" customWidth="1"/>
    <col min="16"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177"/>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180" t="s">
        <v>10</v>
      </c>
      <c r="I7" s="116" t="s">
        <v>11</v>
      </c>
      <c r="J7" s="116" t="s">
        <v>12</v>
      </c>
      <c r="K7" s="116" t="s">
        <v>13</v>
      </c>
      <c r="L7" s="12"/>
      <c r="M7" s="12"/>
      <c r="N7" s="12"/>
      <c r="O7" s="180"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42538</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31440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178" t="s">
        <v>51</v>
      </c>
      <c r="V9" s="178" t="s">
        <v>52</v>
      </c>
      <c r="W9" s="349" t="s">
        <v>53</v>
      </c>
      <c r="X9" s="350" t="s">
        <v>54</v>
      </c>
      <c r="Y9" s="351"/>
      <c r="Z9" s="351"/>
      <c r="AA9" s="351"/>
      <c r="AB9" s="351"/>
      <c r="AC9" s="351"/>
      <c r="AD9" s="351"/>
      <c r="AE9" s="352"/>
      <c r="AF9" s="176" t="s">
        <v>55</v>
      </c>
      <c r="AG9" s="176" t="s">
        <v>56</v>
      </c>
      <c r="AH9" s="338" t="s">
        <v>57</v>
      </c>
      <c r="AI9" s="353" t="s">
        <v>58</v>
      </c>
      <c r="AJ9" s="178" t="s">
        <v>59</v>
      </c>
      <c r="AK9" s="178" t="s">
        <v>60</v>
      </c>
      <c r="AL9" s="178" t="s">
        <v>61</v>
      </c>
      <c r="AM9" s="178" t="s">
        <v>62</v>
      </c>
      <c r="AN9" s="178" t="s">
        <v>63</v>
      </c>
      <c r="AO9" s="178" t="s">
        <v>64</v>
      </c>
      <c r="AP9" s="178" t="s">
        <v>65</v>
      </c>
      <c r="AQ9" s="336" t="s">
        <v>66</v>
      </c>
      <c r="AR9" s="178" t="s">
        <v>67</v>
      </c>
      <c r="AS9" s="338" t="s">
        <v>68</v>
      </c>
      <c r="AV9" s="35" t="s">
        <v>69</v>
      </c>
      <c r="AW9" s="35" t="s">
        <v>70</v>
      </c>
      <c r="AY9" s="36" t="s">
        <v>71</v>
      </c>
    </row>
    <row r="10" spans="2:51" x14ac:dyDescent="0.25">
      <c r="B10" s="178" t="s">
        <v>72</v>
      </c>
      <c r="C10" s="178" t="s">
        <v>73</v>
      </c>
      <c r="D10" s="178" t="s">
        <v>74</v>
      </c>
      <c r="E10" s="178" t="s">
        <v>75</v>
      </c>
      <c r="F10" s="178" t="s">
        <v>74</v>
      </c>
      <c r="G10" s="178" t="s">
        <v>75</v>
      </c>
      <c r="H10" s="332"/>
      <c r="I10" s="178" t="s">
        <v>75</v>
      </c>
      <c r="J10" s="178" t="s">
        <v>75</v>
      </c>
      <c r="K10" s="178" t="s">
        <v>75</v>
      </c>
      <c r="L10" s="28" t="s">
        <v>29</v>
      </c>
      <c r="M10" s="335"/>
      <c r="N10" s="28" t="s">
        <v>29</v>
      </c>
      <c r="O10" s="337"/>
      <c r="P10" s="337"/>
      <c r="Q10" s="1">
        <f>'JUNE 16'!Q34</f>
        <v>5507954</v>
      </c>
      <c r="R10" s="346"/>
      <c r="S10" s="347"/>
      <c r="T10" s="348"/>
      <c r="U10" s="178" t="s">
        <v>75</v>
      </c>
      <c r="V10" s="178" t="s">
        <v>75</v>
      </c>
      <c r="W10" s="349"/>
      <c r="X10" s="37" t="s">
        <v>76</v>
      </c>
      <c r="Y10" s="37" t="s">
        <v>77</v>
      </c>
      <c r="Z10" s="37" t="s">
        <v>78</v>
      </c>
      <c r="AA10" s="37" t="s">
        <v>79</v>
      </c>
      <c r="AB10" s="37" t="s">
        <v>80</v>
      </c>
      <c r="AC10" s="37" t="s">
        <v>81</v>
      </c>
      <c r="AD10" s="37" t="s">
        <v>82</v>
      </c>
      <c r="AE10" s="37" t="s">
        <v>83</v>
      </c>
      <c r="AF10" s="38"/>
      <c r="AG10" s="1">
        <f>'JUNE 16'!AG34</f>
        <v>47500868</v>
      </c>
      <c r="AH10" s="338"/>
      <c r="AI10" s="354"/>
      <c r="AJ10" s="178" t="s">
        <v>84</v>
      </c>
      <c r="AK10" s="178" t="s">
        <v>84</v>
      </c>
      <c r="AL10" s="178" t="s">
        <v>84</v>
      </c>
      <c r="AM10" s="178" t="s">
        <v>84</v>
      </c>
      <c r="AN10" s="178" t="s">
        <v>84</v>
      </c>
      <c r="AO10" s="178" t="s">
        <v>84</v>
      </c>
      <c r="AP10" s="1">
        <f>'JUNE 16'!AP34</f>
        <v>10920787</v>
      </c>
      <c r="AQ10" s="337"/>
      <c r="AR10" s="179" t="s">
        <v>85</v>
      </c>
      <c r="AS10" s="338"/>
      <c r="AV10" s="39" t="s">
        <v>86</v>
      </c>
      <c r="AW10" s="39" t="s">
        <v>87</v>
      </c>
      <c r="AY10" s="81" t="s">
        <v>128</v>
      </c>
    </row>
    <row r="11" spans="2:51" x14ac:dyDescent="0.25">
      <c r="B11" s="40">
        <v>2</v>
      </c>
      <c r="C11" s="40">
        <v>4.1666666666666664E-2</v>
      </c>
      <c r="D11" s="110">
        <v>4</v>
      </c>
      <c r="E11" s="41">
        <f t="shared" ref="E11:E34" si="0">D11/1.42</f>
        <v>2.8169014084507045</v>
      </c>
      <c r="F11" s="175">
        <v>83</v>
      </c>
      <c r="G11" s="41">
        <f>F11/1.42</f>
        <v>58.450704225352112</v>
      </c>
      <c r="H11" s="42" t="s">
        <v>88</v>
      </c>
      <c r="I11" s="42">
        <f>J11-(2/1.42)</f>
        <v>53.521126760563384</v>
      </c>
      <c r="J11" s="43">
        <f>(F11-5)/1.42</f>
        <v>54.929577464788736</v>
      </c>
      <c r="K11" s="42">
        <f>J11+(6/1.42)</f>
        <v>59.154929577464792</v>
      </c>
      <c r="L11" s="44">
        <v>14</v>
      </c>
      <c r="M11" s="45" t="s">
        <v>89</v>
      </c>
      <c r="N11" s="45">
        <v>11.4</v>
      </c>
      <c r="O11" s="111">
        <v>145</v>
      </c>
      <c r="P11" s="111">
        <v>125</v>
      </c>
      <c r="Q11" s="111">
        <v>5513142</v>
      </c>
      <c r="R11" s="46">
        <f>IF(ISBLANK(Q11),"-",Q11-Q10)</f>
        <v>5188</v>
      </c>
      <c r="S11" s="47">
        <f>R11*24/1000</f>
        <v>124.512</v>
      </c>
      <c r="T11" s="47">
        <f>R11/1000</f>
        <v>5.1879999999999997</v>
      </c>
      <c r="U11" s="112">
        <v>2.7</v>
      </c>
      <c r="V11" s="112">
        <f>U11</f>
        <v>2.7</v>
      </c>
      <c r="W11" s="113" t="s">
        <v>135</v>
      </c>
      <c r="X11" s="115">
        <v>0</v>
      </c>
      <c r="Y11" s="115">
        <v>0</v>
      </c>
      <c r="Z11" s="115">
        <v>1188</v>
      </c>
      <c r="AA11" s="115">
        <v>1185</v>
      </c>
      <c r="AB11" s="115">
        <v>1187</v>
      </c>
      <c r="AC11" s="48" t="s">
        <v>90</v>
      </c>
      <c r="AD11" s="48" t="s">
        <v>90</v>
      </c>
      <c r="AE11" s="48" t="s">
        <v>90</v>
      </c>
      <c r="AF11" s="114" t="s">
        <v>90</v>
      </c>
      <c r="AG11" s="123">
        <v>47502108</v>
      </c>
      <c r="AH11" s="49">
        <f>IF(ISBLANK(AG11),"-",AG11-AG10)</f>
        <v>1240</v>
      </c>
      <c r="AI11" s="50">
        <f>AH11/T11</f>
        <v>239.01310717039323</v>
      </c>
      <c r="AJ11" s="98">
        <v>0</v>
      </c>
      <c r="AK11" s="98">
        <v>0</v>
      </c>
      <c r="AL11" s="98">
        <v>1</v>
      </c>
      <c r="AM11" s="98">
        <v>1</v>
      </c>
      <c r="AN11" s="98">
        <v>1</v>
      </c>
      <c r="AO11" s="98">
        <v>0.7</v>
      </c>
      <c r="AP11" s="115">
        <v>10921412</v>
      </c>
      <c r="AQ11" s="115">
        <f t="shared" ref="AQ11:AQ34" si="1">AP11-AP10</f>
        <v>625</v>
      </c>
      <c r="AR11" s="51"/>
      <c r="AS11" s="52" t="s">
        <v>113</v>
      </c>
      <c r="AV11" s="39" t="s">
        <v>88</v>
      </c>
      <c r="AW11" s="39" t="s">
        <v>91</v>
      </c>
      <c r="AY11" s="81" t="s">
        <v>127</v>
      </c>
    </row>
    <row r="12" spans="2:51" x14ac:dyDescent="0.25">
      <c r="B12" s="40">
        <v>2.0416666666666701</v>
      </c>
      <c r="C12" s="40">
        <v>8.3333333333333329E-2</v>
      </c>
      <c r="D12" s="110">
        <v>4</v>
      </c>
      <c r="E12" s="41">
        <f t="shared" si="0"/>
        <v>2.8169014084507045</v>
      </c>
      <c r="F12" s="175">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145</v>
      </c>
      <c r="P12" s="111">
        <v>124</v>
      </c>
      <c r="Q12" s="111">
        <v>5518152</v>
      </c>
      <c r="R12" s="46">
        <f t="shared" ref="R12:R34" si="4">IF(ISBLANK(Q12),"-",Q12-Q11)</f>
        <v>5010</v>
      </c>
      <c r="S12" s="47">
        <f t="shared" ref="S12:S34" si="5">R12*24/1000</f>
        <v>120.24</v>
      </c>
      <c r="T12" s="47">
        <f t="shared" ref="T12:T34" si="6">R12/1000</f>
        <v>5.01</v>
      </c>
      <c r="U12" s="112">
        <v>3.5</v>
      </c>
      <c r="V12" s="112">
        <f t="shared" ref="V12:V34" si="7">U12</f>
        <v>3.5</v>
      </c>
      <c r="W12" s="113" t="s">
        <v>135</v>
      </c>
      <c r="X12" s="115">
        <v>0</v>
      </c>
      <c r="Y12" s="115">
        <v>0</v>
      </c>
      <c r="Z12" s="115">
        <v>1187</v>
      </c>
      <c r="AA12" s="115">
        <v>1185</v>
      </c>
      <c r="AB12" s="115">
        <v>1188</v>
      </c>
      <c r="AC12" s="48" t="s">
        <v>90</v>
      </c>
      <c r="AD12" s="48" t="s">
        <v>90</v>
      </c>
      <c r="AE12" s="48" t="s">
        <v>90</v>
      </c>
      <c r="AF12" s="114" t="s">
        <v>90</v>
      </c>
      <c r="AG12" s="123">
        <v>47503358</v>
      </c>
      <c r="AH12" s="49">
        <f>IF(ISBLANK(AG12),"-",AG12-AG11)</f>
        <v>1250</v>
      </c>
      <c r="AI12" s="50">
        <f t="shared" ref="AI12:AI34" si="8">AH12/T12</f>
        <v>249.50099800399204</v>
      </c>
      <c r="AJ12" s="98">
        <v>0</v>
      </c>
      <c r="AK12" s="98">
        <v>0</v>
      </c>
      <c r="AL12" s="98">
        <v>1</v>
      </c>
      <c r="AM12" s="98">
        <v>1</v>
      </c>
      <c r="AN12" s="98">
        <v>1</v>
      </c>
      <c r="AO12" s="98">
        <v>0.7</v>
      </c>
      <c r="AP12" s="115">
        <v>10922112</v>
      </c>
      <c r="AQ12" s="115">
        <f t="shared" si="1"/>
        <v>700</v>
      </c>
      <c r="AR12" s="118">
        <v>1.1499999999999999</v>
      </c>
      <c r="AS12" s="52" t="s">
        <v>113</v>
      </c>
      <c r="AV12" s="39" t="s">
        <v>92</v>
      </c>
      <c r="AW12" s="39" t="s">
        <v>93</v>
      </c>
      <c r="AY12" s="81" t="s">
        <v>125</v>
      </c>
    </row>
    <row r="13" spans="2:51" x14ac:dyDescent="0.25">
      <c r="B13" s="40">
        <v>2.0833333333333299</v>
      </c>
      <c r="C13" s="40">
        <v>0.125</v>
      </c>
      <c r="D13" s="110">
        <v>4</v>
      </c>
      <c r="E13" s="41">
        <f t="shared" si="0"/>
        <v>2.8169014084507045</v>
      </c>
      <c r="F13" s="175">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144</v>
      </c>
      <c r="P13" s="111">
        <v>125</v>
      </c>
      <c r="Q13" s="111">
        <v>5523324</v>
      </c>
      <c r="R13" s="46">
        <f t="shared" si="4"/>
        <v>5172</v>
      </c>
      <c r="S13" s="47">
        <f t="shared" si="5"/>
        <v>124.128</v>
      </c>
      <c r="T13" s="47">
        <f t="shared" si="6"/>
        <v>5.1719999999999997</v>
      </c>
      <c r="U13" s="112">
        <v>4.5999999999999996</v>
      </c>
      <c r="V13" s="112">
        <f t="shared" si="7"/>
        <v>4.5999999999999996</v>
      </c>
      <c r="W13" s="113" t="s">
        <v>135</v>
      </c>
      <c r="X13" s="115">
        <v>0</v>
      </c>
      <c r="Y13" s="115">
        <v>0</v>
      </c>
      <c r="Z13" s="115">
        <v>1188</v>
      </c>
      <c r="AA13" s="115">
        <v>1185</v>
      </c>
      <c r="AB13" s="115">
        <v>1187</v>
      </c>
      <c r="AC13" s="48" t="s">
        <v>90</v>
      </c>
      <c r="AD13" s="48" t="s">
        <v>90</v>
      </c>
      <c r="AE13" s="48" t="s">
        <v>90</v>
      </c>
      <c r="AF13" s="114" t="s">
        <v>90</v>
      </c>
      <c r="AG13" s="123">
        <v>47504600</v>
      </c>
      <c r="AH13" s="49">
        <f>IF(ISBLANK(AG13),"-",AG13-AG12)</f>
        <v>1242</v>
      </c>
      <c r="AI13" s="50">
        <f t="shared" si="8"/>
        <v>240.13921113689096</v>
      </c>
      <c r="AJ13" s="98">
        <v>0</v>
      </c>
      <c r="AK13" s="98">
        <v>0</v>
      </c>
      <c r="AL13" s="98">
        <v>1</v>
      </c>
      <c r="AM13" s="98">
        <v>1</v>
      </c>
      <c r="AN13" s="98">
        <v>1</v>
      </c>
      <c r="AO13" s="98">
        <v>0.7</v>
      </c>
      <c r="AP13" s="115">
        <v>10922831</v>
      </c>
      <c r="AQ13" s="115">
        <f t="shared" si="1"/>
        <v>719</v>
      </c>
      <c r="AR13" s="51"/>
      <c r="AS13" s="52" t="s">
        <v>113</v>
      </c>
      <c r="AV13" s="39" t="s">
        <v>94</v>
      </c>
      <c r="AW13" s="39" t="s">
        <v>95</v>
      </c>
      <c r="AY13" s="81" t="s">
        <v>132</v>
      </c>
    </row>
    <row r="14" spans="2:51" x14ac:dyDescent="0.25">
      <c r="B14" s="40">
        <v>2.125</v>
      </c>
      <c r="C14" s="40">
        <v>0.16666666666666699</v>
      </c>
      <c r="D14" s="110">
        <v>4</v>
      </c>
      <c r="E14" s="41">
        <f t="shared" si="0"/>
        <v>2.8169014084507045</v>
      </c>
      <c r="F14" s="175">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142</v>
      </c>
      <c r="P14" s="111">
        <v>122</v>
      </c>
      <c r="Q14" s="111">
        <v>5526832</v>
      </c>
      <c r="R14" s="46">
        <f t="shared" si="4"/>
        <v>3508</v>
      </c>
      <c r="S14" s="47">
        <f t="shared" si="5"/>
        <v>84.191999999999993</v>
      </c>
      <c r="T14" s="47">
        <f t="shared" si="6"/>
        <v>3.508</v>
      </c>
      <c r="U14" s="112">
        <v>7.5</v>
      </c>
      <c r="V14" s="112">
        <f t="shared" si="7"/>
        <v>7.5</v>
      </c>
      <c r="W14" s="113" t="s">
        <v>135</v>
      </c>
      <c r="X14" s="115">
        <v>0</v>
      </c>
      <c r="Y14" s="115">
        <v>0</v>
      </c>
      <c r="Z14" s="115">
        <v>1187</v>
      </c>
      <c r="AA14" s="115">
        <v>1185</v>
      </c>
      <c r="AB14" s="115">
        <v>1188</v>
      </c>
      <c r="AC14" s="48" t="s">
        <v>90</v>
      </c>
      <c r="AD14" s="48" t="s">
        <v>90</v>
      </c>
      <c r="AE14" s="48" t="s">
        <v>90</v>
      </c>
      <c r="AF14" s="114" t="s">
        <v>90</v>
      </c>
      <c r="AG14" s="123">
        <v>47505836</v>
      </c>
      <c r="AH14" s="49">
        <f t="shared" ref="AH14:AH34" si="9">IF(ISBLANK(AG14),"-",AG14-AG13)</f>
        <v>1236</v>
      </c>
      <c r="AI14" s="50">
        <f t="shared" si="8"/>
        <v>352.33751425313568</v>
      </c>
      <c r="AJ14" s="98">
        <v>0</v>
      </c>
      <c r="AK14" s="98">
        <v>0</v>
      </c>
      <c r="AL14" s="98">
        <v>1</v>
      </c>
      <c r="AM14" s="98">
        <v>1</v>
      </c>
      <c r="AN14" s="98">
        <v>1</v>
      </c>
      <c r="AO14" s="98">
        <v>0.7</v>
      </c>
      <c r="AP14" s="115">
        <v>10923021</v>
      </c>
      <c r="AQ14" s="115">
        <f t="shared" si="1"/>
        <v>190</v>
      </c>
      <c r="AR14" s="51"/>
      <c r="AS14" s="52" t="s">
        <v>113</v>
      </c>
      <c r="AT14" s="54"/>
      <c r="AV14" s="39" t="s">
        <v>96</v>
      </c>
      <c r="AW14" s="39" t="s">
        <v>97</v>
      </c>
      <c r="AY14" s="81" t="s">
        <v>181</v>
      </c>
    </row>
    <row r="15" spans="2:51" ht="14.25" customHeight="1" x14ac:dyDescent="0.25">
      <c r="B15" s="40">
        <v>2.1666666666666701</v>
      </c>
      <c r="C15" s="40">
        <v>0.20833333333333301</v>
      </c>
      <c r="D15" s="110">
        <v>4</v>
      </c>
      <c r="E15" s="41">
        <f t="shared" si="0"/>
        <v>2.8169014084507045</v>
      </c>
      <c r="F15" s="175">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137</v>
      </c>
      <c r="P15" s="111">
        <v>130</v>
      </c>
      <c r="Q15" s="111">
        <v>5531454</v>
      </c>
      <c r="R15" s="46">
        <f t="shared" si="4"/>
        <v>4622</v>
      </c>
      <c r="S15" s="47">
        <f t="shared" si="5"/>
        <v>110.928</v>
      </c>
      <c r="T15" s="47">
        <f t="shared" si="6"/>
        <v>4.6219999999999999</v>
      </c>
      <c r="U15" s="112">
        <v>9.5</v>
      </c>
      <c r="V15" s="112">
        <f t="shared" si="7"/>
        <v>9.5</v>
      </c>
      <c r="W15" s="113" t="s">
        <v>135</v>
      </c>
      <c r="X15" s="115">
        <v>0</v>
      </c>
      <c r="Y15" s="115">
        <v>0</v>
      </c>
      <c r="Z15" s="115">
        <v>1187</v>
      </c>
      <c r="AA15" s="115">
        <v>1185</v>
      </c>
      <c r="AB15" s="115">
        <v>1188</v>
      </c>
      <c r="AC15" s="48" t="s">
        <v>90</v>
      </c>
      <c r="AD15" s="48" t="s">
        <v>90</v>
      </c>
      <c r="AE15" s="48" t="s">
        <v>90</v>
      </c>
      <c r="AF15" s="114" t="s">
        <v>90</v>
      </c>
      <c r="AG15" s="123">
        <v>47507166</v>
      </c>
      <c r="AH15" s="49">
        <f t="shared" si="9"/>
        <v>1330</v>
      </c>
      <c r="AI15" s="50">
        <f t="shared" si="8"/>
        <v>287.75421895283426</v>
      </c>
      <c r="AJ15" s="98">
        <v>0</v>
      </c>
      <c r="AK15" s="98">
        <v>0</v>
      </c>
      <c r="AL15" s="98">
        <v>1</v>
      </c>
      <c r="AM15" s="98">
        <v>1</v>
      </c>
      <c r="AN15" s="98">
        <v>1</v>
      </c>
      <c r="AO15" s="98">
        <v>0.7</v>
      </c>
      <c r="AP15" s="115">
        <v>10923081</v>
      </c>
      <c r="AQ15" s="115">
        <f t="shared" si="1"/>
        <v>60</v>
      </c>
      <c r="AR15" s="51"/>
      <c r="AS15" s="52" t="s">
        <v>113</v>
      </c>
      <c r="AV15" s="39" t="s">
        <v>98</v>
      </c>
      <c r="AW15" s="39" t="s">
        <v>99</v>
      </c>
      <c r="AY15" s="97"/>
    </row>
    <row r="16" spans="2:51" x14ac:dyDescent="0.25">
      <c r="B16" s="40">
        <v>2.2083333333333299</v>
      </c>
      <c r="C16" s="40">
        <v>0.25</v>
      </c>
      <c r="D16" s="110">
        <v>4</v>
      </c>
      <c r="E16" s="41">
        <f t="shared" si="0"/>
        <v>2.8169014084507045</v>
      </c>
      <c r="F16" s="175">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11">
        <v>132</v>
      </c>
      <c r="P16" s="111">
        <v>141</v>
      </c>
      <c r="Q16" s="111">
        <v>5537139</v>
      </c>
      <c r="R16" s="46">
        <f t="shared" si="4"/>
        <v>5685</v>
      </c>
      <c r="S16" s="47">
        <f t="shared" si="5"/>
        <v>136.44</v>
      </c>
      <c r="T16" s="47">
        <f t="shared" si="6"/>
        <v>5.6849999999999996</v>
      </c>
      <c r="U16" s="112">
        <v>9.1999999999999993</v>
      </c>
      <c r="V16" s="112">
        <f t="shared" si="7"/>
        <v>9.1999999999999993</v>
      </c>
      <c r="W16" s="113" t="s">
        <v>129</v>
      </c>
      <c r="X16" s="115">
        <v>1048</v>
      </c>
      <c r="Y16" s="115">
        <v>0</v>
      </c>
      <c r="Z16" s="115">
        <v>1187</v>
      </c>
      <c r="AA16" s="115">
        <v>1185</v>
      </c>
      <c r="AB16" s="115">
        <v>1187</v>
      </c>
      <c r="AC16" s="48" t="s">
        <v>90</v>
      </c>
      <c r="AD16" s="48" t="s">
        <v>90</v>
      </c>
      <c r="AE16" s="48" t="s">
        <v>90</v>
      </c>
      <c r="AF16" s="114" t="s">
        <v>90</v>
      </c>
      <c r="AG16" s="123">
        <v>47508492</v>
      </c>
      <c r="AH16" s="49">
        <f t="shared" si="9"/>
        <v>1326</v>
      </c>
      <c r="AI16" s="50">
        <f t="shared" si="8"/>
        <v>233.245382585752</v>
      </c>
      <c r="AJ16" s="98">
        <v>1</v>
      </c>
      <c r="AK16" s="98">
        <v>0</v>
      </c>
      <c r="AL16" s="98">
        <v>1</v>
      </c>
      <c r="AM16" s="98">
        <v>1</v>
      </c>
      <c r="AN16" s="98">
        <v>1</v>
      </c>
      <c r="AO16" s="98">
        <v>0</v>
      </c>
      <c r="AP16" s="115">
        <v>10923081</v>
      </c>
      <c r="AQ16" s="115">
        <f t="shared" si="1"/>
        <v>0</v>
      </c>
      <c r="AR16" s="53">
        <v>1.27</v>
      </c>
      <c r="AS16" s="52" t="s">
        <v>101</v>
      </c>
      <c r="AV16" s="39" t="s">
        <v>102</v>
      </c>
      <c r="AW16" s="39" t="s">
        <v>103</v>
      </c>
      <c r="AY16" s="97"/>
    </row>
    <row r="17" spans="1:51" x14ac:dyDescent="0.25">
      <c r="B17" s="40">
        <v>2.25</v>
      </c>
      <c r="C17" s="40">
        <v>0.29166666666666702</v>
      </c>
      <c r="D17" s="110">
        <v>3</v>
      </c>
      <c r="E17" s="41">
        <f t="shared" si="0"/>
        <v>2.1126760563380285</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134</v>
      </c>
      <c r="P17" s="111">
        <v>140</v>
      </c>
      <c r="Q17" s="111">
        <v>5543024</v>
      </c>
      <c r="R17" s="46">
        <f t="shared" si="4"/>
        <v>5885</v>
      </c>
      <c r="S17" s="47">
        <f t="shared" si="5"/>
        <v>141.24</v>
      </c>
      <c r="T17" s="47">
        <f t="shared" si="6"/>
        <v>5.8849999999999998</v>
      </c>
      <c r="U17" s="112">
        <v>8.6</v>
      </c>
      <c r="V17" s="112">
        <f t="shared" si="7"/>
        <v>8.6</v>
      </c>
      <c r="W17" s="113" t="s">
        <v>129</v>
      </c>
      <c r="X17" s="115">
        <v>1046</v>
      </c>
      <c r="Y17" s="115">
        <v>0</v>
      </c>
      <c r="Z17" s="115">
        <v>1187</v>
      </c>
      <c r="AA17" s="115">
        <v>1185</v>
      </c>
      <c r="AB17" s="115">
        <v>1187</v>
      </c>
      <c r="AC17" s="48" t="s">
        <v>90</v>
      </c>
      <c r="AD17" s="48" t="s">
        <v>90</v>
      </c>
      <c r="AE17" s="48" t="s">
        <v>90</v>
      </c>
      <c r="AF17" s="114" t="s">
        <v>90</v>
      </c>
      <c r="AG17" s="123">
        <v>47509840</v>
      </c>
      <c r="AH17" s="49">
        <f t="shared" si="9"/>
        <v>1348</v>
      </c>
      <c r="AI17" s="50">
        <f t="shared" si="8"/>
        <v>229.05692438402718</v>
      </c>
      <c r="AJ17" s="98">
        <v>1</v>
      </c>
      <c r="AK17" s="98">
        <v>0</v>
      </c>
      <c r="AL17" s="98">
        <v>1</v>
      </c>
      <c r="AM17" s="98">
        <v>1</v>
      </c>
      <c r="AN17" s="98">
        <v>1</v>
      </c>
      <c r="AO17" s="98">
        <v>0</v>
      </c>
      <c r="AP17" s="115">
        <v>10923081</v>
      </c>
      <c r="AQ17" s="115">
        <f t="shared" si="1"/>
        <v>0</v>
      </c>
      <c r="AR17" s="51"/>
      <c r="AS17" s="52" t="s">
        <v>101</v>
      </c>
      <c r="AT17" s="54"/>
      <c r="AV17" s="39" t="s">
        <v>104</v>
      </c>
      <c r="AW17" s="39" t="s">
        <v>105</v>
      </c>
      <c r="AY17" s="101"/>
    </row>
    <row r="18" spans="1:51" x14ac:dyDescent="0.25">
      <c r="B18" s="40">
        <v>2.2916666666666701</v>
      </c>
      <c r="C18" s="40">
        <v>0.33333333333333298</v>
      </c>
      <c r="D18" s="110">
        <v>4</v>
      </c>
      <c r="E18" s="41">
        <f t="shared" si="0"/>
        <v>2.8169014084507045</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133</v>
      </c>
      <c r="P18" s="111">
        <v>142</v>
      </c>
      <c r="Q18" s="111">
        <v>5548990</v>
      </c>
      <c r="R18" s="46">
        <f t="shared" si="4"/>
        <v>5966</v>
      </c>
      <c r="S18" s="47">
        <f t="shared" si="5"/>
        <v>143.184</v>
      </c>
      <c r="T18" s="47">
        <f t="shared" si="6"/>
        <v>5.9660000000000002</v>
      </c>
      <c r="U18" s="112">
        <v>8.1</v>
      </c>
      <c r="V18" s="112">
        <f t="shared" si="7"/>
        <v>8.1</v>
      </c>
      <c r="W18" s="113" t="s">
        <v>129</v>
      </c>
      <c r="X18" s="115">
        <v>1047</v>
      </c>
      <c r="Y18" s="115">
        <v>0</v>
      </c>
      <c r="Z18" s="115">
        <v>1187</v>
      </c>
      <c r="AA18" s="115">
        <v>1185</v>
      </c>
      <c r="AB18" s="115">
        <v>1187</v>
      </c>
      <c r="AC18" s="48" t="s">
        <v>90</v>
      </c>
      <c r="AD18" s="48" t="s">
        <v>90</v>
      </c>
      <c r="AE18" s="48" t="s">
        <v>90</v>
      </c>
      <c r="AF18" s="114" t="s">
        <v>90</v>
      </c>
      <c r="AG18" s="123">
        <v>47511188</v>
      </c>
      <c r="AH18" s="49">
        <f t="shared" si="9"/>
        <v>1348</v>
      </c>
      <c r="AI18" s="50">
        <f t="shared" si="8"/>
        <v>225.94703318806569</v>
      </c>
      <c r="AJ18" s="98">
        <v>1</v>
      </c>
      <c r="AK18" s="98">
        <v>0</v>
      </c>
      <c r="AL18" s="98">
        <v>1</v>
      </c>
      <c r="AM18" s="98">
        <v>1</v>
      </c>
      <c r="AN18" s="98">
        <v>1</v>
      </c>
      <c r="AO18" s="98">
        <v>0</v>
      </c>
      <c r="AP18" s="115">
        <v>10923081</v>
      </c>
      <c r="AQ18" s="115">
        <f t="shared" si="1"/>
        <v>0</v>
      </c>
      <c r="AR18" s="51"/>
      <c r="AS18" s="52" t="s">
        <v>101</v>
      </c>
      <c r="AV18" s="39" t="s">
        <v>106</v>
      </c>
      <c r="AW18" s="39" t="s">
        <v>107</v>
      </c>
      <c r="AY18" s="101"/>
    </row>
    <row r="19" spans="1:51" x14ac:dyDescent="0.25">
      <c r="A19" s="97" t="s">
        <v>134</v>
      </c>
      <c r="B19" s="40">
        <v>2.3333333333333299</v>
      </c>
      <c r="C19" s="40">
        <v>0.375</v>
      </c>
      <c r="D19" s="110">
        <v>3</v>
      </c>
      <c r="E19" s="41">
        <f t="shared" si="0"/>
        <v>2.1126760563380285</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136</v>
      </c>
      <c r="P19" s="111">
        <v>143</v>
      </c>
      <c r="Q19" s="111">
        <v>5555040</v>
      </c>
      <c r="R19" s="46">
        <f t="shared" si="4"/>
        <v>6050</v>
      </c>
      <c r="S19" s="47">
        <f t="shared" si="5"/>
        <v>145.19999999999999</v>
      </c>
      <c r="T19" s="47">
        <f t="shared" si="6"/>
        <v>6.05</v>
      </c>
      <c r="U19" s="112">
        <v>7.6</v>
      </c>
      <c r="V19" s="112">
        <f t="shared" si="7"/>
        <v>7.6</v>
      </c>
      <c r="W19" s="113" t="s">
        <v>129</v>
      </c>
      <c r="X19" s="115">
        <v>1047</v>
      </c>
      <c r="Y19" s="115">
        <v>0</v>
      </c>
      <c r="Z19" s="115">
        <v>1187</v>
      </c>
      <c r="AA19" s="115">
        <v>1185</v>
      </c>
      <c r="AB19" s="115">
        <v>1187</v>
      </c>
      <c r="AC19" s="48" t="s">
        <v>90</v>
      </c>
      <c r="AD19" s="48" t="s">
        <v>90</v>
      </c>
      <c r="AE19" s="48" t="s">
        <v>90</v>
      </c>
      <c r="AF19" s="114" t="s">
        <v>90</v>
      </c>
      <c r="AG19" s="123">
        <v>47512552</v>
      </c>
      <c r="AH19" s="49">
        <f t="shared" si="9"/>
        <v>1364</v>
      </c>
      <c r="AI19" s="50">
        <f t="shared" si="8"/>
        <v>225.45454545454547</v>
      </c>
      <c r="AJ19" s="98">
        <v>1</v>
      </c>
      <c r="AK19" s="98">
        <v>0</v>
      </c>
      <c r="AL19" s="98">
        <v>1</v>
      </c>
      <c r="AM19" s="98">
        <v>1</v>
      </c>
      <c r="AN19" s="98">
        <v>1</v>
      </c>
      <c r="AO19" s="98">
        <v>0</v>
      </c>
      <c r="AP19" s="115">
        <v>10923081</v>
      </c>
      <c r="AQ19" s="115">
        <f t="shared" si="1"/>
        <v>0</v>
      </c>
      <c r="AR19" s="51"/>
      <c r="AS19" s="52" t="s">
        <v>101</v>
      </c>
      <c r="AV19" s="39" t="s">
        <v>108</v>
      </c>
      <c r="AW19" s="39" t="s">
        <v>109</v>
      </c>
      <c r="AY19" s="101"/>
    </row>
    <row r="20" spans="1:51" x14ac:dyDescent="0.25">
      <c r="B20" s="40">
        <v>2.375</v>
      </c>
      <c r="C20" s="40">
        <v>0.41666666666666669</v>
      </c>
      <c r="D20" s="110">
        <v>4</v>
      </c>
      <c r="E20" s="41">
        <f t="shared" si="0"/>
        <v>2.8169014084507045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135</v>
      </c>
      <c r="P20" s="111">
        <v>147</v>
      </c>
      <c r="Q20" s="111">
        <v>5561064</v>
      </c>
      <c r="R20" s="46">
        <f t="shared" si="4"/>
        <v>6024</v>
      </c>
      <c r="S20" s="47">
        <f t="shared" si="5"/>
        <v>144.57599999999999</v>
      </c>
      <c r="T20" s="47">
        <f t="shared" si="6"/>
        <v>6.024</v>
      </c>
      <c r="U20" s="112">
        <v>7</v>
      </c>
      <c r="V20" s="112">
        <f t="shared" si="7"/>
        <v>7</v>
      </c>
      <c r="W20" s="113" t="s">
        <v>129</v>
      </c>
      <c r="X20" s="115">
        <v>1069</v>
      </c>
      <c r="Y20" s="115">
        <v>0</v>
      </c>
      <c r="Z20" s="115">
        <v>1187</v>
      </c>
      <c r="AA20" s="115">
        <v>1185</v>
      </c>
      <c r="AB20" s="115">
        <v>1187</v>
      </c>
      <c r="AC20" s="48" t="s">
        <v>90</v>
      </c>
      <c r="AD20" s="48" t="s">
        <v>90</v>
      </c>
      <c r="AE20" s="48" t="s">
        <v>90</v>
      </c>
      <c r="AF20" s="114" t="s">
        <v>90</v>
      </c>
      <c r="AG20" s="123">
        <v>47513912</v>
      </c>
      <c r="AH20" s="49">
        <f t="shared" si="9"/>
        <v>1360</v>
      </c>
      <c r="AI20" s="50">
        <f t="shared" si="8"/>
        <v>225.7636122177955</v>
      </c>
      <c r="AJ20" s="98">
        <v>1</v>
      </c>
      <c r="AK20" s="98">
        <v>0</v>
      </c>
      <c r="AL20" s="98">
        <v>1</v>
      </c>
      <c r="AM20" s="98">
        <v>1</v>
      </c>
      <c r="AN20" s="98">
        <v>1</v>
      </c>
      <c r="AO20" s="98">
        <v>0</v>
      </c>
      <c r="AP20" s="115">
        <v>10923081</v>
      </c>
      <c r="AQ20" s="115">
        <f t="shared" si="1"/>
        <v>0</v>
      </c>
      <c r="AR20" s="53">
        <v>1.31</v>
      </c>
      <c r="AS20" s="52" t="s">
        <v>134</v>
      </c>
      <c r="AY20" s="101"/>
    </row>
    <row r="21" spans="1:51" x14ac:dyDescent="0.25">
      <c r="B21" s="40">
        <v>2.4166666666666701</v>
      </c>
      <c r="C21" s="40">
        <v>0.45833333333333298</v>
      </c>
      <c r="D21" s="110">
        <v>4</v>
      </c>
      <c r="E21" s="41">
        <f t="shared" si="0"/>
        <v>2.8169014084507045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135</v>
      </c>
      <c r="P21" s="111">
        <v>146</v>
      </c>
      <c r="Q21" s="111">
        <v>5567241</v>
      </c>
      <c r="R21" s="46">
        <f t="shared" si="4"/>
        <v>6177</v>
      </c>
      <c r="S21" s="47">
        <f t="shared" si="5"/>
        <v>148.24799999999999</v>
      </c>
      <c r="T21" s="47">
        <f t="shared" si="6"/>
        <v>6.1769999999999996</v>
      </c>
      <c r="U21" s="112">
        <v>6.4</v>
      </c>
      <c r="V21" s="112">
        <f t="shared" si="7"/>
        <v>6.4</v>
      </c>
      <c r="W21" s="113" t="s">
        <v>129</v>
      </c>
      <c r="X21" s="115">
        <v>1067</v>
      </c>
      <c r="Y21" s="115">
        <v>0</v>
      </c>
      <c r="Z21" s="115">
        <v>1187</v>
      </c>
      <c r="AA21" s="115">
        <v>1185</v>
      </c>
      <c r="AB21" s="115">
        <v>1187</v>
      </c>
      <c r="AC21" s="48" t="s">
        <v>90</v>
      </c>
      <c r="AD21" s="48" t="s">
        <v>90</v>
      </c>
      <c r="AE21" s="48" t="s">
        <v>90</v>
      </c>
      <c r="AF21" s="114" t="s">
        <v>90</v>
      </c>
      <c r="AG21" s="123">
        <v>47515312</v>
      </c>
      <c r="AH21" s="49">
        <f t="shared" si="9"/>
        <v>1400</v>
      </c>
      <c r="AI21" s="50">
        <f t="shared" si="8"/>
        <v>226.6472397604015</v>
      </c>
      <c r="AJ21" s="98">
        <v>1</v>
      </c>
      <c r="AK21" s="98">
        <v>0</v>
      </c>
      <c r="AL21" s="98">
        <v>1</v>
      </c>
      <c r="AM21" s="98">
        <v>1</v>
      </c>
      <c r="AN21" s="98">
        <v>1</v>
      </c>
      <c r="AO21" s="98">
        <v>0</v>
      </c>
      <c r="AP21" s="115">
        <v>10923081</v>
      </c>
      <c r="AQ21" s="115">
        <f t="shared" si="1"/>
        <v>0</v>
      </c>
      <c r="AR21" s="51"/>
      <c r="AS21" s="52" t="s">
        <v>101</v>
      </c>
      <c r="AY21" s="101"/>
    </row>
    <row r="22" spans="1:51" x14ac:dyDescent="0.25">
      <c r="A22" s="97" t="s">
        <v>163</v>
      </c>
      <c r="B22" s="40">
        <v>2.4583333333333299</v>
      </c>
      <c r="C22" s="40">
        <v>0.5</v>
      </c>
      <c r="D22" s="110">
        <v>4</v>
      </c>
      <c r="E22" s="41">
        <f t="shared" si="0"/>
        <v>2.8169014084507045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134</v>
      </c>
      <c r="P22" s="111">
        <v>144</v>
      </c>
      <c r="Q22" s="111">
        <v>5573163</v>
      </c>
      <c r="R22" s="46">
        <f t="shared" si="4"/>
        <v>5922</v>
      </c>
      <c r="S22" s="47">
        <f t="shared" si="5"/>
        <v>142.12799999999999</v>
      </c>
      <c r="T22" s="47">
        <f t="shared" si="6"/>
        <v>5.9219999999999997</v>
      </c>
      <c r="U22" s="112">
        <v>5.9</v>
      </c>
      <c r="V22" s="112">
        <f t="shared" si="7"/>
        <v>5.9</v>
      </c>
      <c r="W22" s="113" t="s">
        <v>129</v>
      </c>
      <c r="X22" s="115">
        <v>1057</v>
      </c>
      <c r="Y22" s="115">
        <v>0</v>
      </c>
      <c r="Z22" s="115">
        <v>1187</v>
      </c>
      <c r="AA22" s="115">
        <v>1185</v>
      </c>
      <c r="AB22" s="115">
        <v>1187</v>
      </c>
      <c r="AC22" s="48" t="s">
        <v>90</v>
      </c>
      <c r="AD22" s="48" t="s">
        <v>90</v>
      </c>
      <c r="AE22" s="48" t="s">
        <v>90</v>
      </c>
      <c r="AF22" s="114" t="s">
        <v>90</v>
      </c>
      <c r="AG22" s="123">
        <v>47516660</v>
      </c>
      <c r="AH22" s="49">
        <f t="shared" si="9"/>
        <v>1348</v>
      </c>
      <c r="AI22" s="50">
        <f t="shared" si="8"/>
        <v>227.62580209388722</v>
      </c>
      <c r="AJ22" s="98">
        <v>1</v>
      </c>
      <c r="AK22" s="98">
        <v>0</v>
      </c>
      <c r="AL22" s="98">
        <v>1</v>
      </c>
      <c r="AM22" s="98">
        <v>1</v>
      </c>
      <c r="AN22" s="98">
        <v>1</v>
      </c>
      <c r="AO22" s="98">
        <v>0</v>
      </c>
      <c r="AP22" s="115">
        <v>10923081</v>
      </c>
      <c r="AQ22" s="115">
        <f t="shared" si="1"/>
        <v>0</v>
      </c>
      <c r="AR22" s="51"/>
      <c r="AS22" s="52" t="s">
        <v>101</v>
      </c>
      <c r="AV22" s="55" t="s">
        <v>110</v>
      </c>
      <c r="AY22" s="101"/>
    </row>
    <row r="23" spans="1:51" x14ac:dyDescent="0.25">
      <c r="A23" s="97" t="s">
        <v>124</v>
      </c>
      <c r="B23" s="40">
        <v>2.5</v>
      </c>
      <c r="C23" s="40">
        <v>0.54166666666666696</v>
      </c>
      <c r="D23" s="110">
        <v>4</v>
      </c>
      <c r="E23" s="41">
        <f t="shared" si="0"/>
        <v>2.8169014084507045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134</v>
      </c>
      <c r="P23" s="111">
        <v>140</v>
      </c>
      <c r="Q23" s="111">
        <v>5579085</v>
      </c>
      <c r="R23" s="46">
        <f t="shared" si="4"/>
        <v>5922</v>
      </c>
      <c r="S23" s="47">
        <f t="shared" si="5"/>
        <v>142.12799999999999</v>
      </c>
      <c r="T23" s="47">
        <f t="shared" si="6"/>
        <v>5.9219999999999997</v>
      </c>
      <c r="U23" s="112">
        <v>5.4</v>
      </c>
      <c r="V23" s="112">
        <f t="shared" si="7"/>
        <v>5.4</v>
      </c>
      <c r="W23" s="113" t="s">
        <v>129</v>
      </c>
      <c r="X23" s="115">
        <v>1046</v>
      </c>
      <c r="Y23" s="115">
        <v>0</v>
      </c>
      <c r="Z23" s="115">
        <v>1187</v>
      </c>
      <c r="AA23" s="115">
        <v>1185</v>
      </c>
      <c r="AB23" s="115">
        <v>1187</v>
      </c>
      <c r="AC23" s="48" t="s">
        <v>90</v>
      </c>
      <c r="AD23" s="48" t="s">
        <v>90</v>
      </c>
      <c r="AE23" s="48" t="s">
        <v>90</v>
      </c>
      <c r="AF23" s="114" t="s">
        <v>90</v>
      </c>
      <c r="AG23" s="123">
        <v>47518020</v>
      </c>
      <c r="AH23" s="49">
        <f t="shared" si="9"/>
        <v>1360</v>
      </c>
      <c r="AI23" s="50">
        <f t="shared" si="8"/>
        <v>229.65214454576159</v>
      </c>
      <c r="AJ23" s="98">
        <v>1</v>
      </c>
      <c r="AK23" s="98">
        <v>0</v>
      </c>
      <c r="AL23" s="98">
        <v>1</v>
      </c>
      <c r="AM23" s="98">
        <v>1</v>
      </c>
      <c r="AN23" s="98">
        <v>1</v>
      </c>
      <c r="AO23" s="98">
        <v>0</v>
      </c>
      <c r="AP23" s="115">
        <v>10923081</v>
      </c>
      <c r="AQ23" s="115">
        <f t="shared" si="1"/>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133</v>
      </c>
      <c r="P24" s="111">
        <v>139</v>
      </c>
      <c r="Q24" s="111">
        <v>5584865</v>
      </c>
      <c r="R24" s="46">
        <f t="shared" si="4"/>
        <v>5780</v>
      </c>
      <c r="S24" s="47">
        <f t="shared" si="5"/>
        <v>138.72</v>
      </c>
      <c r="T24" s="47">
        <f t="shared" si="6"/>
        <v>5.78</v>
      </c>
      <c r="U24" s="112">
        <v>5</v>
      </c>
      <c r="V24" s="112">
        <f t="shared" si="7"/>
        <v>5</v>
      </c>
      <c r="W24" s="113" t="s">
        <v>129</v>
      </c>
      <c r="X24" s="115">
        <v>1017</v>
      </c>
      <c r="Y24" s="115">
        <v>0</v>
      </c>
      <c r="Z24" s="115">
        <v>1187</v>
      </c>
      <c r="AA24" s="115">
        <v>1185</v>
      </c>
      <c r="AB24" s="115">
        <v>1187</v>
      </c>
      <c r="AC24" s="48" t="s">
        <v>90</v>
      </c>
      <c r="AD24" s="48" t="s">
        <v>90</v>
      </c>
      <c r="AE24" s="48" t="s">
        <v>90</v>
      </c>
      <c r="AF24" s="114" t="s">
        <v>90</v>
      </c>
      <c r="AG24" s="123">
        <v>47519348</v>
      </c>
      <c r="AH24" s="49">
        <f>IF(ISBLANK(AG24),"-",AG24-AG23)</f>
        <v>1328</v>
      </c>
      <c r="AI24" s="50">
        <f t="shared" si="8"/>
        <v>229.75778546712803</v>
      </c>
      <c r="AJ24" s="98">
        <v>1</v>
      </c>
      <c r="AK24" s="98">
        <v>0</v>
      </c>
      <c r="AL24" s="98">
        <v>1</v>
      </c>
      <c r="AM24" s="98">
        <v>1</v>
      </c>
      <c r="AN24" s="98">
        <v>1</v>
      </c>
      <c r="AO24" s="98">
        <v>0</v>
      </c>
      <c r="AP24" s="115">
        <v>10923081</v>
      </c>
      <c r="AQ24" s="115">
        <f t="shared" si="1"/>
        <v>0</v>
      </c>
      <c r="AR24" s="53">
        <v>1.2</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137</v>
      </c>
      <c r="P25" s="111">
        <v>140</v>
      </c>
      <c r="Q25" s="111">
        <v>5590622</v>
      </c>
      <c r="R25" s="46">
        <f t="shared" si="4"/>
        <v>5757</v>
      </c>
      <c r="S25" s="47">
        <f t="shared" si="5"/>
        <v>138.16800000000001</v>
      </c>
      <c r="T25" s="47">
        <f t="shared" si="6"/>
        <v>5.7569999999999997</v>
      </c>
      <c r="U25" s="112">
        <v>4.8</v>
      </c>
      <c r="V25" s="112">
        <f t="shared" si="7"/>
        <v>4.8</v>
      </c>
      <c r="W25" s="113" t="s">
        <v>129</v>
      </c>
      <c r="X25" s="115">
        <v>1027</v>
      </c>
      <c r="Y25" s="115">
        <v>0</v>
      </c>
      <c r="Z25" s="115">
        <v>1187</v>
      </c>
      <c r="AA25" s="115">
        <v>1185</v>
      </c>
      <c r="AB25" s="115">
        <v>1186</v>
      </c>
      <c r="AC25" s="48" t="s">
        <v>90</v>
      </c>
      <c r="AD25" s="48" t="s">
        <v>90</v>
      </c>
      <c r="AE25" s="48" t="s">
        <v>90</v>
      </c>
      <c r="AF25" s="114" t="s">
        <v>90</v>
      </c>
      <c r="AG25" s="123">
        <v>47520675</v>
      </c>
      <c r="AH25" s="49">
        <f t="shared" si="9"/>
        <v>1327</v>
      </c>
      <c r="AI25" s="50">
        <f t="shared" si="8"/>
        <v>230.50199756817787</v>
      </c>
      <c r="AJ25" s="98">
        <v>1</v>
      </c>
      <c r="AK25" s="98">
        <v>0</v>
      </c>
      <c r="AL25" s="98">
        <v>1</v>
      </c>
      <c r="AM25" s="98">
        <v>1</v>
      </c>
      <c r="AN25" s="98">
        <v>1</v>
      </c>
      <c r="AO25" s="98">
        <v>0</v>
      </c>
      <c r="AP25" s="115">
        <v>10923081</v>
      </c>
      <c r="AQ25" s="115">
        <f t="shared" si="1"/>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136</v>
      </c>
      <c r="P26" s="111">
        <v>140</v>
      </c>
      <c r="Q26" s="111">
        <v>5596480</v>
      </c>
      <c r="R26" s="46">
        <f t="shared" si="4"/>
        <v>5858</v>
      </c>
      <c r="S26" s="47">
        <f t="shared" si="5"/>
        <v>140.59200000000001</v>
      </c>
      <c r="T26" s="47">
        <f t="shared" si="6"/>
        <v>5.8579999999999997</v>
      </c>
      <c r="U26" s="112">
        <v>4.5999999999999996</v>
      </c>
      <c r="V26" s="112">
        <f t="shared" si="7"/>
        <v>4.5999999999999996</v>
      </c>
      <c r="W26" s="113" t="s">
        <v>129</v>
      </c>
      <c r="X26" s="115">
        <v>1024</v>
      </c>
      <c r="Y26" s="115">
        <v>0</v>
      </c>
      <c r="Z26" s="115">
        <v>1187</v>
      </c>
      <c r="AA26" s="115">
        <v>1185</v>
      </c>
      <c r="AB26" s="115">
        <v>1187</v>
      </c>
      <c r="AC26" s="48" t="s">
        <v>90</v>
      </c>
      <c r="AD26" s="48" t="s">
        <v>90</v>
      </c>
      <c r="AE26" s="48" t="s">
        <v>90</v>
      </c>
      <c r="AF26" s="114" t="s">
        <v>90</v>
      </c>
      <c r="AG26" s="123">
        <v>47522016</v>
      </c>
      <c r="AH26" s="49">
        <f t="shared" si="9"/>
        <v>1341</v>
      </c>
      <c r="AI26" s="50">
        <f t="shared" si="8"/>
        <v>228.91771935814273</v>
      </c>
      <c r="AJ26" s="98">
        <v>1</v>
      </c>
      <c r="AK26" s="98">
        <v>0</v>
      </c>
      <c r="AL26" s="98">
        <v>1</v>
      </c>
      <c r="AM26" s="98">
        <v>1</v>
      </c>
      <c r="AN26" s="98">
        <v>1</v>
      </c>
      <c r="AO26" s="98">
        <v>0</v>
      </c>
      <c r="AP26" s="115">
        <v>10923081</v>
      </c>
      <c r="AQ26" s="115">
        <f t="shared" si="1"/>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137</v>
      </c>
      <c r="P27" s="111">
        <v>142</v>
      </c>
      <c r="Q27" s="111">
        <v>5602399</v>
      </c>
      <c r="R27" s="46">
        <f t="shared" si="4"/>
        <v>5919</v>
      </c>
      <c r="S27" s="47">
        <f t="shared" si="5"/>
        <v>142.05600000000001</v>
      </c>
      <c r="T27" s="47">
        <f t="shared" si="6"/>
        <v>5.9189999999999996</v>
      </c>
      <c r="U27" s="112">
        <v>4.2</v>
      </c>
      <c r="V27" s="112">
        <f t="shared" si="7"/>
        <v>4.2</v>
      </c>
      <c r="W27" s="113" t="s">
        <v>129</v>
      </c>
      <c r="X27" s="115">
        <v>1035</v>
      </c>
      <c r="Y27" s="115">
        <v>0</v>
      </c>
      <c r="Z27" s="115">
        <v>1187</v>
      </c>
      <c r="AA27" s="115">
        <v>1185</v>
      </c>
      <c r="AB27" s="115">
        <v>1187</v>
      </c>
      <c r="AC27" s="48" t="s">
        <v>90</v>
      </c>
      <c r="AD27" s="48" t="s">
        <v>90</v>
      </c>
      <c r="AE27" s="48" t="s">
        <v>90</v>
      </c>
      <c r="AF27" s="114" t="s">
        <v>90</v>
      </c>
      <c r="AG27" s="123">
        <v>47523364</v>
      </c>
      <c r="AH27" s="49">
        <f t="shared" si="9"/>
        <v>1348</v>
      </c>
      <c r="AI27" s="50">
        <f t="shared" si="8"/>
        <v>227.74117249535396</v>
      </c>
      <c r="AJ27" s="98">
        <v>1</v>
      </c>
      <c r="AK27" s="98">
        <v>0</v>
      </c>
      <c r="AL27" s="98">
        <v>1</v>
      </c>
      <c r="AM27" s="98">
        <v>1</v>
      </c>
      <c r="AN27" s="98">
        <v>1</v>
      </c>
      <c r="AO27" s="98">
        <v>0</v>
      </c>
      <c r="AP27" s="115">
        <v>10923081</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139</v>
      </c>
      <c r="P28" s="111">
        <v>135</v>
      </c>
      <c r="Q28" s="111">
        <v>5608321</v>
      </c>
      <c r="R28" s="46">
        <f t="shared" si="4"/>
        <v>5922</v>
      </c>
      <c r="S28" s="47">
        <f t="shared" si="5"/>
        <v>142.12799999999999</v>
      </c>
      <c r="T28" s="47">
        <f t="shared" si="6"/>
        <v>5.9219999999999997</v>
      </c>
      <c r="U28" s="112">
        <v>3.8</v>
      </c>
      <c r="V28" s="112">
        <f t="shared" si="7"/>
        <v>3.8</v>
      </c>
      <c r="W28" s="113" t="s">
        <v>129</v>
      </c>
      <c r="X28" s="115">
        <v>1016</v>
      </c>
      <c r="Y28" s="115">
        <v>0</v>
      </c>
      <c r="Z28" s="115">
        <v>1187</v>
      </c>
      <c r="AA28" s="115">
        <v>1185</v>
      </c>
      <c r="AB28" s="115">
        <v>1187</v>
      </c>
      <c r="AC28" s="48" t="s">
        <v>90</v>
      </c>
      <c r="AD28" s="48" t="s">
        <v>90</v>
      </c>
      <c r="AE28" s="48" t="s">
        <v>90</v>
      </c>
      <c r="AF28" s="114" t="s">
        <v>90</v>
      </c>
      <c r="AG28" s="123">
        <v>47524712</v>
      </c>
      <c r="AH28" s="49">
        <f t="shared" si="9"/>
        <v>1348</v>
      </c>
      <c r="AI28" s="50">
        <f t="shared" si="8"/>
        <v>227.62580209388722</v>
      </c>
      <c r="AJ28" s="98">
        <v>1</v>
      </c>
      <c r="AK28" s="98">
        <v>0</v>
      </c>
      <c r="AL28" s="98">
        <v>1</v>
      </c>
      <c r="AM28" s="98">
        <v>1</v>
      </c>
      <c r="AN28" s="98">
        <v>1</v>
      </c>
      <c r="AO28" s="98">
        <v>0</v>
      </c>
      <c r="AP28" s="115">
        <v>10923081</v>
      </c>
      <c r="AQ28" s="115">
        <f t="shared" si="1"/>
        <v>0</v>
      </c>
      <c r="AR28" s="53">
        <v>1.24</v>
      </c>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137</v>
      </c>
      <c r="P29" s="111">
        <v>140</v>
      </c>
      <c r="Q29" s="111">
        <v>5614147</v>
      </c>
      <c r="R29" s="46">
        <f t="shared" si="4"/>
        <v>5826</v>
      </c>
      <c r="S29" s="47">
        <f t="shared" si="5"/>
        <v>139.82400000000001</v>
      </c>
      <c r="T29" s="47">
        <f t="shared" si="6"/>
        <v>5.8259999999999996</v>
      </c>
      <c r="U29" s="112">
        <v>3.5</v>
      </c>
      <c r="V29" s="112">
        <f t="shared" si="7"/>
        <v>3.5</v>
      </c>
      <c r="W29" s="113" t="s">
        <v>129</v>
      </c>
      <c r="X29" s="115">
        <v>1006</v>
      </c>
      <c r="Y29" s="115">
        <v>0</v>
      </c>
      <c r="Z29" s="115">
        <v>1187</v>
      </c>
      <c r="AA29" s="115">
        <v>1185</v>
      </c>
      <c r="AB29" s="115">
        <v>1187</v>
      </c>
      <c r="AC29" s="48" t="s">
        <v>90</v>
      </c>
      <c r="AD29" s="48" t="s">
        <v>90</v>
      </c>
      <c r="AE29" s="48" t="s">
        <v>90</v>
      </c>
      <c r="AF29" s="114" t="s">
        <v>90</v>
      </c>
      <c r="AG29" s="123">
        <v>47526056</v>
      </c>
      <c r="AH29" s="49">
        <f t="shared" si="9"/>
        <v>1344</v>
      </c>
      <c r="AI29" s="50">
        <f t="shared" si="8"/>
        <v>230.69001029866118</v>
      </c>
      <c r="AJ29" s="98">
        <v>1</v>
      </c>
      <c r="AK29" s="98">
        <v>0</v>
      </c>
      <c r="AL29" s="98">
        <v>1</v>
      </c>
      <c r="AM29" s="98">
        <v>1</v>
      </c>
      <c r="AN29" s="98">
        <v>1</v>
      </c>
      <c r="AO29" s="98">
        <v>0</v>
      </c>
      <c r="AP29" s="115">
        <v>10923081</v>
      </c>
      <c r="AQ29" s="115">
        <f t="shared" si="1"/>
        <v>0</v>
      </c>
      <c r="AR29" s="51"/>
      <c r="AS29" s="52" t="s">
        <v>113</v>
      </c>
      <c r="AY29" s="101"/>
    </row>
    <row r="30" spans="1:51" x14ac:dyDescent="0.25">
      <c r="B30" s="40">
        <v>2.7916666666666701</v>
      </c>
      <c r="C30" s="40">
        <v>0.83333333333333703</v>
      </c>
      <c r="D30" s="110">
        <v>4</v>
      </c>
      <c r="E30" s="41">
        <f t="shared" si="0"/>
        <v>2.8169014084507045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114</v>
      </c>
      <c r="P30" s="111">
        <v>130</v>
      </c>
      <c r="Q30" s="111">
        <v>5619632</v>
      </c>
      <c r="R30" s="46">
        <f t="shared" si="4"/>
        <v>5485</v>
      </c>
      <c r="S30" s="47">
        <f t="shared" si="5"/>
        <v>131.63999999999999</v>
      </c>
      <c r="T30" s="47">
        <f t="shared" si="6"/>
        <v>5.4850000000000003</v>
      </c>
      <c r="U30" s="112">
        <v>2.8</v>
      </c>
      <c r="V30" s="112">
        <f t="shared" si="7"/>
        <v>2.8</v>
      </c>
      <c r="W30" s="113" t="s">
        <v>133</v>
      </c>
      <c r="X30" s="115">
        <v>1067</v>
      </c>
      <c r="Y30" s="115">
        <v>0</v>
      </c>
      <c r="Z30" s="115">
        <v>1188</v>
      </c>
      <c r="AA30" s="115">
        <v>1185</v>
      </c>
      <c r="AB30" s="115">
        <v>0</v>
      </c>
      <c r="AC30" s="48" t="s">
        <v>90</v>
      </c>
      <c r="AD30" s="48" t="s">
        <v>90</v>
      </c>
      <c r="AE30" s="48" t="s">
        <v>90</v>
      </c>
      <c r="AF30" s="114" t="s">
        <v>90</v>
      </c>
      <c r="AG30" s="123">
        <v>47527156</v>
      </c>
      <c r="AH30" s="49">
        <f t="shared" si="9"/>
        <v>1100</v>
      </c>
      <c r="AI30" s="50">
        <f t="shared" si="8"/>
        <v>200.54694621695532</v>
      </c>
      <c r="AJ30" s="98">
        <v>1</v>
      </c>
      <c r="AK30" s="98">
        <v>0</v>
      </c>
      <c r="AL30" s="98">
        <v>1</v>
      </c>
      <c r="AM30" s="98">
        <v>1</v>
      </c>
      <c r="AN30" s="98">
        <v>0</v>
      </c>
      <c r="AO30" s="98">
        <v>0</v>
      </c>
      <c r="AP30" s="115">
        <v>10923081</v>
      </c>
      <c r="AQ30" s="115">
        <f t="shared" si="1"/>
        <v>0</v>
      </c>
      <c r="AR30" s="51"/>
      <c r="AS30" s="52" t="s">
        <v>113</v>
      </c>
      <c r="AV30" s="339" t="s">
        <v>117</v>
      </c>
      <c r="AW30" s="339"/>
      <c r="AY30" s="101"/>
    </row>
    <row r="31" spans="1:51" x14ac:dyDescent="0.25">
      <c r="B31" s="40">
        <v>2.8333333333333299</v>
      </c>
      <c r="C31" s="40">
        <v>0.875000000000004</v>
      </c>
      <c r="D31" s="110">
        <v>4</v>
      </c>
      <c r="E31" s="41">
        <f t="shared" si="0"/>
        <v>2.8169014084507045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132</v>
      </c>
      <c r="P31" s="111">
        <v>140</v>
      </c>
      <c r="Q31" s="111">
        <v>5625414</v>
      </c>
      <c r="R31" s="46">
        <f t="shared" si="4"/>
        <v>5782</v>
      </c>
      <c r="S31" s="47">
        <f t="shared" si="5"/>
        <v>138.768</v>
      </c>
      <c r="T31" s="47">
        <f t="shared" si="6"/>
        <v>5.782</v>
      </c>
      <c r="U31" s="112">
        <v>2.4</v>
      </c>
      <c r="V31" s="112">
        <f t="shared" si="7"/>
        <v>2.4</v>
      </c>
      <c r="W31" s="113" t="s">
        <v>129</v>
      </c>
      <c r="X31" s="115">
        <v>1056</v>
      </c>
      <c r="Y31" s="115">
        <v>0</v>
      </c>
      <c r="Z31" s="115">
        <v>1186</v>
      </c>
      <c r="AA31" s="115">
        <v>1185</v>
      </c>
      <c r="AB31" s="115">
        <v>1186</v>
      </c>
      <c r="AC31" s="48" t="s">
        <v>90</v>
      </c>
      <c r="AD31" s="48" t="s">
        <v>90</v>
      </c>
      <c r="AE31" s="48" t="s">
        <v>90</v>
      </c>
      <c r="AF31" s="114" t="s">
        <v>90</v>
      </c>
      <c r="AG31" s="123">
        <v>47528452</v>
      </c>
      <c r="AH31" s="49">
        <f t="shared" si="9"/>
        <v>1296</v>
      </c>
      <c r="AI31" s="50">
        <f t="shared" si="8"/>
        <v>224.14389484607403</v>
      </c>
      <c r="AJ31" s="98">
        <v>1</v>
      </c>
      <c r="AK31" s="98">
        <v>0</v>
      </c>
      <c r="AL31" s="98">
        <v>1</v>
      </c>
      <c r="AM31" s="98">
        <v>1</v>
      </c>
      <c r="AN31" s="98">
        <v>1</v>
      </c>
      <c r="AO31" s="98">
        <v>0</v>
      </c>
      <c r="AP31" s="115">
        <v>10923081</v>
      </c>
      <c r="AQ31" s="115">
        <f t="shared" si="1"/>
        <v>0</v>
      </c>
      <c r="AR31" s="51"/>
      <c r="AS31" s="52" t="s">
        <v>113</v>
      </c>
      <c r="AV31" s="59" t="s">
        <v>29</v>
      </c>
      <c r="AW31" s="59" t="s">
        <v>74</v>
      </c>
      <c r="AY31" s="101"/>
    </row>
    <row r="32" spans="1:51" x14ac:dyDescent="0.25">
      <c r="B32" s="40">
        <v>2.875</v>
      </c>
      <c r="C32" s="40">
        <v>0.91666666666667096</v>
      </c>
      <c r="D32" s="110">
        <v>4</v>
      </c>
      <c r="E32" s="41">
        <f t="shared" si="0"/>
        <v>2.8169014084507045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129</v>
      </c>
      <c r="P32" s="111">
        <v>134</v>
      </c>
      <c r="Q32" s="111">
        <v>5630958</v>
      </c>
      <c r="R32" s="46">
        <f t="shared" si="4"/>
        <v>5544</v>
      </c>
      <c r="S32" s="47">
        <f t="shared" si="5"/>
        <v>133.05600000000001</v>
      </c>
      <c r="T32" s="47">
        <f t="shared" si="6"/>
        <v>5.5439999999999996</v>
      </c>
      <c r="U32" s="112">
        <v>2</v>
      </c>
      <c r="V32" s="112">
        <f t="shared" si="7"/>
        <v>2</v>
      </c>
      <c r="W32" s="113" t="s">
        <v>129</v>
      </c>
      <c r="X32" s="115">
        <v>1056</v>
      </c>
      <c r="Y32" s="115">
        <v>0</v>
      </c>
      <c r="Z32" s="115">
        <v>1188</v>
      </c>
      <c r="AA32" s="115">
        <v>1185</v>
      </c>
      <c r="AB32" s="115">
        <v>1187</v>
      </c>
      <c r="AC32" s="48" t="s">
        <v>90</v>
      </c>
      <c r="AD32" s="48" t="s">
        <v>90</v>
      </c>
      <c r="AE32" s="48" t="s">
        <v>90</v>
      </c>
      <c r="AF32" s="114" t="s">
        <v>90</v>
      </c>
      <c r="AG32" s="123">
        <v>47529812</v>
      </c>
      <c r="AH32" s="49">
        <f t="shared" si="9"/>
        <v>1360</v>
      </c>
      <c r="AI32" s="50">
        <f t="shared" si="8"/>
        <v>245.31024531024534</v>
      </c>
      <c r="AJ32" s="98">
        <v>1</v>
      </c>
      <c r="AK32" s="98">
        <v>0</v>
      </c>
      <c r="AL32" s="98">
        <v>1</v>
      </c>
      <c r="AM32" s="98">
        <v>1</v>
      </c>
      <c r="AN32" s="98">
        <v>1</v>
      </c>
      <c r="AO32" s="98">
        <v>0</v>
      </c>
      <c r="AP32" s="115">
        <v>10923081</v>
      </c>
      <c r="AQ32" s="115">
        <f t="shared" si="1"/>
        <v>0</v>
      </c>
      <c r="AR32" s="53">
        <v>1.4</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75">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135</v>
      </c>
      <c r="P33" s="111">
        <v>128</v>
      </c>
      <c r="Q33" s="111">
        <v>5636312</v>
      </c>
      <c r="R33" s="46">
        <f t="shared" si="4"/>
        <v>5354</v>
      </c>
      <c r="S33" s="47">
        <f t="shared" si="5"/>
        <v>128.49600000000001</v>
      </c>
      <c r="T33" s="47">
        <f t="shared" si="6"/>
        <v>5.3540000000000001</v>
      </c>
      <c r="U33" s="112">
        <v>2.1</v>
      </c>
      <c r="V33" s="112">
        <f t="shared" si="7"/>
        <v>2.1</v>
      </c>
      <c r="W33" s="113" t="s">
        <v>135</v>
      </c>
      <c r="X33" s="115">
        <v>0</v>
      </c>
      <c r="Y33" s="115">
        <v>0</v>
      </c>
      <c r="Z33" s="115">
        <v>1186</v>
      </c>
      <c r="AA33" s="115">
        <v>1185</v>
      </c>
      <c r="AB33" s="115">
        <v>1187</v>
      </c>
      <c r="AC33" s="48" t="s">
        <v>90</v>
      </c>
      <c r="AD33" s="48" t="s">
        <v>90</v>
      </c>
      <c r="AE33" s="48" t="s">
        <v>90</v>
      </c>
      <c r="AF33" s="114" t="s">
        <v>90</v>
      </c>
      <c r="AG33" s="123">
        <v>47531068</v>
      </c>
      <c r="AH33" s="49">
        <f t="shared" si="9"/>
        <v>1256</v>
      </c>
      <c r="AI33" s="50">
        <f t="shared" si="8"/>
        <v>234.5909600298842</v>
      </c>
      <c r="AJ33" s="98">
        <v>0</v>
      </c>
      <c r="AK33" s="98">
        <v>0</v>
      </c>
      <c r="AL33" s="98">
        <v>1</v>
      </c>
      <c r="AM33" s="98">
        <v>1</v>
      </c>
      <c r="AN33" s="98">
        <v>1</v>
      </c>
      <c r="AO33" s="98">
        <v>0.3</v>
      </c>
      <c r="AP33" s="115">
        <v>10923179</v>
      </c>
      <c r="AQ33" s="115">
        <f t="shared" si="1"/>
        <v>98</v>
      </c>
      <c r="AR33" s="51"/>
      <c r="AS33" s="52" t="s">
        <v>113</v>
      </c>
      <c r="AY33" s="101"/>
    </row>
    <row r="34" spans="1:51" x14ac:dyDescent="0.25">
      <c r="B34" s="40">
        <v>2.9583333333333299</v>
      </c>
      <c r="C34" s="40">
        <v>1</v>
      </c>
      <c r="D34" s="110">
        <v>4</v>
      </c>
      <c r="E34" s="41">
        <f t="shared" si="0"/>
        <v>2.8169014084507045</v>
      </c>
      <c r="F34" s="175">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137</v>
      </c>
      <c r="P34" s="111">
        <v>125</v>
      </c>
      <c r="Q34" s="111">
        <v>5641604</v>
      </c>
      <c r="R34" s="46">
        <f t="shared" si="4"/>
        <v>5292</v>
      </c>
      <c r="S34" s="47">
        <f t="shared" si="5"/>
        <v>127.008</v>
      </c>
      <c r="T34" s="47">
        <f t="shared" si="6"/>
        <v>5.2919999999999998</v>
      </c>
      <c r="U34" s="112">
        <v>2.2999999999999998</v>
      </c>
      <c r="V34" s="112">
        <f t="shared" si="7"/>
        <v>2.2999999999999998</v>
      </c>
      <c r="W34" s="113" t="s">
        <v>135</v>
      </c>
      <c r="X34" s="115">
        <v>0</v>
      </c>
      <c r="Y34" s="115">
        <v>0</v>
      </c>
      <c r="Z34" s="115">
        <v>1187</v>
      </c>
      <c r="AA34" s="115">
        <v>1185</v>
      </c>
      <c r="AB34" s="115">
        <v>1187</v>
      </c>
      <c r="AC34" s="48" t="s">
        <v>90</v>
      </c>
      <c r="AD34" s="48" t="s">
        <v>90</v>
      </c>
      <c r="AE34" s="48" t="s">
        <v>90</v>
      </c>
      <c r="AF34" s="114" t="s">
        <v>90</v>
      </c>
      <c r="AG34" s="123">
        <v>47532308</v>
      </c>
      <c r="AH34" s="49">
        <f t="shared" si="9"/>
        <v>1240</v>
      </c>
      <c r="AI34" s="50">
        <f t="shared" si="8"/>
        <v>234.31594860166288</v>
      </c>
      <c r="AJ34" s="98">
        <v>0</v>
      </c>
      <c r="AK34" s="98">
        <v>0</v>
      </c>
      <c r="AL34" s="98">
        <v>1</v>
      </c>
      <c r="AM34" s="98">
        <v>1</v>
      </c>
      <c r="AN34" s="98">
        <v>1</v>
      </c>
      <c r="AO34" s="98">
        <v>0.3</v>
      </c>
      <c r="AP34" s="115">
        <v>10923422</v>
      </c>
      <c r="AQ34" s="115">
        <f t="shared" si="1"/>
        <v>243</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133650</v>
      </c>
      <c r="S35" s="65">
        <f>AVERAGE(S11:S34)</f>
        <v>133.65</v>
      </c>
      <c r="T35" s="65">
        <f>SUM(T11:T34)</f>
        <v>133.65</v>
      </c>
      <c r="U35" s="112"/>
      <c r="V35" s="94"/>
      <c r="W35" s="57"/>
      <c r="X35" s="88"/>
      <c r="Y35" s="89"/>
      <c r="Z35" s="89"/>
      <c r="AA35" s="89"/>
      <c r="AB35" s="90"/>
      <c r="AC35" s="88"/>
      <c r="AD35" s="89"/>
      <c r="AE35" s="90"/>
      <c r="AF35" s="91"/>
      <c r="AG35" s="66">
        <f>AG34-AG10</f>
        <v>31440</v>
      </c>
      <c r="AH35" s="67">
        <f>SUM(AH11:AH34)</f>
        <v>31440</v>
      </c>
      <c r="AI35" s="68">
        <f>$AH$35/$T35</f>
        <v>235.24130190796856</v>
      </c>
      <c r="AJ35" s="98"/>
      <c r="AK35" s="98"/>
      <c r="AL35" s="98"/>
      <c r="AM35" s="98"/>
      <c r="AN35" s="98"/>
      <c r="AO35" s="69"/>
      <c r="AP35" s="70">
        <f>AP34-AP10</f>
        <v>2635</v>
      </c>
      <c r="AQ35" s="71">
        <f>SUM(AQ11:AQ34)</f>
        <v>2635</v>
      </c>
      <c r="AR35" s="72">
        <f>AVERAGE(AR11:AR34)</f>
        <v>1.2616666666666667</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167" t="s">
        <v>191</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2" t="s">
        <v>213</v>
      </c>
      <c r="C41" s="105"/>
      <c r="D41" s="105"/>
      <c r="E41" s="105"/>
      <c r="F41" s="105"/>
      <c r="G41" s="105"/>
      <c r="H41" s="105"/>
      <c r="I41" s="106"/>
      <c r="J41" s="106"/>
      <c r="K41" s="106"/>
      <c r="L41" s="106"/>
      <c r="M41" s="106"/>
      <c r="N41" s="106"/>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73"/>
      <c r="AW41" s="73"/>
      <c r="AY41" s="101"/>
    </row>
    <row r="42" spans="1:51" x14ac:dyDescent="0.25">
      <c r="B42" s="83" t="s">
        <v>230</v>
      </c>
      <c r="C42" s="106"/>
      <c r="D42" s="106"/>
      <c r="E42" s="106"/>
      <c r="F42" s="85"/>
      <c r="G42" s="85"/>
      <c r="H42" s="85"/>
      <c r="I42" s="106"/>
      <c r="J42" s="106"/>
      <c r="K42" s="106"/>
      <c r="L42" s="85"/>
      <c r="M42" s="85"/>
      <c r="N42" s="85"/>
      <c r="O42" s="106"/>
      <c r="P42" s="106"/>
      <c r="Q42" s="106"/>
      <c r="R42" s="106"/>
      <c r="S42" s="85"/>
      <c r="T42" s="85"/>
      <c r="U42" s="85"/>
      <c r="V42" s="85"/>
      <c r="W42" s="102"/>
      <c r="X42" s="102"/>
      <c r="Y42" s="102"/>
      <c r="Z42" s="102"/>
      <c r="AA42" s="102"/>
      <c r="AB42" s="102"/>
      <c r="AC42" s="102"/>
      <c r="AD42" s="102"/>
      <c r="AE42" s="102"/>
      <c r="AM42" s="20"/>
      <c r="AN42" s="99"/>
      <c r="AO42" s="99"/>
      <c r="AP42" s="99"/>
      <c r="AQ42" s="99"/>
      <c r="AR42" s="102"/>
      <c r="AV42" s="128"/>
      <c r="AW42" s="128"/>
      <c r="AY42" s="101"/>
    </row>
    <row r="43" spans="1:51" x14ac:dyDescent="0.25">
      <c r="B43" s="133" t="s">
        <v>233</v>
      </c>
      <c r="C43" s="106"/>
      <c r="D43" s="106"/>
      <c r="E43" s="106"/>
      <c r="F43" s="85"/>
      <c r="G43" s="85"/>
      <c r="H43" s="85"/>
      <c r="I43" s="106"/>
      <c r="J43" s="106"/>
      <c r="K43" s="106"/>
      <c r="L43" s="85"/>
      <c r="M43" s="85"/>
      <c r="N43" s="85"/>
      <c r="O43" s="106"/>
      <c r="P43" s="106"/>
      <c r="Q43" s="106"/>
      <c r="R43" s="106"/>
      <c r="S43" s="85"/>
      <c r="T43" s="85"/>
      <c r="U43" s="85"/>
      <c r="V43" s="85"/>
      <c r="W43" s="102"/>
      <c r="X43" s="102"/>
      <c r="Y43" s="102"/>
      <c r="Z43" s="102"/>
      <c r="AA43" s="102"/>
      <c r="AB43" s="102"/>
      <c r="AC43" s="102"/>
      <c r="AD43" s="102"/>
      <c r="AE43" s="102"/>
      <c r="AM43" s="20"/>
      <c r="AN43" s="99"/>
      <c r="AO43" s="99"/>
      <c r="AP43" s="99"/>
      <c r="AQ43" s="99"/>
      <c r="AR43" s="102"/>
      <c r="AV43" s="128"/>
      <c r="AW43" s="128"/>
      <c r="AY43" s="101"/>
    </row>
    <row r="44" spans="1:51" x14ac:dyDescent="0.25">
      <c r="B44" s="167" t="s">
        <v>229</v>
      </c>
      <c r="C44" s="105"/>
      <c r="D44" s="105"/>
      <c r="E44" s="105"/>
      <c r="F44" s="105"/>
      <c r="G44" s="105"/>
      <c r="H44" s="105"/>
      <c r="I44" s="106"/>
      <c r="J44" s="106"/>
      <c r="K44" s="106"/>
      <c r="L44" s="106"/>
      <c r="M44" s="106"/>
      <c r="N44" s="106"/>
      <c r="O44" s="106"/>
      <c r="P44" s="106"/>
      <c r="Q44" s="106"/>
      <c r="R44" s="106"/>
      <c r="S44" s="107"/>
      <c r="T44" s="107"/>
      <c r="U44" s="107"/>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81" t="s">
        <v>222</v>
      </c>
      <c r="C45" s="229"/>
      <c r="D45" s="230"/>
      <c r="E45" s="229"/>
      <c r="F45" s="229"/>
      <c r="G45" s="229"/>
      <c r="H45" s="229"/>
      <c r="I45" s="233"/>
      <c r="J45" s="234"/>
      <c r="K45" s="234"/>
      <c r="L45" s="201"/>
      <c r="M45" s="201"/>
      <c r="N45" s="201"/>
      <c r="O45" s="201"/>
      <c r="P45" s="201"/>
      <c r="Q45" s="201"/>
      <c r="R45" s="201"/>
      <c r="S45" s="108"/>
      <c r="T45" s="107"/>
      <c r="U45" s="107"/>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A46" s="121"/>
      <c r="B46" s="167" t="s">
        <v>138</v>
      </c>
      <c r="C46" s="137"/>
      <c r="D46" s="198"/>
      <c r="E46" s="124"/>
      <c r="F46" s="124"/>
      <c r="G46" s="124"/>
      <c r="H46" s="124"/>
      <c r="I46" s="124"/>
      <c r="J46" s="125"/>
      <c r="K46" s="125"/>
      <c r="L46" s="125"/>
      <c r="M46" s="125"/>
      <c r="N46" s="125"/>
      <c r="O46" s="125"/>
      <c r="P46" s="125"/>
      <c r="Q46" s="125"/>
      <c r="R46" s="125"/>
      <c r="S46" s="125"/>
      <c r="T46" s="126"/>
      <c r="U46" s="126"/>
      <c r="V46" s="107"/>
      <c r="W46" s="102"/>
      <c r="X46" s="102"/>
      <c r="Y46" s="102"/>
      <c r="Z46" s="102"/>
      <c r="AA46" s="102"/>
      <c r="AB46" s="102"/>
      <c r="AC46" s="102"/>
      <c r="AD46" s="102"/>
      <c r="AE46" s="102"/>
      <c r="AM46" s="103"/>
      <c r="AN46" s="103"/>
      <c r="AO46" s="103"/>
      <c r="AP46" s="103"/>
      <c r="AQ46" s="103"/>
      <c r="AR46" s="103"/>
      <c r="AS46" s="104"/>
      <c r="AV46" s="101"/>
      <c r="AW46" s="97"/>
      <c r="AX46" s="97"/>
      <c r="AY46" s="97"/>
    </row>
    <row r="47" spans="1:51" x14ac:dyDescent="0.25">
      <c r="B47" s="167" t="s">
        <v>234</v>
      </c>
      <c r="C47" s="236"/>
      <c r="D47" s="237"/>
      <c r="E47" s="238"/>
      <c r="F47" s="238"/>
      <c r="G47" s="238"/>
      <c r="H47" s="238"/>
      <c r="I47" s="238"/>
      <c r="J47" s="135"/>
      <c r="K47" s="135"/>
      <c r="L47" s="135"/>
      <c r="M47" s="135"/>
      <c r="N47" s="135"/>
      <c r="O47" s="135"/>
      <c r="P47" s="135"/>
      <c r="Q47" s="135"/>
      <c r="R47" s="135"/>
      <c r="S47" s="135"/>
      <c r="T47" s="135"/>
      <c r="U47" s="135"/>
      <c r="V47" s="107"/>
      <c r="W47" s="102"/>
      <c r="X47" s="102"/>
      <c r="Y47" s="102"/>
      <c r="Z47" s="102"/>
      <c r="AA47" s="102"/>
      <c r="AB47" s="102"/>
      <c r="AC47" s="102"/>
      <c r="AD47" s="102"/>
      <c r="AE47" s="102"/>
      <c r="AM47" s="103"/>
      <c r="AN47" s="103"/>
      <c r="AO47" s="103"/>
      <c r="AP47" s="103"/>
      <c r="AQ47" s="103"/>
      <c r="AR47" s="103"/>
      <c r="AS47" s="104"/>
      <c r="AV47" s="101"/>
      <c r="AW47" s="97"/>
      <c r="AX47" s="97"/>
      <c r="AY47" s="97"/>
    </row>
    <row r="48" spans="1:51" x14ac:dyDescent="0.25">
      <c r="B48" s="167" t="s">
        <v>140</v>
      </c>
      <c r="C48" s="214"/>
      <c r="D48" s="215"/>
      <c r="E48" s="214"/>
      <c r="F48" s="214"/>
      <c r="G48" s="214"/>
      <c r="H48" s="214"/>
      <c r="I48" s="214"/>
      <c r="J48" s="214"/>
      <c r="K48" s="214"/>
      <c r="L48" s="135"/>
      <c r="M48" s="135"/>
      <c r="N48" s="135"/>
      <c r="O48" s="135"/>
      <c r="P48" s="135"/>
      <c r="Q48" s="135"/>
      <c r="R48" s="135"/>
      <c r="S48" s="135"/>
      <c r="T48" s="135"/>
      <c r="U48" s="135"/>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67" t="s">
        <v>143</v>
      </c>
      <c r="C49" s="216"/>
      <c r="D49" s="217"/>
      <c r="E49" s="216"/>
      <c r="F49" s="216"/>
      <c r="G49" s="216"/>
      <c r="H49" s="216"/>
      <c r="I49" s="216"/>
      <c r="J49" s="216"/>
      <c r="K49" s="216"/>
      <c r="L49" s="124"/>
      <c r="M49" s="124"/>
      <c r="N49" s="124"/>
      <c r="O49" s="124"/>
      <c r="P49" s="124"/>
      <c r="Q49" s="124"/>
      <c r="R49" s="124"/>
      <c r="S49" s="124"/>
      <c r="T49" s="124"/>
      <c r="U49" s="124"/>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182</v>
      </c>
      <c r="C50" s="216"/>
      <c r="D50" s="217"/>
      <c r="E50" s="216"/>
      <c r="F50" s="216"/>
      <c r="G50" s="216"/>
      <c r="H50" s="216"/>
      <c r="I50" s="218"/>
      <c r="J50" s="219"/>
      <c r="K50" s="219"/>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67" t="s">
        <v>144</v>
      </c>
      <c r="C51" s="214"/>
      <c r="D51" s="217"/>
      <c r="E51" s="216"/>
      <c r="F51" s="216"/>
      <c r="G51" s="216"/>
      <c r="H51" s="216"/>
      <c r="I51" s="218"/>
      <c r="J51" s="219"/>
      <c r="K51" s="219"/>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34" t="s">
        <v>183</v>
      </c>
      <c r="C52" s="214"/>
      <c r="D52" s="217"/>
      <c r="E52" s="216"/>
      <c r="F52" s="216"/>
      <c r="G52" s="216"/>
      <c r="H52" s="216"/>
      <c r="I52" s="218"/>
      <c r="J52" s="219"/>
      <c r="K52" s="219"/>
      <c r="L52" s="125"/>
      <c r="M52" s="125"/>
      <c r="N52" s="125"/>
      <c r="O52" s="125"/>
      <c r="P52" s="125"/>
      <c r="Q52" s="125"/>
      <c r="R52" s="235"/>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67" t="s">
        <v>212</v>
      </c>
      <c r="C53" s="214"/>
      <c r="D53" s="216"/>
      <c r="E53" s="217"/>
      <c r="F53" s="216"/>
      <c r="G53" s="216"/>
      <c r="H53" s="216"/>
      <c r="I53" s="218"/>
      <c r="J53" s="218"/>
      <c r="K53" s="219"/>
      <c r="L53" s="125"/>
      <c r="M53" s="125"/>
      <c r="N53" s="125"/>
      <c r="O53" s="125"/>
      <c r="P53" s="125"/>
      <c r="Q53" s="125"/>
      <c r="R53" s="182"/>
      <c r="S53" s="125"/>
      <c r="T53" s="126"/>
      <c r="U53" s="126"/>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B54" s="181" t="s">
        <v>174</v>
      </c>
      <c r="C54" s="228"/>
      <c r="D54" s="229"/>
      <c r="E54" s="230"/>
      <c r="F54" s="229"/>
      <c r="G54" s="229"/>
      <c r="H54" s="229"/>
      <c r="I54" s="231"/>
      <c r="J54" s="231"/>
      <c r="K54" s="232"/>
      <c r="L54" s="187"/>
      <c r="M54" s="187"/>
      <c r="N54" s="187"/>
      <c r="O54" s="187"/>
      <c r="P54" s="187"/>
      <c r="Q54" s="187"/>
      <c r="R54" s="187"/>
      <c r="S54" s="125"/>
      <c r="T54" s="126"/>
      <c r="U54" s="126"/>
      <c r="V54" s="79"/>
      <c r="W54" s="102"/>
      <c r="X54" s="102"/>
      <c r="Y54" s="102"/>
      <c r="Z54" s="80"/>
      <c r="AA54" s="102"/>
      <c r="AB54" s="102"/>
      <c r="AC54" s="102"/>
      <c r="AD54" s="102"/>
      <c r="AE54" s="102"/>
      <c r="AM54" s="103"/>
      <c r="AN54" s="103"/>
      <c r="AO54" s="103"/>
      <c r="AP54" s="103"/>
      <c r="AQ54" s="103"/>
      <c r="AR54" s="103"/>
      <c r="AS54" s="104"/>
      <c r="AV54" s="101"/>
      <c r="AW54" s="97"/>
      <c r="AX54" s="97"/>
      <c r="AY54" s="97"/>
    </row>
    <row r="55" spans="1:51" x14ac:dyDescent="0.25">
      <c r="A55" s="121"/>
      <c r="B55" s="133" t="s">
        <v>193</v>
      </c>
      <c r="C55" s="214"/>
      <c r="D55" s="216"/>
      <c r="E55" s="217"/>
      <c r="F55" s="216"/>
      <c r="G55" s="216"/>
      <c r="H55" s="216"/>
      <c r="I55" s="218"/>
      <c r="J55" s="218"/>
      <c r="K55" s="219"/>
      <c r="L55" s="125"/>
      <c r="M55" s="125"/>
      <c r="N55" s="125"/>
      <c r="O55" s="125"/>
      <c r="P55" s="125"/>
      <c r="Q55" s="125"/>
      <c r="R55" s="182"/>
      <c r="S55" s="125"/>
      <c r="T55" s="126"/>
      <c r="U55" s="126"/>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B56" s="167" t="s">
        <v>148</v>
      </c>
      <c r="C56" s="214"/>
      <c r="D56" s="216"/>
      <c r="E56" s="217"/>
      <c r="F56" s="216"/>
      <c r="G56" s="216"/>
      <c r="H56" s="216"/>
      <c r="I56" s="218"/>
      <c r="J56" s="218"/>
      <c r="K56" s="219"/>
      <c r="L56" s="125"/>
      <c r="M56" s="125"/>
      <c r="N56" s="125"/>
      <c r="O56" s="125"/>
      <c r="P56" s="125"/>
      <c r="Q56" s="125"/>
      <c r="R56" s="182"/>
      <c r="S56" s="125"/>
      <c r="T56" s="125"/>
      <c r="U56" s="126"/>
      <c r="V56" s="126"/>
      <c r="W56" s="79"/>
      <c r="X56" s="102"/>
      <c r="Y56" s="102"/>
      <c r="Z56" s="102"/>
      <c r="AA56" s="80"/>
      <c r="AB56" s="102"/>
      <c r="AC56" s="102"/>
      <c r="AD56" s="102"/>
      <c r="AE56" s="102"/>
      <c r="AF56" s="102"/>
      <c r="AN56" s="103"/>
      <c r="AO56" s="103"/>
      <c r="AP56" s="103"/>
      <c r="AQ56" s="103"/>
      <c r="AR56" s="103"/>
      <c r="AS56" s="103"/>
      <c r="AT56" s="104"/>
      <c r="AW56" s="101"/>
      <c r="AX56" s="97"/>
      <c r="AY56" s="97"/>
    </row>
    <row r="57" spans="1:51" x14ac:dyDescent="0.25">
      <c r="B57" s="133" t="s">
        <v>225</v>
      </c>
      <c r="C57" s="124"/>
      <c r="D57" s="124"/>
      <c r="E57" s="198"/>
      <c r="F57" s="124"/>
      <c r="G57" s="124"/>
      <c r="H57" s="124"/>
      <c r="I57" s="124"/>
      <c r="J57" s="124"/>
      <c r="K57" s="125"/>
      <c r="L57" s="125"/>
      <c r="M57" s="125"/>
      <c r="N57" s="125"/>
      <c r="O57" s="125"/>
      <c r="P57" s="125"/>
      <c r="Q57" s="125"/>
      <c r="R57" s="125"/>
      <c r="S57" s="125"/>
      <c r="T57" s="125"/>
      <c r="U57" s="126"/>
      <c r="V57" s="126"/>
      <c r="W57" s="79"/>
      <c r="X57" s="102"/>
      <c r="Y57" s="102"/>
      <c r="Z57" s="102"/>
      <c r="AA57" s="80"/>
      <c r="AB57" s="102"/>
      <c r="AC57" s="102"/>
      <c r="AD57" s="102"/>
      <c r="AE57" s="102"/>
      <c r="AF57" s="102"/>
      <c r="AN57" s="103"/>
      <c r="AO57" s="103"/>
      <c r="AP57" s="103"/>
      <c r="AQ57" s="103"/>
      <c r="AR57" s="103"/>
      <c r="AS57" s="103"/>
      <c r="AT57" s="104"/>
      <c r="AW57" s="101"/>
      <c r="AX57" s="97"/>
      <c r="AY57" s="97"/>
    </row>
    <row r="58" spans="1:51" x14ac:dyDescent="0.25">
      <c r="B58" s="133"/>
      <c r="C58" s="133"/>
      <c r="D58" s="135"/>
      <c r="E58" s="222"/>
      <c r="F58" s="135"/>
      <c r="G58" s="135"/>
      <c r="H58" s="135"/>
      <c r="I58" s="135"/>
      <c r="J58" s="135"/>
      <c r="K58" s="135"/>
      <c r="L58" s="135"/>
      <c r="M58" s="135"/>
      <c r="N58" s="135"/>
      <c r="O58" s="135"/>
      <c r="P58" s="135"/>
      <c r="Q58" s="135"/>
      <c r="R58" s="135"/>
      <c r="S58" s="135"/>
      <c r="T58" s="135"/>
      <c r="U58" s="135"/>
      <c r="V58" s="135"/>
      <c r="W58" s="79"/>
      <c r="X58" s="102"/>
      <c r="Y58" s="102"/>
      <c r="Z58" s="102"/>
      <c r="AA58" s="80"/>
      <c r="AB58" s="102"/>
      <c r="AC58" s="102"/>
      <c r="AD58" s="102"/>
      <c r="AE58" s="102"/>
      <c r="AF58" s="102"/>
      <c r="AN58" s="103"/>
      <c r="AO58" s="103"/>
      <c r="AP58" s="103"/>
      <c r="AQ58" s="103"/>
      <c r="AR58" s="103"/>
      <c r="AS58" s="103"/>
      <c r="AT58" s="104"/>
      <c r="AW58" s="101"/>
      <c r="AX58" s="97"/>
      <c r="AY58" s="97"/>
    </row>
    <row r="59" spans="1:51" x14ac:dyDescent="0.25">
      <c r="B59" s="167"/>
      <c r="C59" s="134"/>
      <c r="D59" s="222"/>
      <c r="E59" s="135"/>
      <c r="F59" s="135"/>
      <c r="G59" s="135"/>
      <c r="H59" s="135"/>
      <c r="I59" s="135"/>
      <c r="J59" s="135"/>
      <c r="K59" s="135"/>
      <c r="L59" s="135"/>
      <c r="M59" s="135"/>
      <c r="N59" s="135"/>
      <c r="O59" s="135"/>
      <c r="P59" s="135"/>
      <c r="Q59" s="135"/>
      <c r="R59" s="135"/>
      <c r="S59" s="135"/>
      <c r="T59" s="135"/>
      <c r="U59" s="135"/>
      <c r="V59" s="79"/>
      <c r="W59" s="102"/>
      <c r="X59" s="102"/>
      <c r="Y59" s="102"/>
      <c r="Z59" s="80"/>
      <c r="AA59" s="102"/>
      <c r="AB59" s="102"/>
      <c r="AC59" s="102"/>
      <c r="AD59" s="102"/>
      <c r="AE59" s="102"/>
      <c r="AM59" s="103"/>
      <c r="AN59" s="103"/>
      <c r="AO59" s="103"/>
      <c r="AP59" s="103"/>
      <c r="AQ59" s="103"/>
      <c r="AR59" s="103"/>
      <c r="AS59" s="104"/>
      <c r="AV59" s="101"/>
      <c r="AW59" s="97"/>
      <c r="AX59" s="97"/>
      <c r="AY59" s="97"/>
    </row>
    <row r="60" spans="1:51" x14ac:dyDescent="0.25">
      <c r="B60" s="134"/>
      <c r="C60" s="167"/>
      <c r="D60" s="222"/>
      <c r="E60" s="135"/>
      <c r="F60" s="135"/>
      <c r="G60" s="124"/>
      <c r="H60" s="124"/>
      <c r="I60" s="124"/>
      <c r="J60" s="124"/>
      <c r="K60" s="124"/>
      <c r="L60" s="124"/>
      <c r="M60" s="124"/>
      <c r="N60" s="124"/>
      <c r="O60" s="124"/>
      <c r="P60" s="124"/>
      <c r="Q60" s="124"/>
      <c r="R60" s="124"/>
      <c r="S60" s="124"/>
      <c r="T60" s="124"/>
      <c r="U60" s="124"/>
      <c r="V60" s="79"/>
      <c r="W60" s="102"/>
      <c r="X60" s="102"/>
      <c r="Y60" s="102"/>
      <c r="Z60" s="80"/>
      <c r="AA60" s="102"/>
      <c r="AB60" s="102"/>
      <c r="AC60" s="102"/>
      <c r="AD60" s="102"/>
      <c r="AE60" s="102"/>
      <c r="AM60" s="103"/>
      <c r="AN60" s="103"/>
      <c r="AO60" s="103"/>
      <c r="AP60" s="103"/>
      <c r="AQ60" s="103"/>
      <c r="AR60" s="103"/>
      <c r="AS60" s="104"/>
      <c r="AV60" s="101"/>
      <c r="AW60" s="97"/>
      <c r="AX60" s="97"/>
      <c r="AY60" s="97"/>
    </row>
    <row r="61" spans="1:51" x14ac:dyDescent="0.25">
      <c r="A61" s="102"/>
      <c r="B61" s="167"/>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34"/>
      <c r="C62" s="182"/>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82"/>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33"/>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67"/>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33"/>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67"/>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67"/>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4"/>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67"/>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3"/>
      <c r="C71" s="134"/>
      <c r="D71" s="117"/>
      <c r="E71" s="134"/>
      <c r="F71" s="134"/>
      <c r="G71" s="105"/>
      <c r="H71" s="105"/>
      <c r="I71" s="105"/>
      <c r="J71" s="106"/>
      <c r="K71" s="106"/>
      <c r="L71" s="106"/>
      <c r="M71" s="106"/>
      <c r="N71" s="106"/>
      <c r="O71" s="106"/>
      <c r="P71" s="106"/>
      <c r="Q71" s="106"/>
      <c r="R71" s="106"/>
      <c r="S71" s="106"/>
      <c r="T71" s="120"/>
      <c r="U71" s="122"/>
      <c r="V71" s="79"/>
      <c r="AS71" s="97"/>
      <c r="AT71" s="97"/>
      <c r="AU71" s="97"/>
      <c r="AV71" s="97"/>
      <c r="AW71" s="97"/>
      <c r="AX71" s="97"/>
      <c r="AY71" s="97"/>
    </row>
    <row r="72" spans="1:51" x14ac:dyDescent="0.25">
      <c r="A72" s="102"/>
      <c r="B72" s="167"/>
      <c r="C72" s="134"/>
      <c r="D72" s="117"/>
      <c r="E72" s="134"/>
      <c r="F72" s="134"/>
      <c r="G72" s="105"/>
      <c r="H72" s="105"/>
      <c r="I72" s="105"/>
      <c r="J72" s="106"/>
      <c r="K72" s="106"/>
      <c r="L72" s="106"/>
      <c r="M72" s="106"/>
      <c r="N72" s="106"/>
      <c r="O72" s="106"/>
      <c r="P72" s="106"/>
      <c r="Q72" s="106"/>
      <c r="R72" s="106"/>
      <c r="S72" s="106"/>
      <c r="T72" s="120"/>
      <c r="U72" s="122"/>
      <c r="V72" s="79"/>
      <c r="AS72" s="97"/>
      <c r="AT72" s="97"/>
      <c r="AU72" s="97"/>
      <c r="AV72" s="97"/>
      <c r="AW72" s="97"/>
      <c r="AX72" s="97"/>
      <c r="AY72" s="97"/>
    </row>
    <row r="73" spans="1:51" x14ac:dyDescent="0.25">
      <c r="A73" s="102"/>
      <c r="B73" s="133"/>
      <c r="C73" s="134"/>
      <c r="D73" s="117"/>
      <c r="E73" s="134"/>
      <c r="F73" s="134"/>
      <c r="G73" s="105"/>
      <c r="H73" s="105"/>
      <c r="I73" s="105"/>
      <c r="J73" s="106"/>
      <c r="K73" s="106"/>
      <c r="L73" s="106"/>
      <c r="M73" s="106"/>
      <c r="N73" s="106"/>
      <c r="O73" s="106"/>
      <c r="P73" s="106"/>
      <c r="Q73" s="106"/>
      <c r="R73" s="106"/>
      <c r="S73" s="106"/>
      <c r="T73" s="120"/>
      <c r="U73" s="122"/>
      <c r="V73" s="79"/>
      <c r="AS73" s="97"/>
      <c r="AT73" s="97"/>
      <c r="AU73" s="97"/>
      <c r="AV73" s="97"/>
      <c r="AW73" s="97"/>
      <c r="AX73" s="97"/>
      <c r="AY73" s="97"/>
    </row>
    <row r="74" spans="1:51" x14ac:dyDescent="0.25">
      <c r="A74" s="102"/>
      <c r="B74" s="136"/>
      <c r="C74" s="134"/>
      <c r="D74" s="117"/>
      <c r="E74" s="134"/>
      <c r="F74" s="134"/>
      <c r="G74" s="105"/>
      <c r="H74" s="105"/>
      <c r="I74" s="105"/>
      <c r="J74" s="106"/>
      <c r="K74" s="106"/>
      <c r="L74" s="106"/>
      <c r="M74" s="106"/>
      <c r="N74" s="106"/>
      <c r="O74" s="106"/>
      <c r="P74" s="106"/>
      <c r="Q74" s="106"/>
      <c r="R74" s="106"/>
      <c r="S74" s="106"/>
      <c r="T74" s="108"/>
      <c r="U74" s="79"/>
      <c r="V74" s="79"/>
      <c r="AS74" s="97"/>
      <c r="AT74" s="97"/>
      <c r="AU74" s="97"/>
      <c r="AV74" s="97"/>
      <c r="AW74" s="97"/>
      <c r="AX74" s="97"/>
      <c r="AY74" s="97"/>
    </row>
    <row r="75" spans="1:51" x14ac:dyDescent="0.25">
      <c r="A75" s="102"/>
      <c r="B75" s="138"/>
      <c r="C75" s="139"/>
      <c r="D75" s="140"/>
      <c r="E75" s="139"/>
      <c r="F75" s="139"/>
      <c r="G75" s="139"/>
      <c r="H75" s="139"/>
      <c r="I75" s="139"/>
      <c r="J75" s="141"/>
      <c r="K75" s="141"/>
      <c r="L75" s="141"/>
      <c r="M75" s="141"/>
      <c r="N75" s="141"/>
      <c r="O75" s="141"/>
      <c r="P75" s="141"/>
      <c r="Q75" s="141"/>
      <c r="R75" s="141"/>
      <c r="S75" s="141"/>
      <c r="T75" s="142"/>
      <c r="U75" s="143"/>
      <c r="V75" s="143"/>
      <c r="AS75" s="97"/>
      <c r="AT75" s="97"/>
      <c r="AU75" s="97"/>
      <c r="AV75" s="97"/>
      <c r="AW75" s="97"/>
      <c r="AX75" s="97"/>
      <c r="AY75" s="97"/>
    </row>
    <row r="76" spans="1:51" x14ac:dyDescent="0.25">
      <c r="A76" s="102"/>
      <c r="B76" s="138"/>
      <c r="C76" s="139"/>
      <c r="D76" s="140"/>
      <c r="E76" s="139"/>
      <c r="F76" s="139"/>
      <c r="G76" s="139"/>
      <c r="H76" s="139"/>
      <c r="I76" s="139"/>
      <c r="J76" s="141"/>
      <c r="K76" s="141"/>
      <c r="L76" s="141"/>
      <c r="M76" s="141"/>
      <c r="N76" s="141"/>
      <c r="O76" s="141"/>
      <c r="P76" s="141"/>
      <c r="Q76" s="141"/>
      <c r="R76" s="141"/>
      <c r="S76" s="141"/>
      <c r="T76" s="142"/>
      <c r="U76" s="143"/>
      <c r="V76" s="143"/>
      <c r="AS76" s="97"/>
      <c r="AT76" s="97"/>
      <c r="AU76" s="97"/>
      <c r="AV76" s="97"/>
      <c r="AW76" s="97"/>
      <c r="AX76" s="97"/>
      <c r="AY76" s="97"/>
    </row>
    <row r="77" spans="1:51" x14ac:dyDescent="0.25">
      <c r="A77" s="102"/>
      <c r="B77" s="138"/>
      <c r="C77" s="139"/>
      <c r="D77" s="140"/>
      <c r="E77" s="139"/>
      <c r="F77" s="139"/>
      <c r="G77" s="139"/>
      <c r="H77" s="139"/>
      <c r="I77" s="139"/>
      <c r="J77" s="141"/>
      <c r="K77" s="141"/>
      <c r="L77" s="141"/>
      <c r="M77" s="141"/>
      <c r="N77" s="141"/>
      <c r="O77" s="141"/>
      <c r="P77" s="141"/>
      <c r="Q77" s="141"/>
      <c r="R77" s="141"/>
      <c r="S77" s="141"/>
      <c r="T77" s="142"/>
      <c r="U77" s="143"/>
      <c r="V77" s="143"/>
      <c r="AS77" s="97"/>
      <c r="AT77" s="97"/>
      <c r="AU77" s="97"/>
      <c r="AV77" s="97"/>
      <c r="AW77" s="97"/>
      <c r="AX77" s="97"/>
      <c r="AY77" s="97"/>
    </row>
    <row r="78" spans="1:51" x14ac:dyDescent="0.25">
      <c r="O78" s="12"/>
      <c r="P78" s="99"/>
      <c r="Q78" s="99"/>
      <c r="AS78" s="97"/>
      <c r="AT78" s="97"/>
      <c r="AU78" s="97"/>
      <c r="AV78" s="97"/>
      <c r="AW78" s="97"/>
      <c r="AX78" s="97"/>
      <c r="AY78" s="97"/>
    </row>
    <row r="79" spans="1:51" x14ac:dyDescent="0.25">
      <c r="O79" s="12"/>
      <c r="P79" s="99"/>
      <c r="Q79" s="99"/>
      <c r="AS79" s="97"/>
      <c r="AT79" s="97"/>
      <c r="AU79" s="97"/>
      <c r="AV79" s="97"/>
      <c r="AW79" s="97"/>
      <c r="AX79" s="97"/>
      <c r="AY79" s="97"/>
    </row>
    <row r="80" spans="1:51" x14ac:dyDescent="0.25">
      <c r="O80" s="12"/>
      <c r="P80" s="99"/>
      <c r="Q80" s="99"/>
      <c r="AS80" s="97"/>
      <c r="AT80" s="97"/>
      <c r="AU80" s="97"/>
      <c r="AV80" s="97"/>
      <c r="AW80" s="97"/>
      <c r="AX80" s="97"/>
      <c r="AY80" s="97"/>
    </row>
    <row r="81" spans="15:51" x14ac:dyDescent="0.25">
      <c r="O81" s="12"/>
      <c r="P81" s="99"/>
      <c r="Q81" s="99"/>
      <c r="R81" s="99"/>
      <c r="S81" s="99"/>
      <c r="AS81" s="97"/>
      <c r="AT81" s="97"/>
      <c r="AU81" s="97"/>
      <c r="AV81" s="97"/>
      <c r="AW81" s="97"/>
      <c r="AX81" s="97"/>
      <c r="AY81" s="97"/>
    </row>
    <row r="82" spans="15:51" x14ac:dyDescent="0.25">
      <c r="O82" s="12"/>
      <c r="P82" s="99"/>
      <c r="Q82" s="99"/>
      <c r="R82" s="99"/>
      <c r="S82" s="99"/>
      <c r="T82" s="99"/>
      <c r="AS82" s="97"/>
      <c r="AT82" s="97"/>
      <c r="AU82" s="97"/>
      <c r="AV82" s="97"/>
      <c r="AW82" s="97"/>
      <c r="AX82" s="97"/>
      <c r="AY82" s="97"/>
    </row>
    <row r="83" spans="15:51" x14ac:dyDescent="0.25">
      <c r="O83" s="12"/>
      <c r="P83" s="99"/>
      <c r="Q83" s="99"/>
      <c r="R83" s="99"/>
      <c r="S83" s="99"/>
      <c r="T83" s="99"/>
      <c r="AS83" s="97"/>
      <c r="AT83" s="97"/>
      <c r="AU83" s="97"/>
      <c r="AV83" s="97"/>
      <c r="AW83" s="97"/>
      <c r="AX83" s="97"/>
      <c r="AY83" s="97"/>
    </row>
    <row r="84" spans="15:51" x14ac:dyDescent="0.25">
      <c r="O84" s="12"/>
      <c r="P84" s="99"/>
      <c r="T84" s="99"/>
      <c r="AS84" s="97"/>
      <c r="AT84" s="97"/>
      <c r="AU84" s="97"/>
      <c r="AV84" s="97"/>
      <c r="AW84" s="97"/>
      <c r="AX84" s="97"/>
      <c r="AY84" s="97"/>
    </row>
    <row r="85" spans="15:51" x14ac:dyDescent="0.25">
      <c r="O85" s="99"/>
      <c r="Q85" s="99"/>
      <c r="R85" s="99"/>
      <c r="S85" s="99"/>
      <c r="AS85" s="97"/>
      <c r="AT85" s="97"/>
      <c r="AU85" s="97"/>
      <c r="AV85" s="97"/>
      <c r="AW85" s="97"/>
      <c r="AX85" s="97"/>
      <c r="AY85" s="97"/>
    </row>
    <row r="86" spans="15:51" x14ac:dyDescent="0.25">
      <c r="O86" s="12"/>
      <c r="P86" s="99"/>
      <c r="Q86" s="99"/>
      <c r="R86" s="99"/>
      <c r="S86" s="99"/>
      <c r="T86" s="99"/>
      <c r="AS86" s="97"/>
      <c r="AT86" s="97"/>
      <c r="AU86" s="97"/>
      <c r="AV86" s="97"/>
      <c r="AW86" s="97"/>
      <c r="AX86" s="97"/>
      <c r="AY86" s="97"/>
    </row>
    <row r="87" spans="15:51" x14ac:dyDescent="0.25">
      <c r="O87" s="12"/>
      <c r="P87" s="99"/>
      <c r="Q87" s="99"/>
      <c r="R87" s="99"/>
      <c r="S87" s="99"/>
      <c r="T87" s="99"/>
      <c r="U87" s="99"/>
      <c r="AS87" s="97"/>
      <c r="AT87" s="97"/>
      <c r="AU87" s="97"/>
      <c r="AV87" s="97"/>
      <c r="AW87" s="97"/>
      <c r="AX87" s="97"/>
      <c r="AY87" s="97"/>
    </row>
    <row r="88" spans="15:51" x14ac:dyDescent="0.25">
      <c r="O88" s="12"/>
      <c r="P88" s="99"/>
      <c r="T88" s="99"/>
      <c r="U88" s="99"/>
      <c r="AS88" s="97"/>
      <c r="AT88" s="97"/>
      <c r="AU88" s="97"/>
      <c r="AV88" s="97"/>
      <c r="AW88" s="97"/>
      <c r="AX88" s="97"/>
      <c r="AY88" s="97"/>
    </row>
    <row r="100" spans="45:51" x14ac:dyDescent="0.25">
      <c r="AS100" s="97"/>
      <c r="AT100" s="97"/>
      <c r="AU100" s="97"/>
      <c r="AV100" s="97"/>
      <c r="AW100" s="97"/>
      <c r="AX100" s="97"/>
      <c r="AY100" s="97"/>
    </row>
  </sheetData>
  <protectedRanges>
    <protectedRange sqref="S61:T77"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6:AA58 Z59:Z60 Z48:Z55" name="Range2_2_1_10_1_1_1_2"/>
    <protectedRange sqref="N61:R77" name="Range2_12_1_6_1_1"/>
    <protectedRange sqref="L61:M77" name="Range2_2_12_1_7_1_1"/>
    <protectedRange sqref="AS11:AS15" name="Range1_4_1_1_1_1"/>
    <protectedRange sqref="J11:J15 J26:J34" name="Range1_1_2_1_10_1_1_1_1"/>
    <protectedRange sqref="T44" name="Range2_12_5_1_1_4"/>
    <protectedRange sqref="E44:H44" name="Range2_2_12_1_7_1_1_1"/>
    <protectedRange sqref="D44" name="Range2_3_2_1_3_1_1_2_10_1_1_1_1_1"/>
    <protectedRange sqref="C44" name="Range2_1_1_1_1_11_1_2_1_1_1"/>
    <protectedRange sqref="F42:F43 L42:L43 S38:S43" name="Range2_12_3_1_1_1_1"/>
    <protectedRange sqref="D38:H38 C42:E43 O42:R43 I42:K43 N38:R41" name="Range2_12_1_3_1_1_1_1"/>
    <protectedRange sqref="I38:M38 E39:M41" name="Range2_2_12_1_6_1_1_1_1"/>
    <protectedRange sqref="D39:D41" name="Range2_1_1_1_1_11_1_1_1_1_1_1"/>
    <protectedRange sqref="C39:C41" name="Range2_1_2_1_1_1_1_1"/>
    <protectedRange sqref="C38" name="Range2_3_1_1_1_1_1"/>
    <protectedRange sqref="S44" name="Range2_12_5_1_1_4_1"/>
    <protectedRange sqref="Q44:R44" name="Range2_12_1_5_1_1_1_1_1"/>
    <protectedRange sqref="N44:P44" name="Range2_12_1_2_2_1_1_1_1_1"/>
    <protectedRange sqref="K44:M44" name="Range2_2_12_1_4_2_1_1_1_1_1"/>
    <protectedRange sqref="I44:J44"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61:K77" name="Range2_2_12_1_4_1_1_1_1_1_1_1_1_1_1_1_1_1_1_1"/>
    <protectedRange sqref="I61:I77" name="Range2_2_12_1_7_1_1_2_2_1_2"/>
    <protectedRange sqref="F61:H77" name="Range2_2_12_1_3_1_2_1_1_1_1_2_1_1_1_1_1_1_1_1_1_1_1"/>
    <protectedRange sqref="E61:E77"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8:V58 F59:G60" name="Range2_12_5_1_1_1_2_2_1_1_1_1_1_1_1_1_1_1_1_2_1_1_1_2_1_1_1_1_1_1_1_1_1_1_1_1_1_1_1_1_2_1_1_1_1_1_1_1_1_1_2_1_1_3_1_1_1_3_1_1_1_1_1_1_1_1_1_1_1_1_1_1_1_1_1_1_1_1_1_1_2_1_1_1_1_1_1_1_1_1_1_1_2_2_1_2_1_1_1_1_1_1_1_1_1_1_1_1_1"/>
    <protectedRange sqref="T56:U57 S55:T55 T54 S50:T53" name="Range2_12_5_1_1_2_1_1_1_2_1_1_1_1_1_1_1_1_1_1_1_1_1"/>
    <protectedRange sqref="O54:S54 O55:Q57 S56:S57 R57 N50:R52" name="Range2_12_1_6_1_1_2_1_1_1_2_1_1_1_1_1_1_1_1_1_1_1_1_1"/>
    <protectedRange sqref="M54:N57 L50:M52" name="Range2_2_12_1_7_1_1_3_1_1_1_2_1_1_1_1_1_1_1_1_1_1_1_1_1"/>
    <protectedRange sqref="K54:L57 J50:K52" name="Range2_2_12_1_4_1_1_1_1_1_1_1_1_1_1_1_1_1_1_1_2_1_1_1_2_1_1_1_1_1_1_1_1_1_1_1_1_1"/>
    <protectedRange sqref="J54:J57 I50:I52" name="Range2_2_12_1_7_1_1_2_2_1_2_2_1_1_1_2_1_1_1_1_1_1_1_1_1_1_1_1_1"/>
    <protectedRange sqref="H54:I57 G50:H52" name="Range2_2_12_1_3_1_2_1_1_1_1_2_1_1_1_1_1_1_1_1_1_1_1_2_1_1_1_2_1_1_1_1_1_1_1_1_1_1_1_1_1"/>
    <protectedRange sqref="G54:G57 F50:F52" name="Range2_2_12_1_3_1_2_1_1_1_1_2_1_1_1_1_1_1_1_1_1_1_1_2_2_1_1_2_1_1_1_1_1_1_1_1_1_1_1_1_1"/>
    <protectedRange sqref="F54:F57 E50:E52"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5" name="Range2_12_5_1_1_2_1_1_1_1_1_1_1_1_1_1_1_1_1_1_1_1"/>
    <protectedRange sqref="S45" name="Range2_12_4_1_1_1_4_2_2_1_1_1_1_1_1_1_1_1_1_1_1_1_1_1_1"/>
    <protectedRange sqref="F47:U47" name="Range2_12_5_1_1_1_2_2_1_1_1_1_1_1_1_1_1_1_1_2_1_1_1_2_1_1_1_1_1_1_1_1_1_1_1_1_1_1_1_1_2_1_1_1_1_1_1_1_1_1_2_1_1_3_1_1_1_3_1_1_1_1_1_1_1_1_1_1_1_1_1_1_1_1_1_1_1_1_1_1_2_1_1_1_1_1_1_1_1_1_1_1_2_2_1_1_1_1_1_1_1_1_1_1"/>
    <protectedRange sqref="S46:T46" name="Range2_12_5_1_1_2_1_1_1_1_1_2_1_1_1_1_1_1"/>
    <protectedRange sqref="N46:R46" name="Range2_12_1_6_1_1_2_1_1_1_1_1_2_1_1_1_1_1_1"/>
    <protectedRange sqref="L46:M46" name="Range2_2_12_1_7_1_1_3_1_1_1_1_1_2_1_1_1_1_1_1"/>
    <protectedRange sqref="J46:K46" name="Range2_2_12_1_4_1_1_1_1_1_1_1_1_1_1_1_1_1_1_1_2_1_1_1_1_1_2_1_1_1_1_1_1"/>
    <protectedRange sqref="I46" name="Range2_2_12_1_7_1_1_2_2_1_2_2_1_1_1_1_1_2_1_1_1_1_1_1"/>
    <protectedRange sqref="G46:H46" name="Range2_2_12_1_3_1_2_1_1_1_1_2_1_1_1_1_1_1_1_1_1_1_1_2_1_1_1_1_1_2_1_1_1_1_1_1"/>
    <protectedRange sqref="F46" name="Range2_2_12_1_3_1_2_1_1_1_1_2_1_1_1_1_1_1_1_1_1_1_1_2_2_1_1_1_1_2_1_1_1_1_1_1"/>
    <protectedRange sqref="E46" name="Range2_2_12_1_3_1_2_1_1_1_2_1_1_1_1_3_1_1_1_1_1_1_1_1_1_2_2_1_1_1_1_2_1_1_1_1_1_1"/>
    <protectedRange sqref="C54 C58"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F17:F22" name="Range1_16_3_1_1_2_1_1_1_2_1_1"/>
    <protectedRange sqref="B44" name="Range2_12_5_1_1_1_1_1_2_1_1_1_1"/>
    <protectedRange sqref="C59"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C60" name="Range2_12_5_1_1_1_1_1_2_1_1_2_1_1_1_1_1_1_1_1_1_1_1_1_1_1_1_1_1_2_1_1_1_1_1_1_1_1_1_1_1_1_1_1_3_1_1_1_2_1_1_1_1_1_1_1_1_1_2_1_1_1_1_1_1_1_1_1_1_1_1_1_1_1_1_1_1_1_1_1_1_1_1_1_1_2_1_1_1_2_2_1_1_1_1_1_1_1_1_1_1_1_1_2_2_1_2_1_2"/>
    <protectedRange sqref="C62" name="Range2_12_5_1_1_1_2_2_1_1_1_1_1_1_1_1_1_1_1_2_1_1_1_1_1_1_1_1_1_3_1_3_1_2_1_1_1_1_1_1_1_1_1_1_1_1_1_2_1_1_1_1_1_2_1_1_1_1_1_1_1_1_2_1_1_3_1_1_1_2_1_1_1_1_1_1_1_1_1_1_1_1_1_1_1_1_1_2_1_1_1_1_1_1_1_1_1_1_1_1_1_1_1_1_1_1_1_2_3_1_2_1_1_1_2_2_1_3_1_1_1_1_1__3"/>
    <protectedRange sqref="C61" name="Range2_12_5_1_1_1_2_2_1_1_1_1_1_1_1_1_1_1_1_2_1_1_1_1_1_1_1_1_1_3_1_3_1_2_1_1_1_1_1_1_1_1_1_1_1_1_1_2_1_1_1_1_1_2_1_1_1_1_1_1_1_1_2_1_1_3_1_1_1_2_1_1_1_1_1_1_1_1_1_1_1_1_1_1_1_1_1_2_1_1_1_1_1_1_1_1_1_1_1_1_1_1_1_1_1_1_1_2_3_1_2_1_1_1_2_2_1_1_1_3_1_1_1__3"/>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59" name="Range2_12_5_1_1_1_1_1_2_1_1_1_1_1_1_1_1_1_1_1_1_1_1_1_1_1_1_1_1_2_1_1_1_1_1_1_1_1_1_1_1_1_1_3_1_1_1_2_1_1_1_1_1_1_1_1_1_1_1_1_2_1_1_1_1_1_1_1_1_1_1_1_1_1_1_1_1_1_1_1_1_1_1_1_1_1_1_1_1_3_1_2_1_1_1_2_2_1_1_1_2_2_1_1_1_1_1_1_1_1_1_1_1_1_1_2_2_1_2_1_1_2_1"/>
    <protectedRange sqref="B60" name="Range2_12_5_1_1_1_2_2_1_1_1_1_1_1_1_1_1_1_1_2_1_1_1_1_1_1_1_1_1_3_1_3_1_2_1_1_1_1_1_1_1_1_1_1_1_1_1_2_1_1_1_1_1_2_1_1_1_1_1_1_1_1_2_1_1_3_1_1_1_2_1_1_1_1_1_1_1_1_1_1_1_1_1_1_1_1_1_2_1_1_1_1_1_1_1_1_1_1_1_1_1_1_1_1_1_1_1_2_3_1_2_1_1_1_2_2_1_1_1_1_1_2_1__1"/>
    <protectedRange sqref="B61" name="Range2_12_5_1_1_1_1_1_2_1_1_2_1_1_1_1_1_1_1_1_1_1_1_1_1_1_1_1_1_2_1_1_1_1_1_1_1_1_1_1_1_1_1_1_3_1_1_1_2_1_1_1_1_1_1_1_1_1_2_1_1_1_1_1_1_1_1_1_1_1_1_1_1_1_1_1_1_1_1_1_1_1_1_1_1_2_1_1_1_2_2_1_1_1_1_1_1_1_1_1_1_1_1_2_2_1_2_1_1_2_1"/>
    <protectedRange sqref="B62" name="Range2_12_5_1_1_1_2_2_1_1_1_1_1_1_1_1_1_1_1_2_1_1_1_1_1_1_1_1_1_3_1_3_1_2_1_1_1_1_1_1_1_1_1_1_1_1_1_2_1_1_1_1_1_2_1_1_1_1_1_1_1_1_2_1_1_3_1_1_1_2_1_1_1_1_1_1_1_1_1_1_1_1_1_1_1_1_1_2_1_1_1_1_1_1_1_1_1_1_1_1_1_1_1_1_1_1_1_2_3_1_2_1_1_1_2_2_1_1_1_3_1_1_1__1"/>
    <protectedRange sqref="B63"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64" name="Range2_12_5_1_1_1_2_2_1_1_1_1_1_1_1_1_1_1_1_2_1_1_1_2_1_1_1_1_1_1_1_1_1_1_1_1_1_1_1_1_2_1_1_1_1_1_1_1_1_1_2_1_1_3_1_1_1_3_1_1_1_1_1_1_1_1_1_1_1_1_1_1_1_1_1_1_1_1_1_1_2_1_1_1_1_1_1_1_1_1_2_2_1_1_1_2_2_1_1_1_1_1_1_1_1_1_1_2_2_1_1_2_1"/>
    <protectedRange sqref="B65" name="Range2_12_5_1_1_1_1_1_2_1_2_1_1_1_2_1_1_1_1_1_1_1_1_1_1_2_1_1_1_1_1_2_1_1_1_1_1_1_1_2_1_1_3_1_1_1_2_1_1_1_1_1_1_1_1_1_1_1_1_1_1_1_1_1_1_1_1_1_1_1_1_1_1_1_1_1_1_1_1_2_2_1_1_1_1_2_1_1_2_1_1_1_1_1_1_1_1_1_1_2_2_1_1_2_1_1"/>
    <protectedRange sqref="N45:R45" name="Range2_12_1_6_1_1_2_1_1_1_2_1_1_1_1_1_1_1_1_1_1_1_1_1_1"/>
    <protectedRange sqref="L45:M45" name="Range2_2_12_1_7_1_1_3_1_1_1_2_1_1_1_1_1_1_1_1_1_1_1_1_1_1"/>
    <protectedRange sqref="J45:K45" name="Range2_2_12_1_4_1_1_1_1_1_1_1_1_1_1_1_1_1_1_1_2_1_1_1_2_1_1_1_1_1_1_1_1_1_1_1_1_1_1"/>
    <protectedRange sqref="I45" name="Range2_2_12_1_7_1_1_2_2_1_2_2_1_1_1_2_1_1_1_1_1_1_1_1_1_1_1_1_1_1"/>
    <protectedRange sqref="G45:H45" name="Range2_2_12_1_3_1_2_1_1_1_1_2_1_1_1_1_1_1_1_1_1_1_1_2_1_1_1_2_1_1_1_1_1_1_1_1_1_1_1_1_1_1"/>
    <protectedRange sqref="F45" name="Range2_2_12_1_3_1_2_1_1_1_1_2_1_1_1_1_1_1_1_1_1_1_1_2_2_1_1_2_1_1_1_1_1_1_1_1_1_1_1_1_1_1"/>
    <protectedRange sqref="E45" name="Range2_2_12_1_3_1_2_1_1_1_2_1_1_1_1_3_1_1_1_1_1_1_1_1_1_2_2_1_1_2_1_1_1_1_1_1_1_1_1_1_1_1_1_1"/>
    <protectedRange sqref="R55:R56" name="Range2_12_5_1_1_1_2_2_1_1_1_1_1_1_1_1_1_1_1_2_1_1_1_1_1_1_1_1_1_3_1_3_1_2_1_1_1_1_1_1_1_1_1_1_1_1_1_2_1_1_1_1_1_2_1_1_1_1_1_1_1_1_2_1_1_3_1_1_1_2_1_1_1_1_1_1_1_1_1_1_1_1_1_1_1_1_1_2_1_1_1_1_1_1_1_1_1_1_1_1_1_1_1_1_1_1_1_2_3_1_2_1_1_1_2_2_1_3_1_1_1_1_1__5"/>
    <protectedRange sqref="O53:Q53" name="Range2_12_1_6_1_1_2_1_1_1_2_1_1_1_1_1_1_1_1_1_1_1_1_1_3"/>
    <protectedRange sqref="M53:N53" name="Range2_2_12_1_7_1_1_3_1_1_1_2_1_1_1_1_1_1_1_1_1_1_1_1_1_3"/>
    <protectedRange sqref="K53:L53" name="Range2_2_12_1_4_1_1_1_1_1_1_1_1_1_1_1_1_1_1_1_2_1_1_1_2_1_1_1_1_1_1_1_1_1_1_1_1_1_3"/>
    <protectedRange sqref="J53" name="Range2_2_12_1_7_1_1_2_2_1_2_2_1_1_1_2_1_1_1_1_1_1_1_1_1_1_1_1_1_3"/>
    <protectedRange sqref="H53:I53" name="Range2_2_12_1_3_1_2_1_1_1_1_2_1_1_1_1_1_1_1_1_1_1_1_2_1_1_1_2_1_1_1_1_1_1_1_1_1_1_1_1_1_3"/>
    <protectedRange sqref="G53" name="Range2_2_12_1_3_1_2_1_1_1_1_2_1_1_1_1_1_1_1_1_1_1_1_2_2_1_1_2_1_1_1_1_1_1_1_1_1_1_1_1_1_3"/>
    <protectedRange sqref="F53" name="Range2_2_12_1_3_1_2_1_1_1_2_1_1_1_1_3_1_1_1_1_1_1_1_1_1_2_2_1_1_2_1_1_1_1_1_1_1_1_1_1_1_1_1_3"/>
    <protectedRange sqref="R53" name="Range2_12_5_1_1_1_2_2_1_1_1_1_1_1_1_1_1_1_1_2_1_1_1_1_1_1_1_1_1_3_1_3_1_2_1_1_1_1_1_1_1_1_1_1_1_1_1_2_1_1_1_1_1_2_1_1_1_1_1_1_1_1_2_1_1_3_1_1_1_2_1_1_1_1_1_1_1_1_1_1_1_1_1_1_1_1_1_2_1_1_1_1_1_1_1_1_1_1_1_1_1_1_1_1_1_1_1_2_3_1_2_1_1_1_2_2_1_3_1_1_1_1_1__6"/>
    <protectedRange sqref="B45" name="Range2_12_5_1_1_1_2_2_1_1_1_1_1_1_1_1_1_1_1_2_1_1_1_1_1_1_1_1_1_3_1_3_1_2_1_1_1_1_1_1_1_1_1_1_1_1_1_2_1_1_1_1_1_2_1_1_1_1_1_1_1_1_2_1_1_3_1_1_1_2_1_1_1_1_1_1_1_1_1_1_1_1_1_1_1_1_1_2_1_1_1_1_1_1_1_1_1_1_1_1_1_1_1_1_1_1_1_2_3_1_2_1_1_1_2_2_1_3_1_1_1_1_1__2"/>
    <protectedRange sqref="B43"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8" name="Range2_12_5_1_1_1_2_1_1_1_1_1_1_1_1_1_1_1_2_1_2_1_1_1_1_1_1_1_1_1_2_1_1_1_1_1_1_1_1_1_1_1_1_1_1_1_1_1_1_1_1_1_1_1_1_1_1_1_1_1_1_1_1_1_1_1_1_1_1_1_1_1_1_1_2_1_1_1_1_1_1_1_1_1_2_1_2_1_1_1_1_1_2_1_1_1_1_1_1_1_1_2_1_1_1_1_1_1_1_1_2_1_1_1_1_1_2_1_1_1_1_1_2_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685" priority="36" operator="containsText" text="N/A">
      <formula>NOT(ISERROR(SEARCH("N/A",X11)))</formula>
    </cfRule>
    <cfRule type="cellIs" dxfId="684" priority="49" operator="equal">
      <formula>0</formula>
    </cfRule>
  </conditionalFormatting>
  <conditionalFormatting sqref="AC11:AE34 X11:Y34 AA11:AA34">
    <cfRule type="cellIs" dxfId="683" priority="48" operator="greaterThanOrEqual">
      <formula>1185</formula>
    </cfRule>
  </conditionalFormatting>
  <conditionalFormatting sqref="AC11:AE34 X11:Y34 AA11:AA34">
    <cfRule type="cellIs" dxfId="682" priority="47" operator="between">
      <formula>0.1</formula>
      <formula>1184</formula>
    </cfRule>
  </conditionalFormatting>
  <conditionalFormatting sqref="X8">
    <cfRule type="cellIs" dxfId="681" priority="46" operator="equal">
      <formula>0</formula>
    </cfRule>
  </conditionalFormatting>
  <conditionalFormatting sqref="X8">
    <cfRule type="cellIs" dxfId="680" priority="45" operator="greaterThan">
      <formula>1179</formula>
    </cfRule>
  </conditionalFormatting>
  <conditionalFormatting sqref="X8">
    <cfRule type="cellIs" dxfId="679" priority="44" operator="greaterThan">
      <formula>99</formula>
    </cfRule>
  </conditionalFormatting>
  <conditionalFormatting sqref="X8">
    <cfRule type="cellIs" dxfId="678" priority="43" operator="greaterThan">
      <formula>0.99</formula>
    </cfRule>
  </conditionalFormatting>
  <conditionalFormatting sqref="AB8">
    <cfRule type="cellIs" dxfId="677" priority="42" operator="equal">
      <formula>0</formula>
    </cfRule>
  </conditionalFormatting>
  <conditionalFormatting sqref="AB8">
    <cfRule type="cellIs" dxfId="676" priority="41" operator="greaterThan">
      <formula>1179</formula>
    </cfRule>
  </conditionalFormatting>
  <conditionalFormatting sqref="AB8">
    <cfRule type="cellIs" dxfId="675" priority="40" operator="greaterThan">
      <formula>99</formula>
    </cfRule>
  </conditionalFormatting>
  <conditionalFormatting sqref="AB8">
    <cfRule type="cellIs" dxfId="674" priority="39" operator="greaterThan">
      <formula>0.99</formula>
    </cfRule>
  </conditionalFormatting>
  <conditionalFormatting sqref="AH11:AH31">
    <cfRule type="cellIs" dxfId="673" priority="37" operator="greaterThan">
      <formula>$AH$8</formula>
    </cfRule>
    <cfRule type="cellIs" dxfId="672" priority="38" operator="greaterThan">
      <formula>$AH$8</formula>
    </cfRule>
  </conditionalFormatting>
  <conditionalFormatting sqref="AB11:AB34">
    <cfRule type="containsText" dxfId="671" priority="32" operator="containsText" text="N/A">
      <formula>NOT(ISERROR(SEARCH("N/A",AB11)))</formula>
    </cfRule>
    <cfRule type="cellIs" dxfId="670" priority="35" operator="equal">
      <formula>0</formula>
    </cfRule>
  </conditionalFormatting>
  <conditionalFormatting sqref="AB11:AB34">
    <cfRule type="cellIs" dxfId="669" priority="34" operator="greaterThanOrEqual">
      <formula>1185</formula>
    </cfRule>
  </conditionalFormatting>
  <conditionalFormatting sqref="AB11:AB34">
    <cfRule type="cellIs" dxfId="668" priority="33" operator="between">
      <formula>0.1</formula>
      <formula>1184</formula>
    </cfRule>
  </conditionalFormatting>
  <conditionalFormatting sqref="AN11:AN35 AO11:AO34">
    <cfRule type="cellIs" dxfId="667" priority="31" operator="equal">
      <formula>0</formula>
    </cfRule>
  </conditionalFormatting>
  <conditionalFormatting sqref="AN11:AN35 AO11:AO34">
    <cfRule type="cellIs" dxfId="666" priority="30" operator="greaterThan">
      <formula>1179</formula>
    </cfRule>
  </conditionalFormatting>
  <conditionalFormatting sqref="AN11:AN35 AO11:AO34">
    <cfRule type="cellIs" dxfId="665" priority="29" operator="greaterThan">
      <formula>99</formula>
    </cfRule>
  </conditionalFormatting>
  <conditionalFormatting sqref="AN11:AN35 AO11:AO34">
    <cfRule type="cellIs" dxfId="664" priority="28" operator="greaterThan">
      <formula>0.99</formula>
    </cfRule>
  </conditionalFormatting>
  <conditionalFormatting sqref="AQ11:AQ34">
    <cfRule type="cellIs" dxfId="663" priority="27" operator="equal">
      <formula>0</formula>
    </cfRule>
  </conditionalFormatting>
  <conditionalFormatting sqref="AQ11:AQ34">
    <cfRule type="cellIs" dxfId="662" priority="26" operator="greaterThan">
      <formula>1179</formula>
    </cfRule>
  </conditionalFormatting>
  <conditionalFormatting sqref="AQ11:AQ34">
    <cfRule type="cellIs" dxfId="661" priority="25" operator="greaterThan">
      <formula>99</formula>
    </cfRule>
  </conditionalFormatting>
  <conditionalFormatting sqref="AQ11:AQ34">
    <cfRule type="cellIs" dxfId="660" priority="24" operator="greaterThan">
      <formula>0.99</formula>
    </cfRule>
  </conditionalFormatting>
  <conditionalFormatting sqref="Z11:Z34">
    <cfRule type="containsText" dxfId="659" priority="20" operator="containsText" text="N/A">
      <formula>NOT(ISERROR(SEARCH("N/A",Z11)))</formula>
    </cfRule>
    <cfRule type="cellIs" dxfId="658" priority="23" operator="equal">
      <formula>0</formula>
    </cfRule>
  </conditionalFormatting>
  <conditionalFormatting sqref="Z11:Z34">
    <cfRule type="cellIs" dxfId="657" priority="22" operator="greaterThanOrEqual">
      <formula>1185</formula>
    </cfRule>
  </conditionalFormatting>
  <conditionalFormatting sqref="Z11:Z34">
    <cfRule type="cellIs" dxfId="656" priority="21" operator="between">
      <formula>0.1</formula>
      <formula>1184</formula>
    </cfRule>
  </conditionalFormatting>
  <conditionalFormatting sqref="AJ11:AN35">
    <cfRule type="cellIs" dxfId="655" priority="19" operator="equal">
      <formula>0</formula>
    </cfRule>
  </conditionalFormatting>
  <conditionalFormatting sqref="AJ11:AN35">
    <cfRule type="cellIs" dxfId="654" priority="18" operator="greaterThan">
      <formula>1179</formula>
    </cfRule>
  </conditionalFormatting>
  <conditionalFormatting sqref="AJ11:AN35">
    <cfRule type="cellIs" dxfId="653" priority="17" operator="greaterThan">
      <formula>99</formula>
    </cfRule>
  </conditionalFormatting>
  <conditionalFormatting sqref="AJ11:AN35">
    <cfRule type="cellIs" dxfId="652" priority="16" operator="greaterThan">
      <formula>0.99</formula>
    </cfRule>
  </conditionalFormatting>
  <conditionalFormatting sqref="AP11:AP34">
    <cfRule type="cellIs" dxfId="651" priority="15" operator="equal">
      <formula>0</formula>
    </cfRule>
  </conditionalFormatting>
  <conditionalFormatting sqref="AP11:AP34">
    <cfRule type="cellIs" dxfId="650" priority="14" operator="greaterThan">
      <formula>1179</formula>
    </cfRule>
  </conditionalFormatting>
  <conditionalFormatting sqref="AP11:AP34">
    <cfRule type="cellIs" dxfId="649" priority="13" operator="greaterThan">
      <formula>99</formula>
    </cfRule>
  </conditionalFormatting>
  <conditionalFormatting sqref="AP11:AP34">
    <cfRule type="cellIs" dxfId="648" priority="12" operator="greaterThan">
      <formula>0.99</formula>
    </cfRule>
  </conditionalFormatting>
  <conditionalFormatting sqref="AH32:AH34">
    <cfRule type="cellIs" dxfId="647" priority="10" operator="greaterThan">
      <formula>$AH$8</formula>
    </cfRule>
    <cfRule type="cellIs" dxfId="646" priority="11" operator="greaterThan">
      <formula>$AH$8</formula>
    </cfRule>
  </conditionalFormatting>
  <conditionalFormatting sqref="AI11:AI34">
    <cfRule type="cellIs" dxfId="645" priority="9" operator="greaterThan">
      <formula>$AI$8</formula>
    </cfRule>
  </conditionalFormatting>
  <conditionalFormatting sqref="AM20:AN21 AL11:AL34">
    <cfRule type="cellIs" dxfId="644" priority="8" operator="equal">
      <formula>0</formula>
    </cfRule>
  </conditionalFormatting>
  <conditionalFormatting sqref="AM20:AN21 AL11:AL34">
    <cfRule type="cellIs" dxfId="643" priority="7" operator="greaterThan">
      <formula>1179</formula>
    </cfRule>
  </conditionalFormatting>
  <conditionalFormatting sqref="AM20:AN21 AL11:AL34">
    <cfRule type="cellIs" dxfId="642" priority="6" operator="greaterThan">
      <formula>99</formula>
    </cfRule>
  </conditionalFormatting>
  <conditionalFormatting sqref="AM20:AN21 AL11:AL34">
    <cfRule type="cellIs" dxfId="641" priority="5" operator="greaterThan">
      <formula>0.99</formula>
    </cfRule>
  </conditionalFormatting>
  <conditionalFormatting sqref="AM16:AM34">
    <cfRule type="cellIs" dxfId="640" priority="4" operator="equal">
      <formula>0</formula>
    </cfRule>
  </conditionalFormatting>
  <conditionalFormatting sqref="AM16:AM34">
    <cfRule type="cellIs" dxfId="639" priority="3" operator="greaterThan">
      <formula>1179</formula>
    </cfRule>
  </conditionalFormatting>
  <conditionalFormatting sqref="AM16:AM34">
    <cfRule type="cellIs" dxfId="638" priority="2" operator="greaterThan">
      <formula>99</formula>
    </cfRule>
  </conditionalFormatting>
  <conditionalFormatting sqref="AM16:AM34">
    <cfRule type="cellIs" dxfId="637"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9"/>
  <sheetViews>
    <sheetView showWhiteSpace="0" topLeftCell="A40" zoomScaleNormal="100" workbookViewId="0">
      <selection activeCell="B46" sqref="B46"/>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5" width="9.28515625" style="97" customWidth="1"/>
    <col min="16"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127</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177"/>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180" t="s">
        <v>10</v>
      </c>
      <c r="I7" s="116" t="s">
        <v>11</v>
      </c>
      <c r="J7" s="116" t="s">
        <v>12</v>
      </c>
      <c r="K7" s="116" t="s">
        <v>13</v>
      </c>
      <c r="L7" s="12"/>
      <c r="M7" s="12"/>
      <c r="N7" s="12"/>
      <c r="O7" s="180"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42539</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32168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178" t="s">
        <v>51</v>
      </c>
      <c r="V9" s="178" t="s">
        <v>52</v>
      </c>
      <c r="W9" s="349" t="s">
        <v>53</v>
      </c>
      <c r="X9" s="350" t="s">
        <v>54</v>
      </c>
      <c r="Y9" s="351"/>
      <c r="Z9" s="351"/>
      <c r="AA9" s="351"/>
      <c r="AB9" s="351"/>
      <c r="AC9" s="351"/>
      <c r="AD9" s="351"/>
      <c r="AE9" s="352"/>
      <c r="AF9" s="176" t="s">
        <v>55</v>
      </c>
      <c r="AG9" s="176" t="s">
        <v>56</v>
      </c>
      <c r="AH9" s="338" t="s">
        <v>57</v>
      </c>
      <c r="AI9" s="353" t="s">
        <v>58</v>
      </c>
      <c r="AJ9" s="178" t="s">
        <v>59</v>
      </c>
      <c r="AK9" s="178" t="s">
        <v>60</v>
      </c>
      <c r="AL9" s="178" t="s">
        <v>61</v>
      </c>
      <c r="AM9" s="178" t="s">
        <v>62</v>
      </c>
      <c r="AN9" s="178" t="s">
        <v>63</v>
      </c>
      <c r="AO9" s="178" t="s">
        <v>64</v>
      </c>
      <c r="AP9" s="178" t="s">
        <v>65</v>
      </c>
      <c r="AQ9" s="336" t="s">
        <v>66</v>
      </c>
      <c r="AR9" s="178" t="s">
        <v>67</v>
      </c>
      <c r="AS9" s="338" t="s">
        <v>68</v>
      </c>
      <c r="AV9" s="35" t="s">
        <v>69</v>
      </c>
      <c r="AW9" s="35" t="s">
        <v>70</v>
      </c>
      <c r="AY9" s="36" t="s">
        <v>71</v>
      </c>
    </row>
    <row r="10" spans="2:51" x14ac:dyDescent="0.25">
      <c r="B10" s="178" t="s">
        <v>72</v>
      </c>
      <c r="C10" s="178" t="s">
        <v>73</v>
      </c>
      <c r="D10" s="178" t="s">
        <v>74</v>
      </c>
      <c r="E10" s="178" t="s">
        <v>75</v>
      </c>
      <c r="F10" s="178" t="s">
        <v>74</v>
      </c>
      <c r="G10" s="178" t="s">
        <v>75</v>
      </c>
      <c r="H10" s="332"/>
      <c r="I10" s="178" t="s">
        <v>75</v>
      </c>
      <c r="J10" s="178" t="s">
        <v>75</v>
      </c>
      <c r="K10" s="178" t="s">
        <v>75</v>
      </c>
      <c r="L10" s="28" t="s">
        <v>29</v>
      </c>
      <c r="M10" s="335"/>
      <c r="N10" s="28" t="s">
        <v>29</v>
      </c>
      <c r="O10" s="337"/>
      <c r="P10" s="337"/>
      <c r="Q10" s="1">
        <f>'JUNE 17'!Q34</f>
        <v>5641604</v>
      </c>
      <c r="R10" s="346"/>
      <c r="S10" s="347"/>
      <c r="T10" s="348"/>
      <c r="U10" s="178" t="s">
        <v>75</v>
      </c>
      <c r="V10" s="178" t="s">
        <v>75</v>
      </c>
      <c r="W10" s="349"/>
      <c r="X10" s="37" t="s">
        <v>76</v>
      </c>
      <c r="Y10" s="37" t="s">
        <v>77</v>
      </c>
      <c r="Z10" s="37" t="s">
        <v>78</v>
      </c>
      <c r="AA10" s="37" t="s">
        <v>79</v>
      </c>
      <c r="AB10" s="37" t="s">
        <v>80</v>
      </c>
      <c r="AC10" s="37" t="s">
        <v>81</v>
      </c>
      <c r="AD10" s="37" t="s">
        <v>82</v>
      </c>
      <c r="AE10" s="37" t="s">
        <v>83</v>
      </c>
      <c r="AF10" s="38"/>
      <c r="AG10" s="1">
        <f>'JUNE 17'!AG34</f>
        <v>47532308</v>
      </c>
      <c r="AH10" s="338"/>
      <c r="AI10" s="354"/>
      <c r="AJ10" s="178" t="s">
        <v>84</v>
      </c>
      <c r="AK10" s="178" t="s">
        <v>84</v>
      </c>
      <c r="AL10" s="178" t="s">
        <v>84</v>
      </c>
      <c r="AM10" s="178" t="s">
        <v>84</v>
      </c>
      <c r="AN10" s="178" t="s">
        <v>84</v>
      </c>
      <c r="AO10" s="178" t="s">
        <v>84</v>
      </c>
      <c r="AP10" s="1">
        <f>'JUNE 17'!AP34</f>
        <v>10923422</v>
      </c>
      <c r="AQ10" s="337"/>
      <c r="AR10" s="179" t="s">
        <v>85</v>
      </c>
      <c r="AS10" s="338"/>
      <c r="AV10" s="39" t="s">
        <v>86</v>
      </c>
      <c r="AW10" s="39" t="s">
        <v>87</v>
      </c>
      <c r="AY10" s="81" t="s">
        <v>128</v>
      </c>
    </row>
    <row r="11" spans="2:51" x14ac:dyDescent="0.25">
      <c r="B11" s="40">
        <v>2</v>
      </c>
      <c r="C11" s="40">
        <v>4.1666666666666664E-2</v>
      </c>
      <c r="D11" s="110">
        <v>4</v>
      </c>
      <c r="E11" s="41">
        <f t="shared" ref="E11:E34" si="0">D11/1.42</f>
        <v>2.8169014084507045</v>
      </c>
      <c r="F11" s="175">
        <v>83</v>
      </c>
      <c r="G11" s="41">
        <f>F11/1.42</f>
        <v>58.450704225352112</v>
      </c>
      <c r="H11" s="42" t="s">
        <v>88</v>
      </c>
      <c r="I11" s="42">
        <f>J11-(2/1.42)</f>
        <v>53.521126760563384</v>
      </c>
      <c r="J11" s="43">
        <f>(F11-5)/1.42</f>
        <v>54.929577464788736</v>
      </c>
      <c r="K11" s="42">
        <f>J11+(6/1.42)</f>
        <v>59.154929577464792</v>
      </c>
      <c r="L11" s="44">
        <v>14</v>
      </c>
      <c r="M11" s="45" t="s">
        <v>89</v>
      </c>
      <c r="N11" s="45">
        <v>11.4</v>
      </c>
      <c r="O11" s="111">
        <v>136</v>
      </c>
      <c r="P11" s="111">
        <v>124</v>
      </c>
      <c r="Q11" s="111">
        <v>5646846</v>
      </c>
      <c r="R11" s="46">
        <f>IF(ISBLANK(Q11),"-",Q11-Q10)</f>
        <v>5242</v>
      </c>
      <c r="S11" s="47">
        <f>R11*24/1000</f>
        <v>125.80800000000001</v>
      </c>
      <c r="T11" s="47">
        <f>R11/1000</f>
        <v>5.242</v>
      </c>
      <c r="U11" s="112">
        <v>3</v>
      </c>
      <c r="V11" s="112">
        <f>U11</f>
        <v>3</v>
      </c>
      <c r="W11" s="113" t="s">
        <v>135</v>
      </c>
      <c r="X11" s="115">
        <v>0</v>
      </c>
      <c r="Y11" s="115">
        <v>0</v>
      </c>
      <c r="Z11" s="115">
        <v>1186</v>
      </c>
      <c r="AA11" s="115">
        <v>1185</v>
      </c>
      <c r="AB11" s="115">
        <v>1186</v>
      </c>
      <c r="AC11" s="48" t="s">
        <v>90</v>
      </c>
      <c r="AD11" s="48" t="s">
        <v>90</v>
      </c>
      <c r="AE11" s="48" t="s">
        <v>90</v>
      </c>
      <c r="AF11" s="114" t="s">
        <v>90</v>
      </c>
      <c r="AG11" s="123">
        <v>47533548</v>
      </c>
      <c r="AH11" s="49">
        <f>IF(ISBLANK(AG11),"-",AG11-AG10)</f>
        <v>1240</v>
      </c>
      <c r="AI11" s="50">
        <f>AH11/T11</f>
        <v>236.55093475772605</v>
      </c>
      <c r="AJ11" s="98">
        <v>0</v>
      </c>
      <c r="AK11" s="98">
        <v>0</v>
      </c>
      <c r="AL11" s="98">
        <v>1</v>
      </c>
      <c r="AM11" s="98">
        <v>1</v>
      </c>
      <c r="AN11" s="98">
        <v>1</v>
      </c>
      <c r="AO11" s="98">
        <v>0.7</v>
      </c>
      <c r="AP11" s="115">
        <v>10924082</v>
      </c>
      <c r="AQ11" s="115">
        <f t="shared" ref="AQ11:AQ34" si="1">AP11-AP10</f>
        <v>660</v>
      </c>
      <c r="AR11" s="51"/>
      <c r="AS11" s="52" t="s">
        <v>113</v>
      </c>
      <c r="AV11" s="39" t="s">
        <v>88</v>
      </c>
      <c r="AW11" s="39" t="s">
        <v>91</v>
      </c>
      <c r="AY11" s="81" t="s">
        <v>127</v>
      </c>
    </row>
    <row r="12" spans="2:51" x14ac:dyDescent="0.25">
      <c r="B12" s="40">
        <v>2.0416666666666701</v>
      </c>
      <c r="C12" s="40">
        <v>8.3333333333333329E-2</v>
      </c>
      <c r="D12" s="110">
        <v>4</v>
      </c>
      <c r="E12" s="41">
        <f t="shared" si="0"/>
        <v>2.8169014084507045</v>
      </c>
      <c r="F12" s="175">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151</v>
      </c>
      <c r="P12" s="111">
        <v>125</v>
      </c>
      <c r="Q12" s="111">
        <v>5651788</v>
      </c>
      <c r="R12" s="46">
        <f t="shared" ref="R12:R34" si="4">IF(ISBLANK(Q12),"-",Q12-Q11)</f>
        <v>4942</v>
      </c>
      <c r="S12" s="47">
        <f t="shared" ref="S12:S34" si="5">R12*24/1000</f>
        <v>118.608</v>
      </c>
      <c r="T12" s="47">
        <f t="shared" ref="T12:T34" si="6">R12/1000</f>
        <v>4.9420000000000002</v>
      </c>
      <c r="U12" s="112">
        <v>4.3</v>
      </c>
      <c r="V12" s="112">
        <f t="shared" ref="V12:V34" si="7">U12</f>
        <v>4.3</v>
      </c>
      <c r="W12" s="113" t="s">
        <v>135</v>
      </c>
      <c r="X12" s="115">
        <v>0</v>
      </c>
      <c r="Y12" s="115">
        <v>0</v>
      </c>
      <c r="Z12" s="115">
        <v>1187</v>
      </c>
      <c r="AA12" s="115">
        <v>1185</v>
      </c>
      <c r="AB12" s="115">
        <v>1187</v>
      </c>
      <c r="AC12" s="48" t="s">
        <v>90</v>
      </c>
      <c r="AD12" s="48" t="s">
        <v>90</v>
      </c>
      <c r="AE12" s="48" t="s">
        <v>90</v>
      </c>
      <c r="AF12" s="114" t="s">
        <v>90</v>
      </c>
      <c r="AG12" s="123">
        <v>47534724</v>
      </c>
      <c r="AH12" s="49">
        <f>IF(ISBLANK(AG12),"-",AG12-AG11)</f>
        <v>1176</v>
      </c>
      <c r="AI12" s="50">
        <f t="shared" ref="AI12:AI34" si="8">AH12/T12</f>
        <v>237.96033994334277</v>
      </c>
      <c r="AJ12" s="98">
        <v>0</v>
      </c>
      <c r="AK12" s="98">
        <v>0</v>
      </c>
      <c r="AL12" s="98">
        <v>1</v>
      </c>
      <c r="AM12" s="98">
        <v>1</v>
      </c>
      <c r="AN12" s="98">
        <v>1</v>
      </c>
      <c r="AO12" s="98">
        <v>0.7</v>
      </c>
      <c r="AP12" s="115">
        <v>10924930</v>
      </c>
      <c r="AQ12" s="115">
        <f t="shared" si="1"/>
        <v>848</v>
      </c>
      <c r="AR12" s="118">
        <v>1.05</v>
      </c>
      <c r="AS12" s="52" t="s">
        <v>113</v>
      </c>
      <c r="AV12" s="39" t="s">
        <v>92</v>
      </c>
      <c r="AW12" s="39" t="s">
        <v>93</v>
      </c>
      <c r="AY12" s="81" t="s">
        <v>125</v>
      </c>
    </row>
    <row r="13" spans="2:51" x14ac:dyDescent="0.25">
      <c r="B13" s="40">
        <v>2.0833333333333299</v>
      </c>
      <c r="C13" s="40">
        <v>0.125</v>
      </c>
      <c r="D13" s="110">
        <v>5</v>
      </c>
      <c r="E13" s="41">
        <f t="shared" si="0"/>
        <v>3.5211267605633805</v>
      </c>
      <c r="F13" s="175">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148</v>
      </c>
      <c r="P13" s="111">
        <v>122</v>
      </c>
      <c r="Q13" s="111">
        <v>5657074</v>
      </c>
      <c r="R13" s="46">
        <f t="shared" si="4"/>
        <v>5286</v>
      </c>
      <c r="S13" s="47">
        <f t="shared" si="5"/>
        <v>126.864</v>
      </c>
      <c r="T13" s="47">
        <f t="shared" si="6"/>
        <v>5.2859999999999996</v>
      </c>
      <c r="U13" s="112">
        <v>5.0999999999999996</v>
      </c>
      <c r="V13" s="112">
        <f t="shared" si="7"/>
        <v>5.0999999999999996</v>
      </c>
      <c r="W13" s="113" t="s">
        <v>135</v>
      </c>
      <c r="X13" s="115">
        <v>0</v>
      </c>
      <c r="Y13" s="115">
        <v>0</v>
      </c>
      <c r="Z13" s="115">
        <v>1186</v>
      </c>
      <c r="AA13" s="115">
        <v>1185</v>
      </c>
      <c r="AB13" s="115">
        <v>1187</v>
      </c>
      <c r="AC13" s="48" t="s">
        <v>90</v>
      </c>
      <c r="AD13" s="48" t="s">
        <v>90</v>
      </c>
      <c r="AE13" s="48" t="s">
        <v>90</v>
      </c>
      <c r="AF13" s="114" t="s">
        <v>90</v>
      </c>
      <c r="AG13" s="123">
        <v>47535980</v>
      </c>
      <c r="AH13" s="49">
        <f>IF(ISBLANK(AG13),"-",AG13-AG12)</f>
        <v>1256</v>
      </c>
      <c r="AI13" s="50">
        <f t="shared" si="8"/>
        <v>237.60877790389711</v>
      </c>
      <c r="AJ13" s="98">
        <v>0</v>
      </c>
      <c r="AK13" s="98">
        <v>0</v>
      </c>
      <c r="AL13" s="98">
        <v>1</v>
      </c>
      <c r="AM13" s="98">
        <v>1</v>
      </c>
      <c r="AN13" s="98">
        <v>1</v>
      </c>
      <c r="AO13" s="98">
        <v>0.7</v>
      </c>
      <c r="AP13" s="115">
        <v>10925713</v>
      </c>
      <c r="AQ13" s="115">
        <f t="shared" si="1"/>
        <v>783</v>
      </c>
      <c r="AR13" s="51"/>
      <c r="AS13" s="52" t="s">
        <v>113</v>
      </c>
      <c r="AV13" s="39" t="s">
        <v>94</v>
      </c>
      <c r="AW13" s="39" t="s">
        <v>95</v>
      </c>
      <c r="AY13" s="81" t="s">
        <v>132</v>
      </c>
    </row>
    <row r="14" spans="2:51" x14ac:dyDescent="0.25">
      <c r="B14" s="40">
        <v>2.125</v>
      </c>
      <c r="C14" s="40">
        <v>0.16666666666666699</v>
      </c>
      <c r="D14" s="110">
        <v>4</v>
      </c>
      <c r="E14" s="41">
        <f t="shared" si="0"/>
        <v>2.8169014084507045</v>
      </c>
      <c r="F14" s="175">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150</v>
      </c>
      <c r="P14" s="111">
        <v>118</v>
      </c>
      <c r="Q14" s="111">
        <v>5660318</v>
      </c>
      <c r="R14" s="46">
        <f t="shared" si="4"/>
        <v>3244</v>
      </c>
      <c r="S14" s="47">
        <f t="shared" si="5"/>
        <v>77.855999999999995</v>
      </c>
      <c r="T14" s="47">
        <f t="shared" si="6"/>
        <v>3.2440000000000002</v>
      </c>
      <c r="U14" s="112">
        <v>8.1</v>
      </c>
      <c r="V14" s="112">
        <f t="shared" si="7"/>
        <v>8.1</v>
      </c>
      <c r="W14" s="113" t="s">
        <v>135</v>
      </c>
      <c r="X14" s="115">
        <v>0</v>
      </c>
      <c r="Y14" s="115">
        <v>0</v>
      </c>
      <c r="Z14" s="115">
        <v>1186</v>
      </c>
      <c r="AA14" s="115">
        <v>1185</v>
      </c>
      <c r="AB14" s="115">
        <v>1187</v>
      </c>
      <c r="AC14" s="48" t="s">
        <v>90</v>
      </c>
      <c r="AD14" s="48" t="s">
        <v>90</v>
      </c>
      <c r="AE14" s="48" t="s">
        <v>90</v>
      </c>
      <c r="AF14" s="114" t="s">
        <v>90</v>
      </c>
      <c r="AG14" s="123">
        <v>47537171</v>
      </c>
      <c r="AH14" s="49">
        <f t="shared" ref="AH14:AH34" si="9">IF(ISBLANK(AG14),"-",AG14-AG13)</f>
        <v>1191</v>
      </c>
      <c r="AI14" s="50">
        <f t="shared" si="8"/>
        <v>367.13933415536371</v>
      </c>
      <c r="AJ14" s="98">
        <v>0</v>
      </c>
      <c r="AK14" s="98">
        <v>0</v>
      </c>
      <c r="AL14" s="98">
        <v>1</v>
      </c>
      <c r="AM14" s="98">
        <v>1</v>
      </c>
      <c r="AN14" s="98">
        <v>1</v>
      </c>
      <c r="AO14" s="98">
        <v>0.7</v>
      </c>
      <c r="AP14" s="115">
        <v>10926011</v>
      </c>
      <c r="AQ14" s="115">
        <f t="shared" si="1"/>
        <v>298</v>
      </c>
      <c r="AR14" s="51"/>
      <c r="AS14" s="52" t="s">
        <v>113</v>
      </c>
      <c r="AT14" s="54"/>
      <c r="AV14" s="39" t="s">
        <v>96</v>
      </c>
      <c r="AW14" s="39" t="s">
        <v>97</v>
      </c>
      <c r="AY14" s="81" t="s">
        <v>181</v>
      </c>
    </row>
    <row r="15" spans="2:51" ht="14.25" customHeight="1" x14ac:dyDescent="0.25">
      <c r="B15" s="40">
        <v>2.1666666666666701</v>
      </c>
      <c r="C15" s="40">
        <v>0.20833333333333301</v>
      </c>
      <c r="D15" s="110">
        <v>4</v>
      </c>
      <c r="E15" s="41">
        <f t="shared" si="0"/>
        <v>2.8169014084507045</v>
      </c>
      <c r="F15" s="175">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133</v>
      </c>
      <c r="P15" s="111">
        <v>128</v>
      </c>
      <c r="Q15" s="111">
        <v>5665308</v>
      </c>
      <c r="R15" s="46">
        <f t="shared" si="4"/>
        <v>4990</v>
      </c>
      <c r="S15" s="47">
        <f t="shared" si="5"/>
        <v>119.76</v>
      </c>
      <c r="T15" s="47">
        <f t="shared" si="6"/>
        <v>4.99</v>
      </c>
      <c r="U15" s="112">
        <v>9.5</v>
      </c>
      <c r="V15" s="112">
        <f t="shared" si="7"/>
        <v>9.5</v>
      </c>
      <c r="W15" s="113" t="s">
        <v>135</v>
      </c>
      <c r="X15" s="115">
        <v>0</v>
      </c>
      <c r="Y15" s="115">
        <v>0</v>
      </c>
      <c r="Z15" s="115">
        <v>1167</v>
      </c>
      <c r="AA15" s="115">
        <v>1185</v>
      </c>
      <c r="AB15" s="115">
        <v>1167</v>
      </c>
      <c r="AC15" s="48" t="s">
        <v>90</v>
      </c>
      <c r="AD15" s="48" t="s">
        <v>90</v>
      </c>
      <c r="AE15" s="48" t="s">
        <v>90</v>
      </c>
      <c r="AF15" s="114" t="s">
        <v>90</v>
      </c>
      <c r="AG15" s="123">
        <v>47538432</v>
      </c>
      <c r="AH15" s="49">
        <f t="shared" si="9"/>
        <v>1261</v>
      </c>
      <c r="AI15" s="50">
        <f t="shared" si="8"/>
        <v>252.70541082164328</v>
      </c>
      <c r="AJ15" s="98">
        <v>0</v>
      </c>
      <c r="AK15" s="98">
        <v>0</v>
      </c>
      <c r="AL15" s="98">
        <v>1</v>
      </c>
      <c r="AM15" s="98">
        <v>1</v>
      </c>
      <c r="AN15" s="98">
        <v>1</v>
      </c>
      <c r="AO15" s="98">
        <v>0.7</v>
      </c>
      <c r="AP15" s="115">
        <v>10926111</v>
      </c>
      <c r="AQ15" s="115">
        <f t="shared" si="1"/>
        <v>100</v>
      </c>
      <c r="AR15" s="51"/>
      <c r="AS15" s="52" t="s">
        <v>113</v>
      </c>
      <c r="AV15" s="39" t="s">
        <v>98</v>
      </c>
      <c r="AW15" s="39" t="s">
        <v>99</v>
      </c>
      <c r="AY15" s="97"/>
    </row>
    <row r="16" spans="2:51" x14ac:dyDescent="0.25">
      <c r="B16" s="40">
        <v>2.2083333333333299</v>
      </c>
      <c r="C16" s="40">
        <v>0.25</v>
      </c>
      <c r="D16" s="110">
        <v>5</v>
      </c>
      <c r="E16" s="41">
        <f t="shared" si="0"/>
        <v>3.5211267605633805</v>
      </c>
      <c r="F16" s="175">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11">
        <v>141</v>
      </c>
      <c r="P16" s="111">
        <v>137</v>
      </c>
      <c r="Q16" s="111">
        <v>5670988</v>
      </c>
      <c r="R16" s="46">
        <f t="shared" si="4"/>
        <v>5680</v>
      </c>
      <c r="S16" s="47">
        <f t="shared" si="5"/>
        <v>136.32</v>
      </c>
      <c r="T16" s="47">
        <f t="shared" si="6"/>
        <v>5.68</v>
      </c>
      <c r="U16" s="112">
        <v>9.5</v>
      </c>
      <c r="V16" s="112">
        <f t="shared" si="7"/>
        <v>9.5</v>
      </c>
      <c r="W16" s="113" t="s">
        <v>135</v>
      </c>
      <c r="X16" s="115">
        <v>0</v>
      </c>
      <c r="Y16" s="115">
        <v>0</v>
      </c>
      <c r="Z16" s="115">
        <v>1187</v>
      </c>
      <c r="AA16" s="115">
        <v>1185</v>
      </c>
      <c r="AB16" s="115">
        <v>1187</v>
      </c>
      <c r="AC16" s="48" t="s">
        <v>90</v>
      </c>
      <c r="AD16" s="48" t="s">
        <v>90</v>
      </c>
      <c r="AE16" s="48" t="s">
        <v>90</v>
      </c>
      <c r="AF16" s="114" t="s">
        <v>90</v>
      </c>
      <c r="AG16" s="123">
        <v>47539708</v>
      </c>
      <c r="AH16" s="49">
        <f t="shared" si="9"/>
        <v>1276</v>
      </c>
      <c r="AI16" s="50">
        <f t="shared" si="8"/>
        <v>224.64788732394368</v>
      </c>
      <c r="AJ16" s="98">
        <v>0</v>
      </c>
      <c r="AK16" s="98">
        <v>0</v>
      </c>
      <c r="AL16" s="98">
        <v>1</v>
      </c>
      <c r="AM16" s="98">
        <v>1</v>
      </c>
      <c r="AN16" s="98">
        <v>1</v>
      </c>
      <c r="AO16" s="98">
        <v>0</v>
      </c>
      <c r="AP16" s="115">
        <v>10926111</v>
      </c>
      <c r="AQ16" s="115">
        <f t="shared" si="1"/>
        <v>0</v>
      </c>
      <c r="AR16" s="53">
        <v>1.32</v>
      </c>
      <c r="AS16" s="52" t="s">
        <v>101</v>
      </c>
      <c r="AV16" s="39" t="s">
        <v>102</v>
      </c>
      <c r="AW16" s="39" t="s">
        <v>103</v>
      </c>
      <c r="AY16" s="97"/>
    </row>
    <row r="17" spans="1:51" x14ac:dyDescent="0.25">
      <c r="B17" s="40">
        <v>2.25</v>
      </c>
      <c r="C17" s="40">
        <v>0.29166666666666702</v>
      </c>
      <c r="D17" s="110">
        <v>5</v>
      </c>
      <c r="E17" s="41">
        <f t="shared" si="0"/>
        <v>3.5211267605633805</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137</v>
      </c>
      <c r="P17" s="111">
        <v>140</v>
      </c>
      <c r="Q17" s="111">
        <v>5676924</v>
      </c>
      <c r="R17" s="46">
        <f t="shared" si="4"/>
        <v>5936</v>
      </c>
      <c r="S17" s="47">
        <f t="shared" si="5"/>
        <v>142.464</v>
      </c>
      <c r="T17" s="47">
        <f t="shared" si="6"/>
        <v>5.9359999999999999</v>
      </c>
      <c r="U17" s="112">
        <v>9.1999999999999993</v>
      </c>
      <c r="V17" s="112">
        <f t="shared" si="7"/>
        <v>9.1999999999999993</v>
      </c>
      <c r="W17" s="113" t="s">
        <v>129</v>
      </c>
      <c r="X17" s="115">
        <v>0</v>
      </c>
      <c r="Y17" s="115">
        <v>1048</v>
      </c>
      <c r="Z17" s="115">
        <v>1187</v>
      </c>
      <c r="AA17" s="115">
        <v>1185</v>
      </c>
      <c r="AB17" s="115">
        <v>1187</v>
      </c>
      <c r="AC17" s="48" t="s">
        <v>90</v>
      </c>
      <c r="AD17" s="48" t="s">
        <v>90</v>
      </c>
      <c r="AE17" s="48" t="s">
        <v>90</v>
      </c>
      <c r="AF17" s="114" t="s">
        <v>90</v>
      </c>
      <c r="AG17" s="123">
        <v>47541052</v>
      </c>
      <c r="AH17" s="49">
        <f t="shared" si="9"/>
        <v>1344</v>
      </c>
      <c r="AI17" s="50">
        <f t="shared" si="8"/>
        <v>226.41509433962264</v>
      </c>
      <c r="AJ17" s="98">
        <v>0</v>
      </c>
      <c r="AK17" s="98">
        <v>1</v>
      </c>
      <c r="AL17" s="98">
        <v>1</v>
      </c>
      <c r="AM17" s="98">
        <v>1</v>
      </c>
      <c r="AN17" s="98">
        <v>1</v>
      </c>
      <c r="AO17" s="98">
        <v>0</v>
      </c>
      <c r="AP17" s="115">
        <v>10926111</v>
      </c>
      <c r="AQ17" s="115">
        <f t="shared" si="1"/>
        <v>0</v>
      </c>
      <c r="AR17" s="51"/>
      <c r="AS17" s="52" t="s">
        <v>101</v>
      </c>
      <c r="AT17" s="54"/>
      <c r="AV17" s="39" t="s">
        <v>104</v>
      </c>
      <c r="AW17" s="39" t="s">
        <v>105</v>
      </c>
      <c r="AY17" s="101"/>
    </row>
    <row r="18" spans="1:51" x14ac:dyDescent="0.25">
      <c r="B18" s="40">
        <v>2.2916666666666701</v>
      </c>
      <c r="C18" s="40">
        <v>0.33333333333333298</v>
      </c>
      <c r="D18" s="110">
        <v>5</v>
      </c>
      <c r="E18" s="41">
        <f t="shared" si="0"/>
        <v>3.5211267605633805</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136</v>
      </c>
      <c r="P18" s="111">
        <v>147</v>
      </c>
      <c r="Q18" s="111">
        <v>5683057</v>
      </c>
      <c r="R18" s="46">
        <f t="shared" si="4"/>
        <v>6133</v>
      </c>
      <c r="S18" s="47">
        <f t="shared" si="5"/>
        <v>147.19200000000001</v>
      </c>
      <c r="T18" s="47">
        <f t="shared" si="6"/>
        <v>6.133</v>
      </c>
      <c r="U18" s="112">
        <v>8.6</v>
      </c>
      <c r="V18" s="112">
        <f t="shared" si="7"/>
        <v>8.6</v>
      </c>
      <c r="W18" s="113" t="s">
        <v>129</v>
      </c>
      <c r="X18" s="115">
        <v>0</v>
      </c>
      <c r="Y18" s="115">
        <v>1047</v>
      </c>
      <c r="Z18" s="115">
        <v>1187</v>
      </c>
      <c r="AA18" s="115">
        <v>1185</v>
      </c>
      <c r="AB18" s="115">
        <v>1187</v>
      </c>
      <c r="AC18" s="48" t="s">
        <v>90</v>
      </c>
      <c r="AD18" s="48" t="s">
        <v>90</v>
      </c>
      <c r="AE18" s="48" t="s">
        <v>90</v>
      </c>
      <c r="AF18" s="114" t="s">
        <v>90</v>
      </c>
      <c r="AG18" s="123">
        <v>47542436</v>
      </c>
      <c r="AH18" s="49">
        <f t="shared" si="9"/>
        <v>1384</v>
      </c>
      <c r="AI18" s="50">
        <f t="shared" si="8"/>
        <v>225.6644382846894</v>
      </c>
      <c r="AJ18" s="98">
        <v>0</v>
      </c>
      <c r="AK18" s="98">
        <v>1</v>
      </c>
      <c r="AL18" s="98">
        <v>1</v>
      </c>
      <c r="AM18" s="98">
        <v>1</v>
      </c>
      <c r="AN18" s="98">
        <v>1</v>
      </c>
      <c r="AO18" s="98">
        <v>0</v>
      </c>
      <c r="AP18" s="115">
        <v>10926111</v>
      </c>
      <c r="AQ18" s="115">
        <f t="shared" si="1"/>
        <v>0</v>
      </c>
      <c r="AR18" s="51"/>
      <c r="AS18" s="52" t="s">
        <v>101</v>
      </c>
      <c r="AV18" s="39" t="s">
        <v>106</v>
      </c>
      <c r="AW18" s="39" t="s">
        <v>107</v>
      </c>
      <c r="AY18" s="101"/>
    </row>
    <row r="19" spans="1:51" x14ac:dyDescent="0.25">
      <c r="A19" s="97" t="s">
        <v>134</v>
      </c>
      <c r="B19" s="40">
        <v>2.3333333333333299</v>
      </c>
      <c r="C19" s="40">
        <v>0.375</v>
      </c>
      <c r="D19" s="110">
        <v>5</v>
      </c>
      <c r="E19" s="41">
        <f t="shared" si="0"/>
        <v>3.5211267605633805</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137</v>
      </c>
      <c r="P19" s="111">
        <v>146</v>
      </c>
      <c r="Q19" s="111">
        <v>5689205</v>
      </c>
      <c r="R19" s="46">
        <f t="shared" si="4"/>
        <v>6148</v>
      </c>
      <c r="S19" s="47">
        <f t="shared" si="5"/>
        <v>147.55199999999999</v>
      </c>
      <c r="T19" s="47">
        <f t="shared" si="6"/>
        <v>6.1479999999999997</v>
      </c>
      <c r="U19" s="112">
        <v>7.9</v>
      </c>
      <c r="V19" s="112">
        <f t="shared" si="7"/>
        <v>7.9</v>
      </c>
      <c r="W19" s="113" t="s">
        <v>129</v>
      </c>
      <c r="X19" s="115">
        <v>0</v>
      </c>
      <c r="Y19" s="115">
        <v>1047</v>
      </c>
      <c r="Z19" s="115">
        <v>1187</v>
      </c>
      <c r="AA19" s="115">
        <v>1185</v>
      </c>
      <c r="AB19" s="115">
        <v>1187</v>
      </c>
      <c r="AC19" s="48" t="s">
        <v>90</v>
      </c>
      <c r="AD19" s="48" t="s">
        <v>90</v>
      </c>
      <c r="AE19" s="48" t="s">
        <v>90</v>
      </c>
      <c r="AF19" s="114" t="s">
        <v>90</v>
      </c>
      <c r="AG19" s="123">
        <v>47543824</v>
      </c>
      <c r="AH19" s="49">
        <f t="shared" si="9"/>
        <v>1388</v>
      </c>
      <c r="AI19" s="50">
        <f t="shared" si="8"/>
        <v>225.76447625243983</v>
      </c>
      <c r="AJ19" s="98">
        <v>0</v>
      </c>
      <c r="AK19" s="98">
        <v>1</v>
      </c>
      <c r="AL19" s="98">
        <v>1</v>
      </c>
      <c r="AM19" s="98">
        <v>1</v>
      </c>
      <c r="AN19" s="98">
        <v>1</v>
      </c>
      <c r="AO19" s="98">
        <v>0</v>
      </c>
      <c r="AP19" s="115">
        <v>10926111</v>
      </c>
      <c r="AQ19" s="115">
        <f t="shared" si="1"/>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144</v>
      </c>
      <c r="P20" s="111">
        <v>149</v>
      </c>
      <c r="Q20" s="111">
        <v>5695414</v>
      </c>
      <c r="R20" s="46">
        <f t="shared" si="4"/>
        <v>6209</v>
      </c>
      <c r="S20" s="47">
        <f t="shared" si="5"/>
        <v>149.01599999999999</v>
      </c>
      <c r="T20" s="47">
        <f t="shared" si="6"/>
        <v>6.2089999999999996</v>
      </c>
      <c r="U20" s="112">
        <v>7.3</v>
      </c>
      <c r="V20" s="112">
        <f t="shared" si="7"/>
        <v>7.3</v>
      </c>
      <c r="W20" s="113" t="s">
        <v>129</v>
      </c>
      <c r="X20" s="115">
        <v>0</v>
      </c>
      <c r="Y20" s="115">
        <v>1046</v>
      </c>
      <c r="Z20" s="115">
        <v>1187</v>
      </c>
      <c r="AA20" s="115">
        <v>1185</v>
      </c>
      <c r="AB20" s="115">
        <v>1187</v>
      </c>
      <c r="AC20" s="48" t="s">
        <v>90</v>
      </c>
      <c r="AD20" s="48" t="s">
        <v>90</v>
      </c>
      <c r="AE20" s="48" t="s">
        <v>90</v>
      </c>
      <c r="AF20" s="114" t="s">
        <v>90</v>
      </c>
      <c r="AG20" s="123">
        <v>47545212</v>
      </c>
      <c r="AH20" s="49">
        <f t="shared" si="9"/>
        <v>1388</v>
      </c>
      <c r="AI20" s="50">
        <f t="shared" si="8"/>
        <v>223.54646480914803</v>
      </c>
      <c r="AJ20" s="98">
        <v>0</v>
      </c>
      <c r="AK20" s="98">
        <v>1</v>
      </c>
      <c r="AL20" s="98">
        <v>1</v>
      </c>
      <c r="AM20" s="98">
        <v>1</v>
      </c>
      <c r="AN20" s="98">
        <v>1</v>
      </c>
      <c r="AO20" s="98">
        <v>0</v>
      </c>
      <c r="AP20" s="115">
        <v>10926111</v>
      </c>
      <c r="AQ20" s="115">
        <f t="shared" si="1"/>
        <v>0</v>
      </c>
      <c r="AR20" s="53">
        <v>1.36</v>
      </c>
      <c r="AS20" s="52" t="s">
        <v>134</v>
      </c>
      <c r="AY20" s="101"/>
    </row>
    <row r="21" spans="1:51" x14ac:dyDescent="0.25">
      <c r="B21" s="40">
        <v>2.4166666666666701</v>
      </c>
      <c r="C21" s="40">
        <v>0.45833333333333298</v>
      </c>
      <c r="D21" s="110">
        <v>5</v>
      </c>
      <c r="E21" s="41">
        <f t="shared" si="0"/>
        <v>3.5211267605633805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135</v>
      </c>
      <c r="P21" s="111">
        <v>148</v>
      </c>
      <c r="Q21" s="111">
        <v>5701726</v>
      </c>
      <c r="R21" s="46">
        <f t="shared" si="4"/>
        <v>6312</v>
      </c>
      <c r="S21" s="47">
        <f t="shared" si="5"/>
        <v>151.488</v>
      </c>
      <c r="T21" s="47">
        <f t="shared" si="6"/>
        <v>6.3120000000000003</v>
      </c>
      <c r="U21" s="112">
        <v>6.7</v>
      </c>
      <c r="V21" s="112">
        <f t="shared" si="7"/>
        <v>6.7</v>
      </c>
      <c r="W21" s="113" t="s">
        <v>129</v>
      </c>
      <c r="X21" s="115">
        <v>0</v>
      </c>
      <c r="Y21" s="115">
        <v>1067</v>
      </c>
      <c r="Z21" s="115">
        <v>1187</v>
      </c>
      <c r="AA21" s="115">
        <v>1185</v>
      </c>
      <c r="AB21" s="115">
        <v>1187</v>
      </c>
      <c r="AC21" s="48" t="s">
        <v>90</v>
      </c>
      <c r="AD21" s="48" t="s">
        <v>90</v>
      </c>
      <c r="AE21" s="48" t="s">
        <v>90</v>
      </c>
      <c r="AF21" s="114" t="s">
        <v>90</v>
      </c>
      <c r="AG21" s="123">
        <v>47546596</v>
      </c>
      <c r="AH21" s="49">
        <f t="shared" si="9"/>
        <v>1384</v>
      </c>
      <c r="AI21" s="50">
        <f t="shared" si="8"/>
        <v>219.26489226869455</v>
      </c>
      <c r="AJ21" s="98">
        <v>0</v>
      </c>
      <c r="AK21" s="98">
        <v>1</v>
      </c>
      <c r="AL21" s="98">
        <v>1</v>
      </c>
      <c r="AM21" s="98">
        <v>1</v>
      </c>
      <c r="AN21" s="98">
        <v>1</v>
      </c>
      <c r="AO21" s="98">
        <v>0</v>
      </c>
      <c r="AP21" s="115">
        <v>10926111</v>
      </c>
      <c r="AQ21" s="115">
        <f t="shared" si="1"/>
        <v>0</v>
      </c>
      <c r="AR21" s="51"/>
      <c r="AS21" s="52" t="s">
        <v>101</v>
      </c>
      <c r="AY21" s="101"/>
    </row>
    <row r="22" spans="1:51" x14ac:dyDescent="0.25">
      <c r="A22" s="97" t="s">
        <v>163</v>
      </c>
      <c r="B22" s="40">
        <v>2.4583333333333299</v>
      </c>
      <c r="C22" s="40">
        <v>0.5</v>
      </c>
      <c r="D22" s="110">
        <v>5</v>
      </c>
      <c r="E22" s="41">
        <f t="shared" si="0"/>
        <v>3.5211267605633805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134</v>
      </c>
      <c r="P22" s="111">
        <v>143</v>
      </c>
      <c r="Q22" s="111">
        <v>5707796</v>
      </c>
      <c r="R22" s="46">
        <f t="shared" si="4"/>
        <v>6070</v>
      </c>
      <c r="S22" s="47">
        <f t="shared" si="5"/>
        <v>145.68</v>
      </c>
      <c r="T22" s="47">
        <f t="shared" si="6"/>
        <v>6.07</v>
      </c>
      <c r="U22" s="112">
        <v>6.1</v>
      </c>
      <c r="V22" s="112">
        <f t="shared" si="7"/>
        <v>6.1</v>
      </c>
      <c r="W22" s="113" t="s">
        <v>129</v>
      </c>
      <c r="X22" s="115">
        <v>0</v>
      </c>
      <c r="Y22" s="115">
        <v>1067</v>
      </c>
      <c r="Z22" s="115">
        <v>1187</v>
      </c>
      <c r="AA22" s="115">
        <v>1185</v>
      </c>
      <c r="AB22" s="115">
        <v>1187</v>
      </c>
      <c r="AC22" s="48" t="s">
        <v>90</v>
      </c>
      <c r="AD22" s="48" t="s">
        <v>90</v>
      </c>
      <c r="AE22" s="48" t="s">
        <v>90</v>
      </c>
      <c r="AF22" s="114" t="s">
        <v>90</v>
      </c>
      <c r="AG22" s="123">
        <v>47547972</v>
      </c>
      <c r="AH22" s="49">
        <f t="shared" si="9"/>
        <v>1376</v>
      </c>
      <c r="AI22" s="50">
        <f t="shared" si="8"/>
        <v>226.68863261943986</v>
      </c>
      <c r="AJ22" s="98">
        <v>0</v>
      </c>
      <c r="AK22" s="98">
        <v>1</v>
      </c>
      <c r="AL22" s="98">
        <v>1</v>
      </c>
      <c r="AM22" s="98">
        <v>1</v>
      </c>
      <c r="AN22" s="98">
        <v>1</v>
      </c>
      <c r="AO22" s="98">
        <v>0</v>
      </c>
      <c r="AP22" s="115">
        <v>10926111</v>
      </c>
      <c r="AQ22" s="115">
        <f t="shared" si="1"/>
        <v>0</v>
      </c>
      <c r="AR22" s="51"/>
      <c r="AS22" s="52" t="s">
        <v>101</v>
      </c>
      <c r="AV22" s="55" t="s">
        <v>110</v>
      </c>
      <c r="AY22" s="101"/>
    </row>
    <row r="23" spans="1:51" x14ac:dyDescent="0.25">
      <c r="A23" s="97" t="s">
        <v>124</v>
      </c>
      <c r="B23" s="40">
        <v>2.5</v>
      </c>
      <c r="C23" s="40">
        <v>0.54166666666666696</v>
      </c>
      <c r="D23" s="110">
        <v>5</v>
      </c>
      <c r="E23" s="41">
        <f t="shared" si="0"/>
        <v>3.5211267605633805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135</v>
      </c>
      <c r="P23" s="111">
        <v>144</v>
      </c>
      <c r="Q23" s="111">
        <v>5713850</v>
      </c>
      <c r="R23" s="46">
        <f t="shared" si="4"/>
        <v>6054</v>
      </c>
      <c r="S23" s="47">
        <f t="shared" si="5"/>
        <v>145.29599999999999</v>
      </c>
      <c r="T23" s="47">
        <f t="shared" si="6"/>
        <v>6.0540000000000003</v>
      </c>
      <c r="U23" s="112">
        <v>5.5</v>
      </c>
      <c r="V23" s="112">
        <f t="shared" si="7"/>
        <v>5.5</v>
      </c>
      <c r="W23" s="113" t="s">
        <v>129</v>
      </c>
      <c r="X23" s="115">
        <v>0</v>
      </c>
      <c r="Y23" s="115">
        <v>1048</v>
      </c>
      <c r="Z23" s="115">
        <v>1187</v>
      </c>
      <c r="AA23" s="115">
        <v>1185</v>
      </c>
      <c r="AB23" s="115">
        <v>1186</v>
      </c>
      <c r="AC23" s="48" t="s">
        <v>90</v>
      </c>
      <c r="AD23" s="48" t="s">
        <v>90</v>
      </c>
      <c r="AE23" s="48" t="s">
        <v>90</v>
      </c>
      <c r="AF23" s="114" t="s">
        <v>90</v>
      </c>
      <c r="AG23" s="123">
        <v>47549348</v>
      </c>
      <c r="AH23" s="49">
        <f t="shared" si="9"/>
        <v>1376</v>
      </c>
      <c r="AI23" s="50">
        <f t="shared" si="8"/>
        <v>227.28774364056821</v>
      </c>
      <c r="AJ23" s="98">
        <v>0</v>
      </c>
      <c r="AK23" s="98">
        <v>1</v>
      </c>
      <c r="AL23" s="98">
        <v>1</v>
      </c>
      <c r="AM23" s="98">
        <v>1</v>
      </c>
      <c r="AN23" s="98">
        <v>1</v>
      </c>
      <c r="AO23" s="98">
        <v>0</v>
      </c>
      <c r="AP23" s="115">
        <v>10926111</v>
      </c>
      <c r="AQ23" s="115">
        <f t="shared" si="1"/>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136</v>
      </c>
      <c r="P24" s="111">
        <v>142</v>
      </c>
      <c r="Q24" s="111">
        <v>5719650</v>
      </c>
      <c r="R24" s="46">
        <f t="shared" si="4"/>
        <v>5800</v>
      </c>
      <c r="S24" s="47">
        <f t="shared" si="5"/>
        <v>139.19999999999999</v>
      </c>
      <c r="T24" s="47">
        <f t="shared" si="6"/>
        <v>5.8</v>
      </c>
      <c r="U24" s="112">
        <v>4.9000000000000004</v>
      </c>
      <c r="V24" s="112">
        <f t="shared" si="7"/>
        <v>4.9000000000000004</v>
      </c>
      <c r="W24" s="113" t="s">
        <v>129</v>
      </c>
      <c r="X24" s="115">
        <v>0</v>
      </c>
      <c r="Y24" s="115">
        <v>1036</v>
      </c>
      <c r="Z24" s="115">
        <v>1187</v>
      </c>
      <c r="AA24" s="115">
        <v>1185</v>
      </c>
      <c r="AB24" s="115">
        <v>1186</v>
      </c>
      <c r="AC24" s="48" t="s">
        <v>90</v>
      </c>
      <c r="AD24" s="48" t="s">
        <v>90</v>
      </c>
      <c r="AE24" s="48" t="s">
        <v>90</v>
      </c>
      <c r="AF24" s="114" t="s">
        <v>90</v>
      </c>
      <c r="AG24" s="123">
        <v>47550621</v>
      </c>
      <c r="AH24" s="49">
        <f>IF(ISBLANK(AG24),"-",AG24-AG23)</f>
        <v>1273</v>
      </c>
      <c r="AI24" s="50">
        <f t="shared" si="8"/>
        <v>219.48275862068965</v>
      </c>
      <c r="AJ24" s="98">
        <v>0</v>
      </c>
      <c r="AK24" s="98">
        <v>1</v>
      </c>
      <c r="AL24" s="98">
        <v>1</v>
      </c>
      <c r="AM24" s="98">
        <v>1</v>
      </c>
      <c r="AN24" s="98">
        <v>1</v>
      </c>
      <c r="AO24" s="98">
        <v>0</v>
      </c>
      <c r="AP24" s="115">
        <v>10926111</v>
      </c>
      <c r="AQ24" s="115">
        <f t="shared" si="1"/>
        <v>0</v>
      </c>
      <c r="AR24" s="53">
        <v>1.1200000000000001</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139</v>
      </c>
      <c r="P25" s="111">
        <v>143</v>
      </c>
      <c r="Q25" s="111">
        <v>5725538</v>
      </c>
      <c r="R25" s="46">
        <f t="shared" si="4"/>
        <v>5888</v>
      </c>
      <c r="S25" s="47">
        <f t="shared" si="5"/>
        <v>141.31200000000001</v>
      </c>
      <c r="T25" s="47">
        <f t="shared" si="6"/>
        <v>5.8879999999999999</v>
      </c>
      <c r="U25" s="112">
        <v>4.5</v>
      </c>
      <c r="V25" s="112">
        <f t="shared" si="7"/>
        <v>4.5</v>
      </c>
      <c r="W25" s="113" t="s">
        <v>129</v>
      </c>
      <c r="X25" s="115">
        <v>0</v>
      </c>
      <c r="Y25" s="115">
        <v>1027</v>
      </c>
      <c r="Z25" s="115">
        <v>1187</v>
      </c>
      <c r="AA25" s="115">
        <v>1185</v>
      </c>
      <c r="AB25" s="115">
        <v>1186</v>
      </c>
      <c r="AC25" s="48" t="s">
        <v>90</v>
      </c>
      <c r="AD25" s="48" t="s">
        <v>90</v>
      </c>
      <c r="AE25" s="48" t="s">
        <v>90</v>
      </c>
      <c r="AF25" s="114" t="s">
        <v>90</v>
      </c>
      <c r="AG25" s="123">
        <v>47551992</v>
      </c>
      <c r="AH25" s="49">
        <f t="shared" si="9"/>
        <v>1371</v>
      </c>
      <c r="AI25" s="50">
        <f t="shared" si="8"/>
        <v>232.84646739130434</v>
      </c>
      <c r="AJ25" s="98">
        <v>0</v>
      </c>
      <c r="AK25" s="98">
        <v>1</v>
      </c>
      <c r="AL25" s="98">
        <v>1</v>
      </c>
      <c r="AM25" s="98">
        <v>1</v>
      </c>
      <c r="AN25" s="98">
        <v>1</v>
      </c>
      <c r="AO25" s="98">
        <v>0</v>
      </c>
      <c r="AP25" s="115">
        <v>10926111</v>
      </c>
      <c r="AQ25" s="115">
        <f t="shared" si="1"/>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142</v>
      </c>
      <c r="P26" s="111">
        <v>141</v>
      </c>
      <c r="Q26" s="111">
        <v>5731582</v>
      </c>
      <c r="R26" s="46">
        <f t="shared" si="4"/>
        <v>6044</v>
      </c>
      <c r="S26" s="47">
        <f t="shared" si="5"/>
        <v>145.05600000000001</v>
      </c>
      <c r="T26" s="47">
        <f t="shared" si="6"/>
        <v>6.0439999999999996</v>
      </c>
      <c r="U26" s="112">
        <v>4</v>
      </c>
      <c r="V26" s="112">
        <f t="shared" si="7"/>
        <v>4</v>
      </c>
      <c r="W26" s="113" t="s">
        <v>129</v>
      </c>
      <c r="X26" s="115">
        <v>0</v>
      </c>
      <c r="Y26" s="115">
        <v>1016</v>
      </c>
      <c r="Z26" s="115">
        <v>1187</v>
      </c>
      <c r="AA26" s="115">
        <v>1185</v>
      </c>
      <c r="AB26" s="115">
        <v>1186</v>
      </c>
      <c r="AC26" s="48" t="s">
        <v>90</v>
      </c>
      <c r="AD26" s="48" t="s">
        <v>90</v>
      </c>
      <c r="AE26" s="48" t="s">
        <v>90</v>
      </c>
      <c r="AF26" s="114" t="s">
        <v>90</v>
      </c>
      <c r="AG26" s="123">
        <v>47553364</v>
      </c>
      <c r="AH26" s="49">
        <f t="shared" si="9"/>
        <v>1372</v>
      </c>
      <c r="AI26" s="50">
        <f t="shared" si="8"/>
        <v>227.0019854401059</v>
      </c>
      <c r="AJ26" s="98">
        <v>0</v>
      </c>
      <c r="AK26" s="98">
        <v>1</v>
      </c>
      <c r="AL26" s="98">
        <v>1</v>
      </c>
      <c r="AM26" s="98">
        <v>1</v>
      </c>
      <c r="AN26" s="98">
        <v>1</v>
      </c>
      <c r="AO26" s="98">
        <v>0</v>
      </c>
      <c r="AP26" s="115">
        <v>10926111</v>
      </c>
      <c r="AQ26" s="115">
        <f t="shared" si="1"/>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139</v>
      </c>
      <c r="P27" s="111">
        <v>143</v>
      </c>
      <c r="Q27" s="111">
        <v>5737495</v>
      </c>
      <c r="R27" s="46">
        <f t="shared" si="4"/>
        <v>5913</v>
      </c>
      <c r="S27" s="47">
        <f t="shared" si="5"/>
        <v>141.91200000000001</v>
      </c>
      <c r="T27" s="47">
        <f t="shared" si="6"/>
        <v>5.9130000000000003</v>
      </c>
      <c r="U27" s="112">
        <v>3.6</v>
      </c>
      <c r="V27" s="112">
        <f t="shared" si="7"/>
        <v>3.6</v>
      </c>
      <c r="W27" s="113" t="s">
        <v>129</v>
      </c>
      <c r="X27" s="115">
        <v>0</v>
      </c>
      <c r="Y27" s="115">
        <v>1026</v>
      </c>
      <c r="Z27" s="115">
        <v>1187</v>
      </c>
      <c r="AA27" s="115">
        <v>1185</v>
      </c>
      <c r="AB27" s="115">
        <v>1186</v>
      </c>
      <c r="AC27" s="48" t="s">
        <v>90</v>
      </c>
      <c r="AD27" s="48" t="s">
        <v>90</v>
      </c>
      <c r="AE27" s="48" t="s">
        <v>90</v>
      </c>
      <c r="AF27" s="114" t="s">
        <v>90</v>
      </c>
      <c r="AG27" s="123">
        <v>47554700</v>
      </c>
      <c r="AH27" s="49">
        <f t="shared" si="9"/>
        <v>1336</v>
      </c>
      <c r="AI27" s="50">
        <f t="shared" si="8"/>
        <v>225.94283781498393</v>
      </c>
      <c r="AJ27" s="98">
        <v>0</v>
      </c>
      <c r="AK27" s="98">
        <v>1</v>
      </c>
      <c r="AL27" s="98">
        <v>1</v>
      </c>
      <c r="AM27" s="98">
        <v>1</v>
      </c>
      <c r="AN27" s="98">
        <v>1</v>
      </c>
      <c r="AO27" s="98">
        <v>0</v>
      </c>
      <c r="AP27" s="115">
        <v>10926111</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140</v>
      </c>
      <c r="P28" s="111">
        <v>139</v>
      </c>
      <c r="Q28" s="111">
        <v>5743499</v>
      </c>
      <c r="R28" s="46">
        <f t="shared" si="4"/>
        <v>6004</v>
      </c>
      <c r="S28" s="47">
        <f t="shared" si="5"/>
        <v>144.096</v>
      </c>
      <c r="T28" s="47">
        <f t="shared" si="6"/>
        <v>6.0039999999999996</v>
      </c>
      <c r="U28" s="112">
        <v>3.3</v>
      </c>
      <c r="V28" s="112">
        <f t="shared" si="7"/>
        <v>3.3</v>
      </c>
      <c r="W28" s="113" t="s">
        <v>129</v>
      </c>
      <c r="X28" s="115">
        <v>0</v>
      </c>
      <c r="Y28" s="115">
        <v>1005</v>
      </c>
      <c r="Z28" s="115">
        <v>1187</v>
      </c>
      <c r="AA28" s="115">
        <v>1185</v>
      </c>
      <c r="AB28" s="115">
        <v>1186</v>
      </c>
      <c r="AC28" s="48" t="s">
        <v>90</v>
      </c>
      <c r="AD28" s="48" t="s">
        <v>90</v>
      </c>
      <c r="AE28" s="48" t="s">
        <v>90</v>
      </c>
      <c r="AF28" s="114" t="s">
        <v>90</v>
      </c>
      <c r="AG28" s="123">
        <v>47556052</v>
      </c>
      <c r="AH28" s="49">
        <f t="shared" si="9"/>
        <v>1352</v>
      </c>
      <c r="AI28" s="50">
        <f t="shared" si="8"/>
        <v>225.18321119253832</v>
      </c>
      <c r="AJ28" s="98">
        <v>0</v>
      </c>
      <c r="AK28" s="98">
        <v>1</v>
      </c>
      <c r="AL28" s="98">
        <v>1</v>
      </c>
      <c r="AM28" s="98">
        <v>1</v>
      </c>
      <c r="AN28" s="98">
        <v>1</v>
      </c>
      <c r="AO28" s="98">
        <v>0</v>
      </c>
      <c r="AP28" s="115">
        <v>10926111</v>
      </c>
      <c r="AQ28" s="115">
        <f t="shared" si="1"/>
        <v>0</v>
      </c>
      <c r="AR28" s="53">
        <v>1.22</v>
      </c>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138</v>
      </c>
      <c r="P29" s="111">
        <v>141</v>
      </c>
      <c r="Q29" s="111">
        <v>5749466</v>
      </c>
      <c r="R29" s="46">
        <f t="shared" si="4"/>
        <v>5967</v>
      </c>
      <c r="S29" s="47">
        <f t="shared" si="5"/>
        <v>143.208</v>
      </c>
      <c r="T29" s="47">
        <f t="shared" si="6"/>
        <v>5.9669999999999996</v>
      </c>
      <c r="U29" s="112">
        <v>3.1</v>
      </c>
      <c r="V29" s="112">
        <f t="shared" si="7"/>
        <v>3.1</v>
      </c>
      <c r="W29" s="113" t="s">
        <v>129</v>
      </c>
      <c r="X29" s="115">
        <v>0</v>
      </c>
      <c r="Y29" s="115">
        <v>1005</v>
      </c>
      <c r="Z29" s="115">
        <v>1187</v>
      </c>
      <c r="AA29" s="115">
        <v>1185</v>
      </c>
      <c r="AB29" s="115">
        <v>1186</v>
      </c>
      <c r="AC29" s="48" t="s">
        <v>90</v>
      </c>
      <c r="AD29" s="48" t="s">
        <v>90</v>
      </c>
      <c r="AE29" s="48" t="s">
        <v>90</v>
      </c>
      <c r="AF29" s="114" t="s">
        <v>90</v>
      </c>
      <c r="AG29" s="123">
        <v>47557392</v>
      </c>
      <c r="AH29" s="49">
        <f t="shared" si="9"/>
        <v>1340</v>
      </c>
      <c r="AI29" s="50">
        <f t="shared" si="8"/>
        <v>224.56845986257753</v>
      </c>
      <c r="AJ29" s="98">
        <v>0</v>
      </c>
      <c r="AK29" s="98">
        <v>1</v>
      </c>
      <c r="AL29" s="98">
        <v>1</v>
      </c>
      <c r="AM29" s="98">
        <v>1</v>
      </c>
      <c r="AN29" s="98">
        <v>1</v>
      </c>
      <c r="AO29" s="98">
        <v>0</v>
      </c>
      <c r="AP29" s="115">
        <v>10926111</v>
      </c>
      <c r="AQ29" s="115">
        <f t="shared" si="1"/>
        <v>0</v>
      </c>
      <c r="AR29" s="51"/>
      <c r="AS29" s="52" t="s">
        <v>113</v>
      </c>
      <c r="AY29" s="101"/>
    </row>
    <row r="30" spans="1:51" x14ac:dyDescent="0.25">
      <c r="B30" s="40">
        <v>2.7916666666666701</v>
      </c>
      <c r="C30" s="40">
        <v>0.83333333333333703</v>
      </c>
      <c r="D30" s="110">
        <v>4</v>
      </c>
      <c r="E30" s="41">
        <f t="shared" si="0"/>
        <v>2.8169014084507045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139</v>
      </c>
      <c r="P30" s="111">
        <v>144</v>
      </c>
      <c r="Q30" s="111">
        <v>5755291</v>
      </c>
      <c r="R30" s="46">
        <f t="shared" si="4"/>
        <v>5825</v>
      </c>
      <c r="S30" s="47">
        <f t="shared" si="5"/>
        <v>139.80000000000001</v>
      </c>
      <c r="T30" s="47">
        <f t="shared" si="6"/>
        <v>5.8250000000000002</v>
      </c>
      <c r="U30" s="112">
        <v>2.9</v>
      </c>
      <c r="V30" s="112">
        <f t="shared" si="7"/>
        <v>2.9</v>
      </c>
      <c r="W30" s="113" t="s">
        <v>129</v>
      </c>
      <c r="X30" s="115">
        <v>0</v>
      </c>
      <c r="Y30" s="115">
        <v>1005</v>
      </c>
      <c r="Z30" s="115">
        <v>1187</v>
      </c>
      <c r="AA30" s="115">
        <v>1185</v>
      </c>
      <c r="AB30" s="115">
        <v>1186</v>
      </c>
      <c r="AC30" s="48" t="s">
        <v>90</v>
      </c>
      <c r="AD30" s="48" t="s">
        <v>90</v>
      </c>
      <c r="AE30" s="48" t="s">
        <v>90</v>
      </c>
      <c r="AF30" s="114" t="s">
        <v>90</v>
      </c>
      <c r="AG30" s="123">
        <v>47558732</v>
      </c>
      <c r="AH30" s="49">
        <f t="shared" si="9"/>
        <v>1340</v>
      </c>
      <c r="AI30" s="50">
        <f t="shared" si="8"/>
        <v>230.0429184549356</v>
      </c>
      <c r="AJ30" s="98">
        <v>0</v>
      </c>
      <c r="AK30" s="98">
        <v>1</v>
      </c>
      <c r="AL30" s="98">
        <v>1</v>
      </c>
      <c r="AM30" s="98">
        <v>1</v>
      </c>
      <c r="AN30" s="98">
        <v>1</v>
      </c>
      <c r="AO30" s="98">
        <v>0</v>
      </c>
      <c r="AP30" s="115">
        <v>10926111</v>
      </c>
      <c r="AQ30" s="115">
        <f t="shared" si="1"/>
        <v>0</v>
      </c>
      <c r="AR30" s="51"/>
      <c r="AS30" s="52" t="s">
        <v>113</v>
      </c>
      <c r="AV30" s="339" t="s">
        <v>117</v>
      </c>
      <c r="AW30" s="339"/>
      <c r="AY30" s="101"/>
    </row>
    <row r="31" spans="1:51" x14ac:dyDescent="0.25">
      <c r="B31" s="40">
        <v>2.8333333333333299</v>
      </c>
      <c r="C31" s="40">
        <v>0.875000000000004</v>
      </c>
      <c r="D31" s="110">
        <v>4</v>
      </c>
      <c r="E31" s="41">
        <f t="shared" si="0"/>
        <v>2.8169014084507045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133</v>
      </c>
      <c r="P31" s="111">
        <v>140</v>
      </c>
      <c r="Q31" s="111">
        <v>5761207</v>
      </c>
      <c r="R31" s="46">
        <f t="shared" si="4"/>
        <v>5916</v>
      </c>
      <c r="S31" s="47">
        <f t="shared" si="5"/>
        <v>141.98400000000001</v>
      </c>
      <c r="T31" s="47">
        <f t="shared" si="6"/>
        <v>5.9160000000000004</v>
      </c>
      <c r="U31" s="112">
        <v>2.4</v>
      </c>
      <c r="V31" s="112">
        <f t="shared" si="7"/>
        <v>2.4</v>
      </c>
      <c r="W31" s="113" t="s">
        <v>129</v>
      </c>
      <c r="X31" s="115">
        <v>0</v>
      </c>
      <c r="Y31" s="115">
        <v>1066</v>
      </c>
      <c r="Z31" s="115">
        <v>1187</v>
      </c>
      <c r="AA31" s="115">
        <v>1185</v>
      </c>
      <c r="AB31" s="115">
        <v>1186</v>
      </c>
      <c r="AC31" s="48" t="s">
        <v>90</v>
      </c>
      <c r="AD31" s="48" t="s">
        <v>90</v>
      </c>
      <c r="AE31" s="48" t="s">
        <v>90</v>
      </c>
      <c r="AF31" s="114" t="s">
        <v>90</v>
      </c>
      <c r="AG31" s="123">
        <v>47560092</v>
      </c>
      <c r="AH31" s="49">
        <f t="shared" si="9"/>
        <v>1360</v>
      </c>
      <c r="AI31" s="50">
        <f t="shared" si="8"/>
        <v>229.88505747126436</v>
      </c>
      <c r="AJ31" s="98">
        <v>0</v>
      </c>
      <c r="AK31" s="98">
        <v>1</v>
      </c>
      <c r="AL31" s="98">
        <v>1</v>
      </c>
      <c r="AM31" s="98">
        <v>1</v>
      </c>
      <c r="AN31" s="98">
        <v>1</v>
      </c>
      <c r="AO31" s="98">
        <v>0</v>
      </c>
      <c r="AP31" s="115">
        <v>10926111</v>
      </c>
      <c r="AQ31" s="115">
        <f t="shared" si="1"/>
        <v>0</v>
      </c>
      <c r="AR31" s="51"/>
      <c r="AS31" s="52" t="s">
        <v>113</v>
      </c>
      <c r="AV31" s="59" t="s">
        <v>29</v>
      </c>
      <c r="AW31" s="59" t="s">
        <v>74</v>
      </c>
      <c r="AY31" s="101"/>
    </row>
    <row r="32" spans="1:51" x14ac:dyDescent="0.25">
      <c r="B32" s="40">
        <v>2.875</v>
      </c>
      <c r="C32" s="40">
        <v>0.91666666666667096</v>
      </c>
      <c r="D32" s="110">
        <v>4</v>
      </c>
      <c r="E32" s="41">
        <f t="shared" si="0"/>
        <v>2.8169014084507045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132</v>
      </c>
      <c r="P32" s="111">
        <v>135</v>
      </c>
      <c r="Q32" s="111">
        <v>5767756</v>
      </c>
      <c r="R32" s="46">
        <f t="shared" si="4"/>
        <v>6549</v>
      </c>
      <c r="S32" s="47">
        <f t="shared" si="5"/>
        <v>157.17599999999999</v>
      </c>
      <c r="T32" s="47">
        <f t="shared" si="6"/>
        <v>6.5490000000000004</v>
      </c>
      <c r="U32" s="112">
        <v>2.2000000000000002</v>
      </c>
      <c r="V32" s="112">
        <f t="shared" si="7"/>
        <v>2.2000000000000002</v>
      </c>
      <c r="W32" s="113" t="s">
        <v>129</v>
      </c>
      <c r="X32" s="115">
        <v>0</v>
      </c>
      <c r="Y32" s="115">
        <v>1066</v>
      </c>
      <c r="Z32" s="115">
        <v>1187</v>
      </c>
      <c r="AA32" s="115">
        <v>1185</v>
      </c>
      <c r="AB32" s="115">
        <v>1186</v>
      </c>
      <c r="AC32" s="48" t="s">
        <v>90</v>
      </c>
      <c r="AD32" s="48" t="s">
        <v>90</v>
      </c>
      <c r="AE32" s="48" t="s">
        <v>90</v>
      </c>
      <c r="AF32" s="114" t="s">
        <v>90</v>
      </c>
      <c r="AG32" s="123">
        <v>47561580</v>
      </c>
      <c r="AH32" s="49">
        <f t="shared" si="9"/>
        <v>1488</v>
      </c>
      <c r="AI32" s="50">
        <f t="shared" si="8"/>
        <v>227.21026110856619</v>
      </c>
      <c r="AJ32" s="98">
        <v>0</v>
      </c>
      <c r="AK32" s="98">
        <v>1</v>
      </c>
      <c r="AL32" s="98">
        <v>1</v>
      </c>
      <c r="AM32" s="98">
        <v>1</v>
      </c>
      <c r="AN32" s="98">
        <v>1</v>
      </c>
      <c r="AO32" s="98">
        <v>0</v>
      </c>
      <c r="AP32" s="115">
        <v>10926111</v>
      </c>
      <c r="AQ32" s="115">
        <f t="shared" si="1"/>
        <v>0</v>
      </c>
      <c r="AR32" s="53">
        <v>1.24</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75">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130</v>
      </c>
      <c r="P33" s="111">
        <v>130</v>
      </c>
      <c r="Q33" s="111">
        <v>5774056</v>
      </c>
      <c r="R33" s="46">
        <f t="shared" si="4"/>
        <v>6300</v>
      </c>
      <c r="S33" s="47">
        <f t="shared" si="5"/>
        <v>151.19999999999999</v>
      </c>
      <c r="T33" s="47">
        <f t="shared" si="6"/>
        <v>6.3</v>
      </c>
      <c r="U33" s="112">
        <v>2.2999999999999998</v>
      </c>
      <c r="V33" s="112">
        <f t="shared" si="7"/>
        <v>2.2999999999999998</v>
      </c>
      <c r="W33" s="113" t="s">
        <v>135</v>
      </c>
      <c r="X33" s="115">
        <v>0</v>
      </c>
      <c r="Y33" s="115">
        <v>0</v>
      </c>
      <c r="Z33" s="115">
        <v>1187</v>
      </c>
      <c r="AA33" s="115">
        <v>1185</v>
      </c>
      <c r="AB33" s="115">
        <v>1188</v>
      </c>
      <c r="AC33" s="48" t="s">
        <v>90</v>
      </c>
      <c r="AD33" s="48" t="s">
        <v>90</v>
      </c>
      <c r="AE33" s="48" t="s">
        <v>90</v>
      </c>
      <c r="AF33" s="114" t="s">
        <v>90</v>
      </c>
      <c r="AG33" s="123">
        <v>47563020</v>
      </c>
      <c r="AH33" s="49">
        <f t="shared" si="9"/>
        <v>1440</v>
      </c>
      <c r="AI33" s="50">
        <f t="shared" si="8"/>
        <v>228.57142857142858</v>
      </c>
      <c r="AJ33" s="98">
        <v>0</v>
      </c>
      <c r="AK33" s="98">
        <v>0</v>
      </c>
      <c r="AL33" s="98">
        <v>1</v>
      </c>
      <c r="AM33" s="98">
        <v>1</v>
      </c>
      <c r="AN33" s="98">
        <v>1</v>
      </c>
      <c r="AO33" s="98">
        <v>0.3</v>
      </c>
      <c r="AP33" s="115">
        <v>10926191</v>
      </c>
      <c r="AQ33" s="115">
        <f t="shared" si="1"/>
        <v>80</v>
      </c>
      <c r="AR33" s="51"/>
      <c r="AS33" s="52" t="s">
        <v>113</v>
      </c>
      <c r="AY33" s="101"/>
    </row>
    <row r="34" spans="1:51" x14ac:dyDescent="0.25">
      <c r="B34" s="40">
        <v>2.9583333333333299</v>
      </c>
      <c r="C34" s="40">
        <v>1</v>
      </c>
      <c r="D34" s="110">
        <v>4</v>
      </c>
      <c r="E34" s="41">
        <f t="shared" si="0"/>
        <v>2.8169014084507045</v>
      </c>
      <c r="F34" s="175">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134</v>
      </c>
      <c r="P34" s="111">
        <v>128</v>
      </c>
      <c r="Q34" s="111">
        <v>5780341</v>
      </c>
      <c r="R34" s="46">
        <f t="shared" si="4"/>
        <v>6285</v>
      </c>
      <c r="S34" s="47">
        <f t="shared" si="5"/>
        <v>150.84</v>
      </c>
      <c r="T34" s="47">
        <f t="shared" si="6"/>
        <v>6.2850000000000001</v>
      </c>
      <c r="U34" s="112">
        <v>2.4</v>
      </c>
      <c r="V34" s="112">
        <f t="shared" si="7"/>
        <v>2.4</v>
      </c>
      <c r="W34" s="113" t="s">
        <v>135</v>
      </c>
      <c r="X34" s="115">
        <v>0</v>
      </c>
      <c r="Y34" s="115">
        <v>0</v>
      </c>
      <c r="Z34" s="115">
        <v>1186</v>
      </c>
      <c r="AA34" s="115">
        <v>1185</v>
      </c>
      <c r="AB34" s="115">
        <v>1187</v>
      </c>
      <c r="AC34" s="48" t="s">
        <v>90</v>
      </c>
      <c r="AD34" s="48" t="s">
        <v>90</v>
      </c>
      <c r="AE34" s="48" t="s">
        <v>90</v>
      </c>
      <c r="AF34" s="114" t="s">
        <v>90</v>
      </c>
      <c r="AG34" s="123">
        <v>47564476</v>
      </c>
      <c r="AH34" s="49">
        <f t="shared" si="9"/>
        <v>1456</v>
      </c>
      <c r="AI34" s="50">
        <f t="shared" si="8"/>
        <v>231.66268894192521</v>
      </c>
      <c r="AJ34" s="98">
        <v>0</v>
      </c>
      <c r="AK34" s="98">
        <v>0</v>
      </c>
      <c r="AL34" s="98">
        <v>1</v>
      </c>
      <c r="AM34" s="98">
        <v>1</v>
      </c>
      <c r="AN34" s="98">
        <v>1</v>
      </c>
      <c r="AO34" s="98">
        <v>0.3</v>
      </c>
      <c r="AP34" s="115">
        <v>10926305</v>
      </c>
      <c r="AQ34" s="115">
        <f t="shared" si="1"/>
        <v>114</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138737</v>
      </c>
      <c r="S35" s="65">
        <f>AVERAGE(S11:S34)</f>
        <v>138.73699999999999</v>
      </c>
      <c r="T35" s="65">
        <f>SUM(T11:T34)</f>
        <v>138.73700000000002</v>
      </c>
      <c r="U35" s="112"/>
      <c r="V35" s="94"/>
      <c r="W35" s="57"/>
      <c r="X35" s="88"/>
      <c r="Y35" s="89"/>
      <c r="Z35" s="89"/>
      <c r="AA35" s="89"/>
      <c r="AB35" s="90"/>
      <c r="AC35" s="88"/>
      <c r="AD35" s="89"/>
      <c r="AE35" s="90"/>
      <c r="AF35" s="91"/>
      <c r="AG35" s="66">
        <f>AG34-AG10</f>
        <v>32168</v>
      </c>
      <c r="AH35" s="67">
        <f>SUM(AH11:AH34)</f>
        <v>32168</v>
      </c>
      <c r="AI35" s="68">
        <f>$AH$35/$T35</f>
        <v>231.86316555785402</v>
      </c>
      <c r="AJ35" s="98"/>
      <c r="AK35" s="98"/>
      <c r="AL35" s="98"/>
      <c r="AM35" s="98"/>
      <c r="AN35" s="98"/>
      <c r="AO35" s="69"/>
      <c r="AP35" s="70">
        <f>AP34-AP10</f>
        <v>2883</v>
      </c>
      <c r="AQ35" s="71">
        <f>SUM(AQ11:AQ34)</f>
        <v>2883</v>
      </c>
      <c r="AR35" s="72">
        <f>AVERAGE(AR11:AR34)</f>
        <v>1.2183333333333335</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167" t="s">
        <v>191</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2" t="s">
        <v>213</v>
      </c>
      <c r="C41" s="105"/>
      <c r="D41" s="105"/>
      <c r="E41" s="105"/>
      <c r="F41" s="105"/>
      <c r="G41" s="105"/>
      <c r="H41" s="105"/>
      <c r="I41" s="106"/>
      <c r="J41" s="106"/>
      <c r="K41" s="106"/>
      <c r="L41" s="106"/>
      <c r="M41" s="106"/>
      <c r="N41" s="106"/>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73"/>
      <c r="AW41" s="73"/>
      <c r="AY41" s="101"/>
    </row>
    <row r="42" spans="1:51" x14ac:dyDescent="0.25">
      <c r="B42" s="83" t="s">
        <v>235</v>
      </c>
      <c r="C42" s="106"/>
      <c r="D42" s="106"/>
      <c r="E42" s="106"/>
      <c r="F42" s="85"/>
      <c r="G42" s="85"/>
      <c r="H42" s="85"/>
      <c r="I42" s="106"/>
      <c r="J42" s="106"/>
      <c r="K42" s="106"/>
      <c r="L42" s="85"/>
      <c r="M42" s="85"/>
      <c r="N42" s="85"/>
      <c r="O42" s="106"/>
      <c r="P42" s="106"/>
      <c r="Q42" s="106"/>
      <c r="R42" s="106"/>
      <c r="S42" s="85"/>
      <c r="T42" s="85"/>
      <c r="U42" s="85"/>
      <c r="V42" s="85"/>
      <c r="W42" s="102"/>
      <c r="X42" s="102"/>
      <c r="Y42" s="102"/>
      <c r="Z42" s="102"/>
      <c r="AA42" s="102"/>
      <c r="AB42" s="102"/>
      <c r="AC42" s="102"/>
      <c r="AD42" s="102"/>
      <c r="AE42" s="102"/>
      <c r="AM42" s="20"/>
      <c r="AN42" s="99"/>
      <c r="AO42" s="99"/>
      <c r="AP42" s="99"/>
      <c r="AQ42" s="99"/>
      <c r="AR42" s="102"/>
      <c r="AV42" s="128"/>
      <c r="AW42" s="128"/>
      <c r="AY42" s="101"/>
    </row>
    <row r="43" spans="1:51" x14ac:dyDescent="0.25">
      <c r="B43" s="167" t="s">
        <v>229</v>
      </c>
      <c r="C43" s="105"/>
      <c r="D43" s="105"/>
      <c r="E43" s="105"/>
      <c r="F43" s="105"/>
      <c r="G43" s="105"/>
      <c r="H43" s="105"/>
      <c r="I43" s="106"/>
      <c r="J43" s="106"/>
      <c r="K43" s="106"/>
      <c r="L43" s="106"/>
      <c r="M43" s="106"/>
      <c r="N43" s="106"/>
      <c r="O43" s="106"/>
      <c r="P43" s="106"/>
      <c r="Q43" s="106"/>
      <c r="R43" s="106"/>
      <c r="S43" s="107"/>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181" t="s">
        <v>222</v>
      </c>
      <c r="C44" s="229"/>
      <c r="D44" s="230"/>
      <c r="E44" s="229"/>
      <c r="F44" s="229"/>
      <c r="G44" s="229"/>
      <c r="H44" s="229"/>
      <c r="I44" s="233"/>
      <c r="J44" s="234"/>
      <c r="K44" s="234"/>
      <c r="L44" s="201"/>
      <c r="M44" s="201"/>
      <c r="N44" s="201"/>
      <c r="O44" s="201"/>
      <c r="P44" s="201"/>
      <c r="Q44" s="201"/>
      <c r="R44" s="201"/>
      <c r="S44" s="108"/>
      <c r="T44" s="107"/>
      <c r="U44" s="107"/>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A45" s="121"/>
      <c r="B45" s="167" t="s">
        <v>138</v>
      </c>
      <c r="C45" s="137"/>
      <c r="D45" s="198"/>
      <c r="E45" s="124"/>
      <c r="F45" s="124"/>
      <c r="G45" s="124"/>
      <c r="H45" s="124"/>
      <c r="I45" s="124"/>
      <c r="J45" s="125"/>
      <c r="K45" s="125"/>
      <c r="L45" s="125"/>
      <c r="M45" s="125"/>
      <c r="N45" s="125"/>
      <c r="O45" s="125"/>
      <c r="P45" s="125"/>
      <c r="Q45" s="125"/>
      <c r="R45" s="125"/>
      <c r="S45" s="125"/>
      <c r="T45" s="126"/>
      <c r="U45" s="126"/>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33" t="s">
        <v>139</v>
      </c>
      <c r="C46" s="236"/>
      <c r="D46" s="237"/>
      <c r="E46" s="238"/>
      <c r="F46" s="238"/>
      <c r="G46" s="238"/>
      <c r="H46" s="238"/>
      <c r="I46" s="238"/>
      <c r="J46" s="135"/>
      <c r="K46" s="135"/>
      <c r="L46" s="135"/>
      <c r="M46" s="135"/>
      <c r="N46" s="135"/>
      <c r="O46" s="135"/>
      <c r="P46" s="135"/>
      <c r="Q46" s="135"/>
      <c r="R46" s="135"/>
      <c r="S46" s="135"/>
      <c r="T46" s="135"/>
      <c r="U46" s="135"/>
      <c r="V46" s="107"/>
      <c r="W46" s="102"/>
      <c r="X46" s="102"/>
      <c r="Y46" s="102"/>
      <c r="Z46" s="102"/>
      <c r="AA46" s="102"/>
      <c r="AB46" s="102"/>
      <c r="AC46" s="102"/>
      <c r="AD46" s="102"/>
      <c r="AE46" s="102"/>
      <c r="AM46" s="103"/>
      <c r="AN46" s="103"/>
      <c r="AO46" s="103"/>
      <c r="AP46" s="103"/>
      <c r="AQ46" s="103"/>
      <c r="AR46" s="103"/>
      <c r="AS46" s="104"/>
      <c r="AV46" s="101"/>
      <c r="AW46" s="97"/>
      <c r="AX46" s="97"/>
      <c r="AY46" s="97"/>
    </row>
    <row r="47" spans="1:51" x14ac:dyDescent="0.25">
      <c r="B47" s="167" t="s">
        <v>236</v>
      </c>
      <c r="C47" s="214"/>
      <c r="D47" s="215"/>
      <c r="E47" s="214"/>
      <c r="F47" s="214"/>
      <c r="G47" s="214"/>
      <c r="H47" s="214"/>
      <c r="I47" s="214"/>
      <c r="J47" s="214"/>
      <c r="K47" s="214"/>
      <c r="L47" s="135"/>
      <c r="M47" s="135"/>
      <c r="N47" s="135"/>
      <c r="O47" s="135"/>
      <c r="P47" s="135"/>
      <c r="Q47" s="135"/>
      <c r="R47" s="135"/>
      <c r="S47" s="135"/>
      <c r="T47" s="135"/>
      <c r="U47" s="135"/>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67" t="s">
        <v>140</v>
      </c>
      <c r="C48" s="216"/>
      <c r="D48" s="217"/>
      <c r="E48" s="216"/>
      <c r="F48" s="216"/>
      <c r="G48" s="216"/>
      <c r="H48" s="216"/>
      <c r="I48" s="216"/>
      <c r="J48" s="216"/>
      <c r="K48" s="216"/>
      <c r="L48" s="124"/>
      <c r="M48" s="124"/>
      <c r="N48" s="124"/>
      <c r="O48" s="124"/>
      <c r="P48" s="124"/>
      <c r="Q48" s="124"/>
      <c r="R48" s="124"/>
      <c r="S48" s="124"/>
      <c r="T48" s="124"/>
      <c r="U48" s="124"/>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67" t="s">
        <v>143</v>
      </c>
      <c r="C49" s="216"/>
      <c r="D49" s="217"/>
      <c r="E49" s="216"/>
      <c r="F49" s="216"/>
      <c r="G49" s="216"/>
      <c r="H49" s="216"/>
      <c r="I49" s="218"/>
      <c r="J49" s="219"/>
      <c r="K49" s="219"/>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67" t="s">
        <v>144</v>
      </c>
      <c r="C50" s="214"/>
      <c r="D50" s="217"/>
      <c r="E50" s="216"/>
      <c r="F50" s="216"/>
      <c r="G50" s="216"/>
      <c r="H50" s="216"/>
      <c r="I50" s="218"/>
      <c r="J50" s="219"/>
      <c r="K50" s="219"/>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67" t="s">
        <v>212</v>
      </c>
      <c r="C51" s="214"/>
      <c r="D51" s="217"/>
      <c r="E51" s="216"/>
      <c r="F51" s="216"/>
      <c r="G51" s="216"/>
      <c r="H51" s="216"/>
      <c r="I51" s="218"/>
      <c r="J51" s="219"/>
      <c r="K51" s="219"/>
      <c r="L51" s="125"/>
      <c r="M51" s="125"/>
      <c r="N51" s="125"/>
      <c r="O51" s="125"/>
      <c r="P51" s="125"/>
      <c r="Q51" s="125"/>
      <c r="R51" s="23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81" t="s">
        <v>174</v>
      </c>
      <c r="C52" s="228"/>
      <c r="D52" s="229"/>
      <c r="E52" s="230"/>
      <c r="F52" s="229"/>
      <c r="G52" s="229"/>
      <c r="H52" s="229"/>
      <c r="I52" s="231"/>
      <c r="J52" s="231"/>
      <c r="K52" s="232"/>
      <c r="L52" s="187"/>
      <c r="M52" s="187"/>
      <c r="N52" s="187"/>
      <c r="O52" s="187"/>
      <c r="P52" s="187"/>
      <c r="Q52" s="187"/>
      <c r="R52" s="181"/>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33" t="s">
        <v>188</v>
      </c>
      <c r="C53" s="214"/>
      <c r="D53" s="216"/>
      <c r="E53" s="217"/>
      <c r="F53" s="216"/>
      <c r="G53" s="216"/>
      <c r="H53" s="216"/>
      <c r="I53" s="218"/>
      <c r="J53" s="218"/>
      <c r="K53" s="219"/>
      <c r="L53" s="125"/>
      <c r="M53" s="125"/>
      <c r="N53" s="125"/>
      <c r="O53" s="125"/>
      <c r="P53" s="125"/>
      <c r="Q53" s="125"/>
      <c r="R53" s="125"/>
      <c r="S53" s="125"/>
      <c r="T53" s="126"/>
      <c r="U53" s="126"/>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A54" s="121"/>
      <c r="B54" s="167" t="s">
        <v>148</v>
      </c>
      <c r="C54" s="214"/>
      <c r="D54" s="216"/>
      <c r="E54" s="217"/>
      <c r="F54" s="216"/>
      <c r="G54" s="216"/>
      <c r="H54" s="216"/>
      <c r="I54" s="218"/>
      <c r="J54" s="218"/>
      <c r="K54" s="219"/>
      <c r="L54" s="125"/>
      <c r="M54" s="125"/>
      <c r="N54" s="125"/>
      <c r="O54" s="125"/>
      <c r="P54" s="125"/>
      <c r="Q54" s="125"/>
      <c r="R54" s="182"/>
      <c r="S54" s="125"/>
      <c r="T54" s="126"/>
      <c r="U54" s="126"/>
      <c r="V54" s="79"/>
      <c r="W54" s="102"/>
      <c r="X54" s="102"/>
      <c r="Y54" s="102"/>
      <c r="Z54" s="80"/>
      <c r="AA54" s="102"/>
      <c r="AB54" s="102"/>
      <c r="AC54" s="102"/>
      <c r="AD54" s="102"/>
      <c r="AE54" s="102"/>
      <c r="AM54" s="103"/>
      <c r="AN54" s="103"/>
      <c r="AO54" s="103"/>
      <c r="AP54" s="103"/>
      <c r="AQ54" s="103"/>
      <c r="AR54" s="103"/>
      <c r="AS54" s="104"/>
      <c r="AV54" s="101"/>
      <c r="AW54" s="97"/>
      <c r="AX54" s="97"/>
      <c r="AY54" s="97"/>
    </row>
    <row r="55" spans="1:51" x14ac:dyDescent="0.25">
      <c r="B55" s="133" t="s">
        <v>225</v>
      </c>
      <c r="C55" s="214"/>
      <c r="D55" s="216"/>
      <c r="E55" s="217"/>
      <c r="F55" s="216"/>
      <c r="G55" s="216"/>
      <c r="H55" s="216"/>
      <c r="I55" s="218"/>
      <c r="J55" s="218"/>
      <c r="K55" s="219"/>
      <c r="L55" s="125"/>
      <c r="M55" s="125"/>
      <c r="N55" s="125"/>
      <c r="O55" s="125"/>
      <c r="P55" s="125"/>
      <c r="Q55" s="125"/>
      <c r="R55" s="182"/>
      <c r="S55" s="125"/>
      <c r="T55" s="125"/>
      <c r="U55" s="126"/>
      <c r="V55" s="126"/>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33"/>
      <c r="C56" s="124"/>
      <c r="D56" s="124"/>
      <c r="E56" s="198"/>
      <c r="F56" s="124"/>
      <c r="G56" s="124"/>
      <c r="H56" s="124"/>
      <c r="I56" s="124"/>
      <c r="J56" s="124"/>
      <c r="K56" s="125"/>
      <c r="L56" s="125"/>
      <c r="M56" s="125"/>
      <c r="N56" s="125"/>
      <c r="O56" s="125"/>
      <c r="P56" s="125"/>
      <c r="Q56" s="125"/>
      <c r="R56" s="125"/>
      <c r="S56" s="125"/>
      <c r="T56" s="125"/>
      <c r="U56" s="126"/>
      <c r="V56" s="126"/>
      <c r="W56" s="79"/>
      <c r="X56" s="102"/>
      <c r="Y56" s="102"/>
      <c r="Z56" s="102"/>
      <c r="AA56" s="80"/>
      <c r="AB56" s="102"/>
      <c r="AC56" s="102"/>
      <c r="AD56" s="102"/>
      <c r="AE56" s="102"/>
      <c r="AF56" s="102"/>
      <c r="AN56" s="103"/>
      <c r="AO56" s="103"/>
      <c r="AP56" s="103"/>
      <c r="AQ56" s="103"/>
      <c r="AR56" s="103"/>
      <c r="AS56" s="103"/>
      <c r="AT56" s="104"/>
      <c r="AW56" s="101"/>
      <c r="AX56" s="97"/>
      <c r="AY56" s="97"/>
    </row>
    <row r="57" spans="1:51" x14ac:dyDescent="0.25">
      <c r="B57" s="133"/>
      <c r="C57" s="133"/>
      <c r="D57" s="135"/>
      <c r="E57" s="222"/>
      <c r="F57" s="135"/>
      <c r="G57" s="135"/>
      <c r="H57" s="135"/>
      <c r="I57" s="135"/>
      <c r="J57" s="135"/>
      <c r="K57" s="135"/>
      <c r="L57" s="135"/>
      <c r="M57" s="135"/>
      <c r="N57" s="135"/>
      <c r="O57" s="135"/>
      <c r="P57" s="135"/>
      <c r="Q57" s="135"/>
      <c r="R57" s="135"/>
      <c r="S57" s="135"/>
      <c r="T57" s="135"/>
      <c r="U57" s="135"/>
      <c r="V57" s="135"/>
      <c r="W57" s="79"/>
      <c r="X57" s="102"/>
      <c r="Y57" s="102"/>
      <c r="Z57" s="102"/>
      <c r="AA57" s="80"/>
      <c r="AB57" s="102"/>
      <c r="AC57" s="102"/>
      <c r="AD57" s="102"/>
      <c r="AE57" s="102"/>
      <c r="AF57" s="102"/>
      <c r="AN57" s="103"/>
      <c r="AO57" s="103"/>
      <c r="AP57" s="103"/>
      <c r="AQ57" s="103"/>
      <c r="AR57" s="103"/>
      <c r="AS57" s="103"/>
      <c r="AT57" s="104"/>
      <c r="AW57" s="101"/>
      <c r="AX57" s="97"/>
      <c r="AY57" s="97"/>
    </row>
    <row r="58" spans="1:51" x14ac:dyDescent="0.25">
      <c r="B58" s="167"/>
      <c r="C58" s="134"/>
      <c r="D58" s="222"/>
      <c r="E58" s="135"/>
      <c r="F58" s="135"/>
      <c r="G58" s="135"/>
      <c r="H58" s="135"/>
      <c r="I58" s="135"/>
      <c r="J58" s="135"/>
      <c r="K58" s="135"/>
      <c r="L58" s="135"/>
      <c r="M58" s="135"/>
      <c r="N58" s="135"/>
      <c r="O58" s="135"/>
      <c r="P58" s="135"/>
      <c r="Q58" s="135"/>
      <c r="R58" s="135"/>
      <c r="S58" s="135"/>
      <c r="T58" s="135"/>
      <c r="U58" s="135"/>
      <c r="V58" s="79"/>
      <c r="W58" s="102"/>
      <c r="X58" s="102"/>
      <c r="Y58" s="102"/>
      <c r="Z58" s="80"/>
      <c r="AA58" s="102"/>
      <c r="AB58" s="102"/>
      <c r="AC58" s="102"/>
      <c r="AD58" s="102"/>
      <c r="AE58" s="102"/>
      <c r="AM58" s="103"/>
      <c r="AN58" s="103"/>
      <c r="AO58" s="103"/>
      <c r="AP58" s="103"/>
      <c r="AQ58" s="103"/>
      <c r="AR58" s="103"/>
      <c r="AS58" s="104"/>
      <c r="AV58" s="101"/>
      <c r="AW58" s="97"/>
      <c r="AX58" s="97"/>
      <c r="AY58" s="97"/>
    </row>
    <row r="59" spans="1:51" x14ac:dyDescent="0.25">
      <c r="B59" s="134"/>
      <c r="C59" s="167"/>
      <c r="D59" s="222"/>
      <c r="E59" s="135"/>
      <c r="F59" s="135"/>
      <c r="G59" s="124"/>
      <c r="H59" s="124"/>
      <c r="I59" s="124"/>
      <c r="J59" s="124"/>
      <c r="K59" s="124"/>
      <c r="L59" s="124"/>
      <c r="M59" s="124"/>
      <c r="N59" s="124"/>
      <c r="O59" s="124"/>
      <c r="P59" s="124"/>
      <c r="Q59" s="124"/>
      <c r="R59" s="124"/>
      <c r="S59" s="124"/>
      <c r="T59" s="124"/>
      <c r="U59" s="124"/>
      <c r="V59" s="79"/>
      <c r="W59" s="102"/>
      <c r="X59" s="102"/>
      <c r="Y59" s="102"/>
      <c r="Z59" s="80"/>
      <c r="AA59" s="102"/>
      <c r="AB59" s="102"/>
      <c r="AC59" s="102"/>
      <c r="AD59" s="102"/>
      <c r="AE59" s="102"/>
      <c r="AM59" s="103"/>
      <c r="AN59" s="103"/>
      <c r="AO59" s="103"/>
      <c r="AP59" s="103"/>
      <c r="AQ59" s="103"/>
      <c r="AR59" s="103"/>
      <c r="AS59" s="104"/>
      <c r="AV59" s="101"/>
      <c r="AW59" s="97"/>
      <c r="AX59" s="97"/>
      <c r="AY59" s="97"/>
    </row>
    <row r="60" spans="1:51" x14ac:dyDescent="0.25">
      <c r="A60" s="102"/>
      <c r="B60" s="167"/>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34"/>
      <c r="C61" s="182"/>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82"/>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33"/>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67"/>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3"/>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67"/>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67"/>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4"/>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67"/>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3"/>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67"/>
      <c r="C71" s="134"/>
      <c r="D71" s="117"/>
      <c r="E71" s="134"/>
      <c r="F71" s="134"/>
      <c r="G71" s="105"/>
      <c r="H71" s="105"/>
      <c r="I71" s="105"/>
      <c r="J71" s="106"/>
      <c r="K71" s="106"/>
      <c r="L71" s="106"/>
      <c r="M71" s="106"/>
      <c r="N71" s="106"/>
      <c r="O71" s="106"/>
      <c r="P71" s="106"/>
      <c r="Q71" s="106"/>
      <c r="R71" s="106"/>
      <c r="S71" s="106"/>
      <c r="T71" s="120"/>
      <c r="U71" s="122"/>
      <c r="V71" s="79"/>
      <c r="AS71" s="97"/>
      <c r="AT71" s="97"/>
      <c r="AU71" s="97"/>
      <c r="AV71" s="97"/>
      <c r="AW71" s="97"/>
      <c r="AX71" s="97"/>
      <c r="AY71" s="97"/>
    </row>
    <row r="72" spans="1:51" x14ac:dyDescent="0.25">
      <c r="A72" s="102"/>
      <c r="B72" s="133"/>
      <c r="C72" s="134"/>
      <c r="D72" s="117"/>
      <c r="E72" s="134"/>
      <c r="F72" s="134"/>
      <c r="G72" s="105"/>
      <c r="H72" s="105"/>
      <c r="I72" s="105"/>
      <c r="J72" s="106"/>
      <c r="K72" s="106"/>
      <c r="L72" s="106"/>
      <c r="M72" s="106"/>
      <c r="N72" s="106"/>
      <c r="O72" s="106"/>
      <c r="P72" s="106"/>
      <c r="Q72" s="106"/>
      <c r="R72" s="106"/>
      <c r="S72" s="106"/>
      <c r="T72" s="120"/>
      <c r="U72" s="122"/>
      <c r="V72" s="79"/>
      <c r="AS72" s="97"/>
      <c r="AT72" s="97"/>
      <c r="AU72" s="97"/>
      <c r="AV72" s="97"/>
      <c r="AW72" s="97"/>
      <c r="AX72" s="97"/>
      <c r="AY72" s="97"/>
    </row>
    <row r="73" spans="1:51" x14ac:dyDescent="0.25">
      <c r="A73" s="102"/>
      <c r="B73" s="136"/>
      <c r="C73" s="134"/>
      <c r="D73" s="117"/>
      <c r="E73" s="134"/>
      <c r="F73" s="134"/>
      <c r="G73" s="105"/>
      <c r="H73" s="105"/>
      <c r="I73" s="105"/>
      <c r="J73" s="106"/>
      <c r="K73" s="106"/>
      <c r="L73" s="106"/>
      <c r="M73" s="106"/>
      <c r="N73" s="106"/>
      <c r="O73" s="106"/>
      <c r="P73" s="106"/>
      <c r="Q73" s="106"/>
      <c r="R73" s="106"/>
      <c r="S73" s="106"/>
      <c r="T73" s="108"/>
      <c r="U73" s="79"/>
      <c r="V73" s="79"/>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A75" s="102"/>
      <c r="B75" s="138"/>
      <c r="C75" s="139"/>
      <c r="D75" s="140"/>
      <c r="E75" s="139"/>
      <c r="F75" s="139"/>
      <c r="G75" s="139"/>
      <c r="H75" s="139"/>
      <c r="I75" s="139"/>
      <c r="J75" s="141"/>
      <c r="K75" s="141"/>
      <c r="L75" s="141"/>
      <c r="M75" s="141"/>
      <c r="N75" s="141"/>
      <c r="O75" s="141"/>
      <c r="P75" s="141"/>
      <c r="Q75" s="141"/>
      <c r="R75" s="141"/>
      <c r="S75" s="141"/>
      <c r="T75" s="142"/>
      <c r="U75" s="143"/>
      <c r="V75" s="143"/>
      <c r="AS75" s="97"/>
      <c r="AT75" s="97"/>
      <c r="AU75" s="97"/>
      <c r="AV75" s="97"/>
      <c r="AW75" s="97"/>
      <c r="AX75" s="97"/>
      <c r="AY75" s="97"/>
    </row>
    <row r="76" spans="1:51" x14ac:dyDescent="0.25">
      <c r="A76" s="102"/>
      <c r="B76" s="138"/>
      <c r="C76" s="139"/>
      <c r="D76" s="140"/>
      <c r="E76" s="139"/>
      <c r="F76" s="139"/>
      <c r="G76" s="139"/>
      <c r="H76" s="139"/>
      <c r="I76" s="139"/>
      <c r="J76" s="141"/>
      <c r="K76" s="141"/>
      <c r="L76" s="141"/>
      <c r="M76" s="141"/>
      <c r="N76" s="141"/>
      <c r="O76" s="141"/>
      <c r="P76" s="141"/>
      <c r="Q76" s="141"/>
      <c r="R76" s="141"/>
      <c r="S76" s="141"/>
      <c r="T76" s="142"/>
      <c r="U76" s="143"/>
      <c r="V76" s="143"/>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AS78" s="97"/>
      <c r="AT78" s="97"/>
      <c r="AU78" s="97"/>
      <c r="AV78" s="97"/>
      <c r="AW78" s="97"/>
      <c r="AX78" s="97"/>
      <c r="AY78" s="97"/>
    </row>
    <row r="79" spans="1:51" x14ac:dyDescent="0.25">
      <c r="O79" s="12"/>
      <c r="P79" s="99"/>
      <c r="Q79" s="99"/>
      <c r="AS79" s="97"/>
      <c r="AT79" s="97"/>
      <c r="AU79" s="97"/>
      <c r="AV79" s="97"/>
      <c r="AW79" s="97"/>
      <c r="AX79" s="97"/>
      <c r="AY79" s="97"/>
    </row>
    <row r="80" spans="1:51" x14ac:dyDescent="0.25">
      <c r="O80" s="12"/>
      <c r="P80" s="99"/>
      <c r="Q80" s="99"/>
      <c r="R80" s="99"/>
      <c r="S80" s="99"/>
      <c r="AS80" s="97"/>
      <c r="AT80" s="97"/>
      <c r="AU80" s="97"/>
      <c r="AV80" s="97"/>
      <c r="AW80" s="97"/>
      <c r="AX80" s="97"/>
      <c r="AY80" s="97"/>
    </row>
    <row r="81" spans="15:51" x14ac:dyDescent="0.25">
      <c r="O81" s="12"/>
      <c r="P81" s="99"/>
      <c r="Q81" s="99"/>
      <c r="R81" s="99"/>
      <c r="S81" s="99"/>
      <c r="T81" s="99"/>
      <c r="AS81" s="97"/>
      <c r="AT81" s="97"/>
      <c r="AU81" s="97"/>
      <c r="AV81" s="97"/>
      <c r="AW81" s="97"/>
      <c r="AX81" s="97"/>
      <c r="AY81" s="97"/>
    </row>
    <row r="82" spans="15:51" x14ac:dyDescent="0.25">
      <c r="O82" s="12"/>
      <c r="P82" s="99"/>
      <c r="Q82" s="99"/>
      <c r="R82" s="99"/>
      <c r="S82" s="99"/>
      <c r="T82" s="99"/>
      <c r="AS82" s="97"/>
      <c r="AT82" s="97"/>
      <c r="AU82" s="97"/>
      <c r="AV82" s="97"/>
      <c r="AW82" s="97"/>
      <c r="AX82" s="97"/>
      <c r="AY82" s="97"/>
    </row>
    <row r="83" spans="15:51" x14ac:dyDescent="0.25">
      <c r="O83" s="12"/>
      <c r="P83" s="99"/>
      <c r="T83" s="99"/>
      <c r="AS83" s="97"/>
      <c r="AT83" s="97"/>
      <c r="AU83" s="97"/>
      <c r="AV83" s="97"/>
      <c r="AW83" s="97"/>
      <c r="AX83" s="97"/>
      <c r="AY83" s="97"/>
    </row>
    <row r="84" spans="15:51" x14ac:dyDescent="0.25">
      <c r="O84" s="99"/>
      <c r="Q84" s="99"/>
      <c r="R84" s="99"/>
      <c r="S84" s="99"/>
      <c r="AS84" s="97"/>
      <c r="AT84" s="97"/>
      <c r="AU84" s="97"/>
      <c r="AV84" s="97"/>
      <c r="AW84" s="97"/>
      <c r="AX84" s="97"/>
      <c r="AY84" s="97"/>
    </row>
    <row r="85" spans="15:51" x14ac:dyDescent="0.25">
      <c r="O85" s="12"/>
      <c r="P85" s="99"/>
      <c r="Q85" s="99"/>
      <c r="R85" s="99"/>
      <c r="S85" s="99"/>
      <c r="T85" s="99"/>
      <c r="AS85" s="97"/>
      <c r="AT85" s="97"/>
      <c r="AU85" s="97"/>
      <c r="AV85" s="97"/>
      <c r="AW85" s="97"/>
      <c r="AX85" s="97"/>
      <c r="AY85" s="97"/>
    </row>
    <row r="86" spans="15:51" x14ac:dyDescent="0.25">
      <c r="O86" s="12"/>
      <c r="P86" s="99"/>
      <c r="Q86" s="99"/>
      <c r="R86" s="99"/>
      <c r="S86" s="99"/>
      <c r="T86" s="99"/>
      <c r="U86" s="99"/>
      <c r="AS86" s="97"/>
      <c r="AT86" s="97"/>
      <c r="AU86" s="97"/>
      <c r="AV86" s="97"/>
      <c r="AW86" s="97"/>
      <c r="AX86" s="97"/>
      <c r="AY86" s="97"/>
    </row>
    <row r="87" spans="15:51" x14ac:dyDescent="0.25">
      <c r="O87" s="12"/>
      <c r="P87" s="99"/>
      <c r="T87" s="99"/>
      <c r="U87" s="99"/>
      <c r="AS87" s="97"/>
      <c r="AT87" s="97"/>
      <c r="AU87" s="97"/>
      <c r="AV87" s="97"/>
      <c r="AW87" s="97"/>
      <c r="AX87" s="97"/>
      <c r="AY87" s="97"/>
    </row>
    <row r="99" spans="45:51" x14ac:dyDescent="0.25">
      <c r="AS99" s="97"/>
      <c r="AT99" s="97"/>
      <c r="AU99" s="97"/>
      <c r="AV99" s="97"/>
      <c r="AW99" s="97"/>
      <c r="AX99" s="97"/>
      <c r="AY99" s="97"/>
    </row>
  </sheetData>
  <protectedRanges>
    <protectedRange sqref="S60:T76"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5:AA57 Z58:Z59 Z47:Z54" name="Range2_2_1_10_1_1_1_2"/>
    <protectedRange sqref="N60:R76" name="Range2_12_1_6_1_1"/>
    <protectedRange sqref="L60:M76" name="Range2_2_12_1_7_1_1"/>
    <protectedRange sqref="AS11:AS15" name="Range1_4_1_1_1_1"/>
    <protectedRange sqref="J11:J15 J26:J34" name="Range1_1_2_1_10_1_1_1_1"/>
    <protectedRange sqref="T43" name="Range2_12_5_1_1_4"/>
    <protectedRange sqref="E43:H43" name="Range2_2_12_1_7_1_1_1"/>
    <protectedRange sqref="D43" name="Range2_3_2_1_3_1_1_2_10_1_1_1_1_1"/>
    <protectedRange sqref="C43" name="Range2_1_1_1_1_11_1_2_1_1_1"/>
    <protectedRange sqref="L42 S38:S42 F42" name="Range2_12_3_1_1_1_1"/>
    <protectedRange sqref="D38:H38 O42:R42 I42:K42 N38:R41 C42:E42" name="Range2_12_1_3_1_1_1_1"/>
    <protectedRange sqref="I38:M38 E39:M41" name="Range2_2_12_1_6_1_1_1_1"/>
    <protectedRange sqref="D39:D41" name="Range2_1_1_1_1_11_1_1_1_1_1_1"/>
    <protectedRange sqref="C39:C41" name="Range2_1_2_1_1_1_1_1"/>
    <protectedRange sqref="C38" name="Range2_3_1_1_1_1_1"/>
    <protectedRange sqref="S43" name="Range2_12_5_1_1_4_1"/>
    <protectedRange sqref="Q43:R43" name="Range2_12_1_5_1_1_1_1_1"/>
    <protectedRange sqref="N43:P43" name="Range2_12_1_2_2_1_1_1_1_1"/>
    <protectedRange sqref="K43:M43" name="Range2_2_12_1_4_2_1_1_1_1_1"/>
    <protectedRange sqref="I43:J43"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60:K76" name="Range2_2_12_1_4_1_1_1_1_1_1_1_1_1_1_1_1_1_1_1"/>
    <protectedRange sqref="I60:I76" name="Range2_2_12_1_7_1_1_2_2_1_2"/>
    <protectedRange sqref="F60:H76" name="Range2_2_12_1_3_1_2_1_1_1_1_2_1_1_1_1_1_1_1_1_1_1_1"/>
    <protectedRange sqref="E60:E76"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7:V57 F58:G59" name="Range2_12_5_1_1_1_2_2_1_1_1_1_1_1_1_1_1_1_1_2_1_1_1_2_1_1_1_1_1_1_1_1_1_1_1_1_1_1_1_1_2_1_1_1_1_1_1_1_1_1_2_1_1_3_1_1_1_3_1_1_1_1_1_1_1_1_1_1_1_1_1_1_1_1_1_1_1_1_1_1_2_1_1_1_1_1_1_1_1_1_1_1_2_2_1_2_1_1_1_1_1_1_1_1_1_1_1_1_1"/>
    <protectedRange sqref="T55:U56 S54:T54 T53 S49:T52" name="Range2_12_5_1_1_2_1_1_1_2_1_1_1_1_1_1_1_1_1_1_1_1_1"/>
    <protectedRange sqref="O53:S53 O54:Q56 S55:S56 R56 N49:R51" name="Range2_12_1_6_1_1_2_1_1_1_2_1_1_1_1_1_1_1_1_1_1_1_1_1"/>
    <protectedRange sqref="M53:N56 L49:M51" name="Range2_2_12_1_7_1_1_3_1_1_1_2_1_1_1_1_1_1_1_1_1_1_1_1_1"/>
    <protectedRange sqref="K53:L56 J49:K51" name="Range2_2_12_1_4_1_1_1_1_1_1_1_1_1_1_1_1_1_1_1_2_1_1_1_2_1_1_1_1_1_1_1_1_1_1_1_1_1"/>
    <protectedRange sqref="J53:J56 I49:I51" name="Range2_2_12_1_7_1_1_2_2_1_2_2_1_1_1_2_1_1_1_1_1_1_1_1_1_1_1_1_1"/>
    <protectedRange sqref="H53:I56 G49:H51" name="Range2_2_12_1_3_1_2_1_1_1_1_2_1_1_1_1_1_1_1_1_1_1_1_2_1_1_1_2_1_1_1_1_1_1_1_1_1_1_1_1_1"/>
    <protectedRange sqref="G53:G56 F49:F51" name="Range2_2_12_1_3_1_2_1_1_1_1_2_1_1_1_1_1_1_1_1_1_1_1_2_2_1_1_2_1_1_1_1_1_1_1_1_1_1_1_1_1"/>
    <protectedRange sqref="F53:F56 E49:E51"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4" name="Range2_12_5_1_1_2_1_1_1_1_1_1_1_1_1_1_1_1_1_1_1_1"/>
    <protectedRange sqref="S44" name="Range2_12_4_1_1_1_4_2_2_1_1_1_1_1_1_1_1_1_1_1_1_1_1_1_1"/>
    <protectedRange sqref="F46:U46" name="Range2_12_5_1_1_1_2_2_1_1_1_1_1_1_1_1_1_1_1_2_1_1_1_2_1_1_1_1_1_1_1_1_1_1_1_1_1_1_1_1_2_1_1_1_1_1_1_1_1_1_2_1_1_3_1_1_1_3_1_1_1_1_1_1_1_1_1_1_1_1_1_1_1_1_1_1_1_1_1_1_2_1_1_1_1_1_1_1_1_1_1_1_2_2_1_1_1_1_1_1_1_1_1_1"/>
    <protectedRange sqref="S45:T45" name="Range2_12_5_1_1_2_1_1_1_1_1_2_1_1_1_1_1_1"/>
    <protectedRange sqref="N45:R45" name="Range2_12_1_6_1_1_2_1_1_1_1_1_2_1_1_1_1_1_1"/>
    <protectedRange sqref="L45:M45" name="Range2_2_12_1_7_1_1_3_1_1_1_1_1_2_1_1_1_1_1_1"/>
    <protectedRange sqref="J45:K45" name="Range2_2_12_1_4_1_1_1_1_1_1_1_1_1_1_1_1_1_1_1_2_1_1_1_1_1_2_1_1_1_1_1_1"/>
    <protectedRange sqref="I45" name="Range2_2_12_1_7_1_1_2_2_1_2_2_1_1_1_1_1_2_1_1_1_1_1_1"/>
    <protectedRange sqref="G45:H45" name="Range2_2_12_1_3_1_2_1_1_1_1_2_1_1_1_1_1_1_1_1_1_1_1_2_1_1_1_1_1_2_1_1_1_1_1_1"/>
    <protectedRange sqref="F45" name="Range2_2_12_1_3_1_2_1_1_1_1_2_1_1_1_1_1_1_1_1_1_1_1_2_2_1_1_1_1_2_1_1_1_1_1_1"/>
    <protectedRange sqref="E45" name="Range2_2_12_1_3_1_2_1_1_1_2_1_1_1_1_3_1_1_1_1_1_1_1_1_1_2_2_1_1_1_1_2_1_1_1_1_1_1"/>
    <protectedRange sqref="C53 C57"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F17:F22" name="Range1_16_3_1_1_2_1_1_1_2_1_1"/>
    <protectedRange sqref="C58"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C59" name="Range2_12_5_1_1_1_1_1_2_1_1_2_1_1_1_1_1_1_1_1_1_1_1_1_1_1_1_1_1_2_1_1_1_1_1_1_1_1_1_1_1_1_1_1_3_1_1_1_2_1_1_1_1_1_1_1_1_1_2_1_1_1_1_1_1_1_1_1_1_1_1_1_1_1_1_1_1_1_1_1_1_1_1_1_1_2_1_1_1_2_2_1_1_1_1_1_1_1_1_1_1_1_1_2_2_1_2_1_2"/>
    <protectedRange sqref="C61" name="Range2_12_5_1_1_1_2_2_1_1_1_1_1_1_1_1_1_1_1_2_1_1_1_1_1_1_1_1_1_3_1_3_1_2_1_1_1_1_1_1_1_1_1_1_1_1_1_2_1_1_1_1_1_2_1_1_1_1_1_1_1_1_2_1_1_3_1_1_1_2_1_1_1_1_1_1_1_1_1_1_1_1_1_1_1_1_1_2_1_1_1_1_1_1_1_1_1_1_1_1_1_1_1_1_1_1_1_2_3_1_2_1_1_1_2_2_1_3_1_1_1_1_1__3"/>
    <protectedRange sqref="C60" name="Range2_12_5_1_1_1_2_2_1_1_1_1_1_1_1_1_1_1_1_2_1_1_1_1_1_1_1_1_1_3_1_3_1_2_1_1_1_1_1_1_1_1_1_1_1_1_1_2_1_1_1_1_1_2_1_1_1_1_1_1_1_1_2_1_1_3_1_1_1_2_1_1_1_1_1_1_1_1_1_1_1_1_1_1_1_1_1_2_1_1_1_1_1_1_1_1_1_1_1_1_1_1_1_1_1_1_1_2_3_1_2_1_1_1_2_2_1_1_1_3_1_1_1__3"/>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58" name="Range2_12_5_1_1_1_1_1_2_1_1_1_1_1_1_1_1_1_1_1_1_1_1_1_1_1_1_1_1_2_1_1_1_1_1_1_1_1_1_1_1_1_1_3_1_1_1_2_1_1_1_1_1_1_1_1_1_1_1_1_2_1_1_1_1_1_1_1_1_1_1_1_1_1_1_1_1_1_1_1_1_1_1_1_1_1_1_1_1_3_1_2_1_1_1_2_2_1_1_1_2_2_1_1_1_1_1_1_1_1_1_1_1_1_1_2_2_1_2_1_1_2_1"/>
    <protectedRange sqref="B59" name="Range2_12_5_1_1_1_2_2_1_1_1_1_1_1_1_1_1_1_1_2_1_1_1_1_1_1_1_1_1_3_1_3_1_2_1_1_1_1_1_1_1_1_1_1_1_1_1_2_1_1_1_1_1_2_1_1_1_1_1_1_1_1_2_1_1_3_1_1_1_2_1_1_1_1_1_1_1_1_1_1_1_1_1_1_1_1_1_2_1_1_1_1_1_1_1_1_1_1_1_1_1_1_1_1_1_1_1_2_3_1_2_1_1_1_2_2_1_1_1_1_1_2_1__1"/>
    <protectedRange sqref="B60" name="Range2_12_5_1_1_1_1_1_2_1_1_2_1_1_1_1_1_1_1_1_1_1_1_1_1_1_1_1_1_2_1_1_1_1_1_1_1_1_1_1_1_1_1_1_3_1_1_1_2_1_1_1_1_1_1_1_1_1_2_1_1_1_1_1_1_1_1_1_1_1_1_1_1_1_1_1_1_1_1_1_1_1_1_1_1_2_1_1_1_2_2_1_1_1_1_1_1_1_1_1_1_1_1_2_2_1_2_1_1_2_1"/>
    <protectedRange sqref="B61" name="Range2_12_5_1_1_1_2_2_1_1_1_1_1_1_1_1_1_1_1_2_1_1_1_1_1_1_1_1_1_3_1_3_1_2_1_1_1_1_1_1_1_1_1_1_1_1_1_2_1_1_1_1_1_2_1_1_1_1_1_1_1_1_2_1_1_3_1_1_1_2_1_1_1_1_1_1_1_1_1_1_1_1_1_1_1_1_1_2_1_1_1_1_1_1_1_1_1_1_1_1_1_1_1_1_1_1_1_2_3_1_2_1_1_1_2_2_1_1_1_3_1_1_1__1"/>
    <protectedRange sqref="B62"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63" name="Range2_12_5_1_1_1_2_2_1_1_1_1_1_1_1_1_1_1_1_2_1_1_1_2_1_1_1_1_1_1_1_1_1_1_1_1_1_1_1_1_2_1_1_1_1_1_1_1_1_1_2_1_1_3_1_1_1_3_1_1_1_1_1_1_1_1_1_1_1_1_1_1_1_1_1_1_1_1_1_1_2_1_1_1_1_1_1_1_1_1_2_2_1_1_1_2_2_1_1_1_1_1_1_1_1_1_1_2_2_1_1_2_1"/>
    <protectedRange sqref="B64" name="Range2_12_5_1_1_1_1_1_2_1_2_1_1_1_2_1_1_1_1_1_1_1_1_1_1_2_1_1_1_1_1_2_1_1_1_1_1_1_1_2_1_1_3_1_1_1_2_1_1_1_1_1_1_1_1_1_1_1_1_1_1_1_1_1_1_1_1_1_1_1_1_1_1_1_1_1_1_1_1_2_2_1_1_1_1_2_1_1_2_1_1_1_1_1_1_1_1_1_1_2_2_1_1_2_1_1"/>
    <protectedRange sqref="N44:R44" name="Range2_12_1_6_1_1_2_1_1_1_2_1_1_1_1_1_1_1_1_1_1_1_1_1_1"/>
    <protectedRange sqref="L44:M44" name="Range2_2_12_1_7_1_1_3_1_1_1_2_1_1_1_1_1_1_1_1_1_1_1_1_1_1"/>
    <protectedRange sqref="J44:K44" name="Range2_2_12_1_4_1_1_1_1_1_1_1_1_1_1_1_1_1_1_1_2_1_1_1_2_1_1_1_1_1_1_1_1_1_1_1_1_1_1"/>
    <protectedRange sqref="I44" name="Range2_2_12_1_7_1_1_2_2_1_2_2_1_1_1_2_1_1_1_1_1_1_1_1_1_1_1_1_1_1"/>
    <protectedRange sqref="G44:H44" name="Range2_2_12_1_3_1_2_1_1_1_1_2_1_1_1_1_1_1_1_1_1_1_1_2_1_1_1_2_1_1_1_1_1_1_1_1_1_1_1_1_1_1"/>
    <protectedRange sqref="F44" name="Range2_2_12_1_3_1_2_1_1_1_1_2_1_1_1_1_1_1_1_1_1_1_1_2_2_1_1_2_1_1_1_1_1_1_1_1_1_1_1_1_1_1"/>
    <protectedRange sqref="E44" name="Range2_2_12_1_3_1_2_1_1_1_2_1_1_1_1_3_1_1_1_1_1_1_1_1_1_2_2_1_1_2_1_1_1_1_1_1_1_1_1_1_1_1_1_1"/>
    <protectedRange sqref="R54:R55" name="Range2_12_5_1_1_1_2_2_1_1_1_1_1_1_1_1_1_1_1_2_1_1_1_1_1_1_1_1_1_3_1_3_1_2_1_1_1_1_1_1_1_1_1_1_1_1_1_2_1_1_1_1_1_2_1_1_1_1_1_1_1_1_2_1_1_3_1_1_1_2_1_1_1_1_1_1_1_1_1_1_1_1_1_1_1_1_1_2_1_1_1_1_1_1_1_1_1_1_1_1_1_1_1_1_1_1_1_2_3_1_2_1_1_1_2_2_1_3_1_1_1_1_1__5"/>
    <protectedRange sqref="O52:Q52" name="Range2_12_1_6_1_1_2_1_1_1_2_1_1_1_1_1_1_1_1_1_1_1_1_1_3"/>
    <protectedRange sqref="M52:N52" name="Range2_2_12_1_7_1_1_3_1_1_1_2_1_1_1_1_1_1_1_1_1_1_1_1_1_3"/>
    <protectedRange sqref="K52:L52" name="Range2_2_12_1_4_1_1_1_1_1_1_1_1_1_1_1_1_1_1_1_2_1_1_1_2_1_1_1_1_1_1_1_1_1_1_1_1_1_3"/>
    <protectedRange sqref="J52" name="Range2_2_12_1_7_1_1_2_2_1_2_2_1_1_1_2_1_1_1_1_1_1_1_1_1_1_1_1_1_3"/>
    <protectedRange sqref="H52:I52" name="Range2_2_12_1_3_1_2_1_1_1_1_2_1_1_1_1_1_1_1_1_1_1_1_2_1_1_1_2_1_1_1_1_1_1_1_1_1_1_1_1_1_3"/>
    <protectedRange sqref="G52" name="Range2_2_12_1_3_1_2_1_1_1_1_2_1_1_1_1_1_1_1_1_1_1_1_2_2_1_1_2_1_1_1_1_1_1_1_1_1_1_1_1_1_3"/>
    <protectedRange sqref="F52" name="Range2_2_12_1_3_1_2_1_1_1_2_1_1_1_1_3_1_1_1_1_1_1_1_1_1_2_2_1_1_2_1_1_1_1_1_1_1_1_1_1_1_1_1_3"/>
    <protectedRange sqref="R52" name="Range2_12_5_1_1_1_2_2_1_1_1_1_1_1_1_1_1_1_1_2_1_1_1_1_1_1_1_1_1_3_1_3_1_2_1_1_1_1_1_1_1_1_1_1_1_1_1_2_1_1_1_1_1_2_1_1_1_1_1_1_1_1_2_1_1_3_1_1_1_2_1_1_1_1_1_1_1_1_1_1_1_1_1_1_1_1_1_2_1_1_1_1_1_1_1_1_1_1_1_1_1_1_1_1_1_1_1_2_3_1_2_1_1_1_2_2_1_3_1_1_1_1_1__6"/>
    <protectedRange sqref="B43" name="Range2_12_5_1_1_1_1_1_2_1_1_1_1_1"/>
    <protectedRange sqref="B44" name="Range2_12_5_1_1_1_2_2_1_1_1_1_1_1_1_1_1_1_1_2_1_1_1_1_1_1_1_1_1_3_1_3_1_2_1_1_1_1_1_1_1_1_1_1_1_1_1_2_1_1_1_1_1_2_1_1_1_1_1_1_1_1_2_1_1_3_1_1_1_2_1_1_1_1_1_1_1_1_1_1_1_1_1_1_1_1_1_2_1_1_1_1_1_1_1_1_1_1_1_1_1_1_1_1_1_1_1_2_3_1_2_1_1_1_2_2_1_3_1_1_1_1_1__4"/>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8" name="Range2_12_5_1_1_1_2_1_1_1_1_1_1_1_1_1_1_1_2_1_2_1_1_1_1_1_1_1_1_1_2_1_1_1_1_1_1_1_1_1_1_1_1_1_1_1_1_1_1_1_1_1_1_1_1_1_1_1_1_1_1_1_1_1_1_1_1_1_1_1_1_1_1_1_2_1_1_1_1_1_1_1_1_1_2_1_2_1_1_1_1_1_2_1_1_1_1_1_1_1_1_2_1_1_1_1_1_1_1_1_2_1_1_1_1_1_2_1_1_1_1_1_2_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636" priority="36" operator="containsText" text="N/A">
      <formula>NOT(ISERROR(SEARCH("N/A",X11)))</formula>
    </cfRule>
    <cfRule type="cellIs" dxfId="635" priority="49" operator="equal">
      <formula>0</formula>
    </cfRule>
  </conditionalFormatting>
  <conditionalFormatting sqref="AC11:AE34 X11:Y34 AA11:AA34">
    <cfRule type="cellIs" dxfId="634" priority="48" operator="greaterThanOrEqual">
      <formula>1185</formula>
    </cfRule>
  </conditionalFormatting>
  <conditionalFormatting sqref="AC11:AE34 X11:Y34 AA11:AA34">
    <cfRule type="cellIs" dxfId="633" priority="47" operator="between">
      <formula>0.1</formula>
      <formula>1184</formula>
    </cfRule>
  </conditionalFormatting>
  <conditionalFormatting sqref="X8">
    <cfRule type="cellIs" dxfId="632" priority="46" operator="equal">
      <formula>0</formula>
    </cfRule>
  </conditionalFormatting>
  <conditionalFormatting sqref="X8">
    <cfRule type="cellIs" dxfId="631" priority="45" operator="greaterThan">
      <formula>1179</formula>
    </cfRule>
  </conditionalFormatting>
  <conditionalFormatting sqref="X8">
    <cfRule type="cellIs" dxfId="630" priority="44" operator="greaterThan">
      <formula>99</formula>
    </cfRule>
  </conditionalFormatting>
  <conditionalFormatting sqref="X8">
    <cfRule type="cellIs" dxfId="629" priority="43" operator="greaterThan">
      <formula>0.99</formula>
    </cfRule>
  </conditionalFormatting>
  <conditionalFormatting sqref="AB8">
    <cfRule type="cellIs" dxfId="628" priority="42" operator="equal">
      <formula>0</formula>
    </cfRule>
  </conditionalFormatting>
  <conditionalFormatting sqref="AB8">
    <cfRule type="cellIs" dxfId="627" priority="41" operator="greaterThan">
      <formula>1179</formula>
    </cfRule>
  </conditionalFormatting>
  <conditionalFormatting sqref="AB8">
    <cfRule type="cellIs" dxfId="626" priority="40" operator="greaterThan">
      <formula>99</formula>
    </cfRule>
  </conditionalFormatting>
  <conditionalFormatting sqref="AB8">
    <cfRule type="cellIs" dxfId="625" priority="39" operator="greaterThan">
      <formula>0.99</formula>
    </cfRule>
  </conditionalFormatting>
  <conditionalFormatting sqref="AH11:AH31">
    <cfRule type="cellIs" dxfId="624" priority="37" operator="greaterThan">
      <formula>$AH$8</formula>
    </cfRule>
    <cfRule type="cellIs" dxfId="623" priority="38" operator="greaterThan">
      <formula>$AH$8</formula>
    </cfRule>
  </conditionalFormatting>
  <conditionalFormatting sqref="AB11:AB34">
    <cfRule type="containsText" dxfId="622" priority="32" operator="containsText" text="N/A">
      <formula>NOT(ISERROR(SEARCH("N/A",AB11)))</formula>
    </cfRule>
    <cfRule type="cellIs" dxfId="621" priority="35" operator="equal">
      <formula>0</formula>
    </cfRule>
  </conditionalFormatting>
  <conditionalFormatting sqref="AB11:AB34">
    <cfRule type="cellIs" dxfId="620" priority="34" operator="greaterThanOrEqual">
      <formula>1185</formula>
    </cfRule>
  </conditionalFormatting>
  <conditionalFormatting sqref="AB11:AB34">
    <cfRule type="cellIs" dxfId="619" priority="33" operator="between">
      <formula>0.1</formula>
      <formula>1184</formula>
    </cfRule>
  </conditionalFormatting>
  <conditionalFormatting sqref="AO11:AO34 AN11:AN35">
    <cfRule type="cellIs" dxfId="618" priority="31" operator="equal">
      <formula>0</formula>
    </cfRule>
  </conditionalFormatting>
  <conditionalFormatting sqref="AO11:AO34 AN11:AN35">
    <cfRule type="cellIs" dxfId="617" priority="30" operator="greaterThan">
      <formula>1179</formula>
    </cfRule>
  </conditionalFormatting>
  <conditionalFormatting sqref="AO11:AO34 AN11:AN35">
    <cfRule type="cellIs" dxfId="616" priority="29" operator="greaterThan">
      <formula>99</formula>
    </cfRule>
  </conditionalFormatting>
  <conditionalFormatting sqref="AO11:AO34 AN11:AN35">
    <cfRule type="cellIs" dxfId="615" priority="28" operator="greaterThan">
      <formula>0.99</formula>
    </cfRule>
  </conditionalFormatting>
  <conditionalFormatting sqref="AQ11:AQ34">
    <cfRule type="cellIs" dxfId="614" priority="27" operator="equal">
      <formula>0</formula>
    </cfRule>
  </conditionalFormatting>
  <conditionalFormatting sqref="AQ11:AQ34">
    <cfRule type="cellIs" dxfId="613" priority="26" operator="greaterThan">
      <formula>1179</formula>
    </cfRule>
  </conditionalFormatting>
  <conditionalFormatting sqref="AQ11:AQ34">
    <cfRule type="cellIs" dxfId="612" priority="25" operator="greaterThan">
      <formula>99</formula>
    </cfRule>
  </conditionalFormatting>
  <conditionalFormatting sqref="AQ11:AQ34">
    <cfRule type="cellIs" dxfId="611" priority="24" operator="greaterThan">
      <formula>0.99</formula>
    </cfRule>
  </conditionalFormatting>
  <conditionalFormatting sqref="Z11:Z34">
    <cfRule type="containsText" dxfId="610" priority="20" operator="containsText" text="N/A">
      <formula>NOT(ISERROR(SEARCH("N/A",Z11)))</formula>
    </cfRule>
    <cfRule type="cellIs" dxfId="609" priority="23" operator="equal">
      <formula>0</formula>
    </cfRule>
  </conditionalFormatting>
  <conditionalFormatting sqref="Z11:Z34">
    <cfRule type="cellIs" dxfId="608" priority="22" operator="greaterThanOrEqual">
      <formula>1185</formula>
    </cfRule>
  </conditionalFormatting>
  <conditionalFormatting sqref="Z11:Z34">
    <cfRule type="cellIs" dxfId="607" priority="21" operator="between">
      <formula>0.1</formula>
      <formula>1184</formula>
    </cfRule>
  </conditionalFormatting>
  <conditionalFormatting sqref="AJ11:AN35">
    <cfRule type="cellIs" dxfId="606" priority="19" operator="equal">
      <formula>0</formula>
    </cfRule>
  </conditionalFormatting>
  <conditionalFormatting sqref="AJ11:AN35">
    <cfRule type="cellIs" dxfId="605" priority="18" operator="greaterThan">
      <formula>1179</formula>
    </cfRule>
  </conditionalFormatting>
  <conditionalFormatting sqref="AJ11:AN35">
    <cfRule type="cellIs" dxfId="604" priority="17" operator="greaterThan">
      <formula>99</formula>
    </cfRule>
  </conditionalFormatting>
  <conditionalFormatting sqref="AJ11:AN35">
    <cfRule type="cellIs" dxfId="603" priority="16" operator="greaterThan">
      <formula>0.99</formula>
    </cfRule>
  </conditionalFormatting>
  <conditionalFormatting sqref="AP11:AP34">
    <cfRule type="cellIs" dxfId="602" priority="15" operator="equal">
      <formula>0</formula>
    </cfRule>
  </conditionalFormatting>
  <conditionalFormatting sqref="AP11:AP34">
    <cfRule type="cellIs" dxfId="601" priority="14" operator="greaterThan">
      <formula>1179</formula>
    </cfRule>
  </conditionalFormatting>
  <conditionalFormatting sqref="AP11:AP34">
    <cfRule type="cellIs" dxfId="600" priority="13" operator="greaterThan">
      <formula>99</formula>
    </cfRule>
  </conditionalFormatting>
  <conditionalFormatting sqref="AP11:AP34">
    <cfRule type="cellIs" dxfId="599" priority="12" operator="greaterThan">
      <formula>0.99</formula>
    </cfRule>
  </conditionalFormatting>
  <conditionalFormatting sqref="AH32:AH34">
    <cfRule type="cellIs" dxfId="598" priority="10" operator="greaterThan">
      <formula>$AH$8</formula>
    </cfRule>
    <cfRule type="cellIs" dxfId="597" priority="11" operator="greaterThan">
      <formula>$AH$8</formula>
    </cfRule>
  </conditionalFormatting>
  <conditionalFormatting sqref="AI11:AI34">
    <cfRule type="cellIs" dxfId="596" priority="9" operator="greaterThan">
      <formula>$AI$8</formula>
    </cfRule>
  </conditionalFormatting>
  <conditionalFormatting sqref="AM20:AN21 AL11:AL34">
    <cfRule type="cellIs" dxfId="595" priority="8" operator="equal">
      <formula>0</formula>
    </cfRule>
  </conditionalFormatting>
  <conditionalFormatting sqref="AM20:AN21 AL11:AL34">
    <cfRule type="cellIs" dxfId="594" priority="7" operator="greaterThan">
      <formula>1179</formula>
    </cfRule>
  </conditionalFormatting>
  <conditionalFormatting sqref="AM20:AN21 AL11:AL34">
    <cfRule type="cellIs" dxfId="593" priority="6" operator="greaterThan">
      <formula>99</formula>
    </cfRule>
  </conditionalFormatting>
  <conditionalFormatting sqref="AM20:AN21 AL11:AL34">
    <cfRule type="cellIs" dxfId="592" priority="5" operator="greaterThan">
      <formula>0.99</formula>
    </cfRule>
  </conditionalFormatting>
  <conditionalFormatting sqref="AM16:AM34">
    <cfRule type="cellIs" dxfId="591" priority="4" operator="equal">
      <formula>0</formula>
    </cfRule>
  </conditionalFormatting>
  <conditionalFormatting sqref="AM16:AM34">
    <cfRule type="cellIs" dxfId="590" priority="3" operator="greaterThan">
      <formula>1179</formula>
    </cfRule>
  </conditionalFormatting>
  <conditionalFormatting sqref="AM16:AM34">
    <cfRule type="cellIs" dxfId="589" priority="2" operator="greaterThan">
      <formula>99</formula>
    </cfRule>
  </conditionalFormatting>
  <conditionalFormatting sqref="AM16:AM34">
    <cfRule type="cellIs" dxfId="588"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9"/>
  <sheetViews>
    <sheetView showWhiteSpace="0" topLeftCell="A37" zoomScaleNormal="100" workbookViewId="0">
      <selection activeCell="B45" sqref="B45:B48"/>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5" width="9.28515625" style="97" customWidth="1"/>
    <col min="16"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132</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177"/>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180" t="s">
        <v>10</v>
      </c>
      <c r="I7" s="116" t="s">
        <v>11</v>
      </c>
      <c r="J7" s="116" t="s">
        <v>12</v>
      </c>
      <c r="K7" s="116" t="s">
        <v>13</v>
      </c>
      <c r="L7" s="12"/>
      <c r="M7" s="12"/>
      <c r="N7" s="12"/>
      <c r="O7" s="180"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42540</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30872</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178" t="s">
        <v>51</v>
      </c>
      <c r="V9" s="178" t="s">
        <v>52</v>
      </c>
      <c r="W9" s="349" t="s">
        <v>53</v>
      </c>
      <c r="X9" s="350" t="s">
        <v>54</v>
      </c>
      <c r="Y9" s="351"/>
      <c r="Z9" s="351"/>
      <c r="AA9" s="351"/>
      <c r="AB9" s="351"/>
      <c r="AC9" s="351"/>
      <c r="AD9" s="351"/>
      <c r="AE9" s="352"/>
      <c r="AF9" s="176" t="s">
        <v>55</v>
      </c>
      <c r="AG9" s="176" t="s">
        <v>56</v>
      </c>
      <c r="AH9" s="338" t="s">
        <v>57</v>
      </c>
      <c r="AI9" s="353" t="s">
        <v>58</v>
      </c>
      <c r="AJ9" s="178" t="s">
        <v>59</v>
      </c>
      <c r="AK9" s="178" t="s">
        <v>60</v>
      </c>
      <c r="AL9" s="178" t="s">
        <v>61</v>
      </c>
      <c r="AM9" s="178" t="s">
        <v>62</v>
      </c>
      <c r="AN9" s="178" t="s">
        <v>63</v>
      </c>
      <c r="AO9" s="178" t="s">
        <v>64</v>
      </c>
      <c r="AP9" s="178" t="s">
        <v>65</v>
      </c>
      <c r="AQ9" s="336" t="s">
        <v>66</v>
      </c>
      <c r="AR9" s="178" t="s">
        <v>67</v>
      </c>
      <c r="AS9" s="338" t="s">
        <v>68</v>
      </c>
      <c r="AV9" s="35" t="s">
        <v>69</v>
      </c>
      <c r="AW9" s="35" t="s">
        <v>70</v>
      </c>
      <c r="AY9" s="36" t="s">
        <v>71</v>
      </c>
    </row>
    <row r="10" spans="2:51" x14ac:dyDescent="0.25">
      <c r="B10" s="178" t="s">
        <v>72</v>
      </c>
      <c r="C10" s="178" t="s">
        <v>73</v>
      </c>
      <c r="D10" s="178" t="s">
        <v>74</v>
      </c>
      <c r="E10" s="178" t="s">
        <v>75</v>
      </c>
      <c r="F10" s="178" t="s">
        <v>74</v>
      </c>
      <c r="G10" s="178" t="s">
        <v>75</v>
      </c>
      <c r="H10" s="332"/>
      <c r="I10" s="178" t="s">
        <v>75</v>
      </c>
      <c r="J10" s="178" t="s">
        <v>75</v>
      </c>
      <c r="K10" s="178" t="s">
        <v>75</v>
      </c>
      <c r="L10" s="28" t="s">
        <v>29</v>
      </c>
      <c r="M10" s="335"/>
      <c r="N10" s="28" t="s">
        <v>29</v>
      </c>
      <c r="O10" s="337"/>
      <c r="P10" s="337"/>
      <c r="Q10" s="1">
        <f>'JUNE 18'!Q34</f>
        <v>5780341</v>
      </c>
      <c r="R10" s="346"/>
      <c r="S10" s="347"/>
      <c r="T10" s="348"/>
      <c r="U10" s="178" t="s">
        <v>75</v>
      </c>
      <c r="V10" s="178" t="s">
        <v>75</v>
      </c>
      <c r="W10" s="349"/>
      <c r="X10" s="37" t="s">
        <v>76</v>
      </c>
      <c r="Y10" s="37" t="s">
        <v>77</v>
      </c>
      <c r="Z10" s="37" t="s">
        <v>78</v>
      </c>
      <c r="AA10" s="37" t="s">
        <v>79</v>
      </c>
      <c r="AB10" s="37" t="s">
        <v>80</v>
      </c>
      <c r="AC10" s="37" t="s">
        <v>81</v>
      </c>
      <c r="AD10" s="37" t="s">
        <v>82</v>
      </c>
      <c r="AE10" s="37" t="s">
        <v>83</v>
      </c>
      <c r="AF10" s="38"/>
      <c r="AG10" s="1">
        <f>'JUNE 18'!AG34</f>
        <v>47564476</v>
      </c>
      <c r="AH10" s="338"/>
      <c r="AI10" s="354"/>
      <c r="AJ10" s="178" t="s">
        <v>84</v>
      </c>
      <c r="AK10" s="178" t="s">
        <v>84</v>
      </c>
      <c r="AL10" s="178" t="s">
        <v>84</v>
      </c>
      <c r="AM10" s="178" t="s">
        <v>84</v>
      </c>
      <c r="AN10" s="178" t="s">
        <v>84</v>
      </c>
      <c r="AO10" s="178" t="s">
        <v>84</v>
      </c>
      <c r="AP10" s="1">
        <f>'JUNE 18'!AP34</f>
        <v>10926305</v>
      </c>
      <c r="AQ10" s="337"/>
      <c r="AR10" s="179" t="s">
        <v>85</v>
      </c>
      <c r="AS10" s="338"/>
      <c r="AV10" s="39" t="s">
        <v>86</v>
      </c>
      <c r="AW10" s="39" t="s">
        <v>87</v>
      </c>
      <c r="AY10" s="81" t="s">
        <v>128</v>
      </c>
    </row>
    <row r="11" spans="2:51" x14ac:dyDescent="0.25">
      <c r="B11" s="40">
        <v>2</v>
      </c>
      <c r="C11" s="40">
        <v>4.1666666666666664E-2</v>
      </c>
      <c r="D11" s="110">
        <v>4</v>
      </c>
      <c r="E11" s="41">
        <f t="shared" ref="E11:E34" si="0">D11/1.42</f>
        <v>2.8169014084507045</v>
      </c>
      <c r="F11" s="175">
        <v>83</v>
      </c>
      <c r="G11" s="41">
        <f>F11/1.42</f>
        <v>58.450704225352112</v>
      </c>
      <c r="H11" s="42" t="s">
        <v>88</v>
      </c>
      <c r="I11" s="42">
        <f>J11-(2/1.42)</f>
        <v>53.521126760563384</v>
      </c>
      <c r="J11" s="43">
        <f>(F11-5)/1.42</f>
        <v>54.929577464788736</v>
      </c>
      <c r="K11" s="42">
        <f>J11+(6/1.42)</f>
        <v>59.154929577464792</v>
      </c>
      <c r="L11" s="44">
        <v>14</v>
      </c>
      <c r="M11" s="45" t="s">
        <v>89</v>
      </c>
      <c r="N11" s="45">
        <v>11.4</v>
      </c>
      <c r="O11" s="111">
        <v>139</v>
      </c>
      <c r="P11" s="111">
        <v>126</v>
      </c>
      <c r="Q11" s="111">
        <v>5783675</v>
      </c>
      <c r="R11" s="46">
        <f>IF(ISBLANK(Q11),"-",Q11-Q10)</f>
        <v>3334</v>
      </c>
      <c r="S11" s="47">
        <f>R11*24/1000</f>
        <v>80.016000000000005</v>
      </c>
      <c r="T11" s="47">
        <f>R11/1000</f>
        <v>3.3340000000000001</v>
      </c>
      <c r="U11" s="112">
        <v>2.5</v>
      </c>
      <c r="V11" s="112">
        <f>U11</f>
        <v>2.5</v>
      </c>
      <c r="W11" s="113" t="s">
        <v>135</v>
      </c>
      <c r="X11" s="115">
        <v>0</v>
      </c>
      <c r="Y11" s="115">
        <v>0</v>
      </c>
      <c r="Z11" s="115">
        <v>1187</v>
      </c>
      <c r="AA11" s="115">
        <v>1185</v>
      </c>
      <c r="AB11" s="115">
        <v>1187</v>
      </c>
      <c r="AC11" s="48" t="s">
        <v>90</v>
      </c>
      <c r="AD11" s="48" t="s">
        <v>90</v>
      </c>
      <c r="AE11" s="48" t="s">
        <v>90</v>
      </c>
      <c r="AF11" s="114" t="s">
        <v>90</v>
      </c>
      <c r="AG11" s="123">
        <v>47565260</v>
      </c>
      <c r="AH11" s="49">
        <f>IF(ISBLANK(AG11),"-",AG11-AG10)</f>
        <v>784</v>
      </c>
      <c r="AI11" s="50">
        <f>AH11/T11</f>
        <v>235.15296940611876</v>
      </c>
      <c r="AJ11" s="98">
        <v>0</v>
      </c>
      <c r="AK11" s="98">
        <v>0</v>
      </c>
      <c r="AL11" s="98">
        <v>1</v>
      </c>
      <c r="AM11" s="98">
        <v>1</v>
      </c>
      <c r="AN11" s="98">
        <v>1</v>
      </c>
      <c r="AO11" s="98">
        <v>0.7</v>
      </c>
      <c r="AP11" s="115">
        <v>10926529</v>
      </c>
      <c r="AQ11" s="115">
        <f t="shared" ref="AQ11:AQ34" si="1">AP11-AP10</f>
        <v>224</v>
      </c>
      <c r="AR11" s="51"/>
      <c r="AS11" s="52" t="s">
        <v>113</v>
      </c>
      <c r="AV11" s="39" t="s">
        <v>88</v>
      </c>
      <c r="AW11" s="39" t="s">
        <v>91</v>
      </c>
      <c r="AY11" s="81" t="s">
        <v>127</v>
      </c>
    </row>
    <row r="12" spans="2:51" x14ac:dyDescent="0.25">
      <c r="B12" s="40">
        <v>2.0416666666666701</v>
      </c>
      <c r="C12" s="40">
        <v>8.3333333333333329E-2</v>
      </c>
      <c r="D12" s="110">
        <v>4</v>
      </c>
      <c r="E12" s="41">
        <f t="shared" si="0"/>
        <v>2.8169014084507045</v>
      </c>
      <c r="F12" s="175">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146</v>
      </c>
      <c r="P12" s="111">
        <v>123</v>
      </c>
      <c r="Q12" s="111">
        <v>5788556</v>
      </c>
      <c r="R12" s="46">
        <f t="shared" ref="R12:R34" si="4">IF(ISBLANK(Q12),"-",Q12-Q11)</f>
        <v>4881</v>
      </c>
      <c r="S12" s="47">
        <f t="shared" ref="S12:S34" si="5">R12*24/1000</f>
        <v>117.14400000000001</v>
      </c>
      <c r="T12" s="47">
        <f t="shared" ref="T12:T34" si="6">R12/1000</f>
        <v>4.8810000000000002</v>
      </c>
      <c r="U12" s="112">
        <v>3.1</v>
      </c>
      <c r="V12" s="112">
        <f t="shared" ref="V12:V34" si="7">U12</f>
        <v>3.1</v>
      </c>
      <c r="W12" s="113" t="s">
        <v>135</v>
      </c>
      <c r="X12" s="115">
        <v>0</v>
      </c>
      <c r="Y12" s="115">
        <v>0</v>
      </c>
      <c r="Z12" s="115">
        <v>1187</v>
      </c>
      <c r="AA12" s="115">
        <v>1185</v>
      </c>
      <c r="AB12" s="115">
        <v>1187</v>
      </c>
      <c r="AC12" s="48" t="s">
        <v>90</v>
      </c>
      <c r="AD12" s="48" t="s">
        <v>90</v>
      </c>
      <c r="AE12" s="48" t="s">
        <v>90</v>
      </c>
      <c r="AF12" s="114" t="s">
        <v>90</v>
      </c>
      <c r="AG12" s="123">
        <v>47566424</v>
      </c>
      <c r="AH12" s="49">
        <f>IF(ISBLANK(AG12),"-",AG12-AG11)</f>
        <v>1164</v>
      </c>
      <c r="AI12" s="50">
        <f t="shared" ref="AI12:AI34" si="8">AH12/T12</f>
        <v>238.47572218807619</v>
      </c>
      <c r="AJ12" s="98">
        <v>0</v>
      </c>
      <c r="AK12" s="98">
        <v>0</v>
      </c>
      <c r="AL12" s="98">
        <v>1</v>
      </c>
      <c r="AM12" s="98">
        <v>1</v>
      </c>
      <c r="AN12" s="98">
        <v>1</v>
      </c>
      <c r="AO12" s="98">
        <v>0.7</v>
      </c>
      <c r="AP12" s="115">
        <v>10927078</v>
      </c>
      <c r="AQ12" s="115">
        <f t="shared" si="1"/>
        <v>549</v>
      </c>
      <c r="AR12" s="118">
        <v>1.24</v>
      </c>
      <c r="AS12" s="52" t="s">
        <v>113</v>
      </c>
      <c r="AV12" s="39" t="s">
        <v>92</v>
      </c>
      <c r="AW12" s="39" t="s">
        <v>93</v>
      </c>
      <c r="AY12" s="81" t="s">
        <v>125</v>
      </c>
    </row>
    <row r="13" spans="2:51" x14ac:dyDescent="0.25">
      <c r="B13" s="40">
        <v>2.0833333333333299</v>
      </c>
      <c r="C13" s="40">
        <v>0.125</v>
      </c>
      <c r="D13" s="110">
        <v>4</v>
      </c>
      <c r="E13" s="41">
        <f t="shared" si="0"/>
        <v>2.8169014084507045</v>
      </c>
      <c r="F13" s="175">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144</v>
      </c>
      <c r="P13" s="111">
        <v>121</v>
      </c>
      <c r="Q13" s="111">
        <v>5793666</v>
      </c>
      <c r="R13" s="46">
        <f t="shared" si="4"/>
        <v>5110</v>
      </c>
      <c r="S13" s="47">
        <f t="shared" si="5"/>
        <v>122.64</v>
      </c>
      <c r="T13" s="47">
        <f t="shared" si="6"/>
        <v>5.1100000000000003</v>
      </c>
      <c r="U13" s="112">
        <v>3.8</v>
      </c>
      <c r="V13" s="112">
        <f t="shared" si="7"/>
        <v>3.8</v>
      </c>
      <c r="W13" s="113" t="s">
        <v>135</v>
      </c>
      <c r="X13" s="115">
        <v>0</v>
      </c>
      <c r="Y13" s="115">
        <v>0</v>
      </c>
      <c r="Z13" s="115">
        <v>1187</v>
      </c>
      <c r="AA13" s="115">
        <v>1185</v>
      </c>
      <c r="AB13" s="115">
        <v>1187</v>
      </c>
      <c r="AC13" s="48" t="s">
        <v>90</v>
      </c>
      <c r="AD13" s="48" t="s">
        <v>90</v>
      </c>
      <c r="AE13" s="48" t="s">
        <v>90</v>
      </c>
      <c r="AF13" s="114" t="s">
        <v>90</v>
      </c>
      <c r="AG13" s="123">
        <v>47567648</v>
      </c>
      <c r="AH13" s="49">
        <f>IF(ISBLANK(AG13),"-",AG13-AG12)</f>
        <v>1224</v>
      </c>
      <c r="AI13" s="50">
        <f t="shared" si="8"/>
        <v>239.5303326810176</v>
      </c>
      <c r="AJ13" s="98">
        <v>0</v>
      </c>
      <c r="AK13" s="98">
        <v>0</v>
      </c>
      <c r="AL13" s="98">
        <v>1</v>
      </c>
      <c r="AM13" s="98">
        <v>1</v>
      </c>
      <c r="AN13" s="98">
        <v>1</v>
      </c>
      <c r="AO13" s="98">
        <v>0.7</v>
      </c>
      <c r="AP13" s="115">
        <v>10927713</v>
      </c>
      <c r="AQ13" s="115">
        <f t="shared" si="1"/>
        <v>635</v>
      </c>
      <c r="AR13" s="51"/>
      <c r="AS13" s="52" t="s">
        <v>113</v>
      </c>
      <c r="AV13" s="39" t="s">
        <v>94</v>
      </c>
      <c r="AW13" s="39" t="s">
        <v>95</v>
      </c>
      <c r="AY13" s="81" t="s">
        <v>132</v>
      </c>
    </row>
    <row r="14" spans="2:51" x14ac:dyDescent="0.25">
      <c r="B14" s="40">
        <v>2.125</v>
      </c>
      <c r="C14" s="40">
        <v>0.16666666666666699</v>
      </c>
      <c r="D14" s="110">
        <v>4</v>
      </c>
      <c r="E14" s="41">
        <f t="shared" si="0"/>
        <v>2.8169014084507045</v>
      </c>
      <c r="F14" s="175">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140</v>
      </c>
      <c r="P14" s="111">
        <v>120</v>
      </c>
      <c r="Q14" s="111">
        <v>5796912</v>
      </c>
      <c r="R14" s="46">
        <f t="shared" si="4"/>
        <v>3246</v>
      </c>
      <c r="S14" s="47">
        <f t="shared" si="5"/>
        <v>77.903999999999996</v>
      </c>
      <c r="T14" s="47">
        <f t="shared" si="6"/>
        <v>3.246</v>
      </c>
      <c r="U14" s="112">
        <v>7.1</v>
      </c>
      <c r="V14" s="112">
        <f t="shared" si="7"/>
        <v>7.1</v>
      </c>
      <c r="W14" s="113" t="s">
        <v>135</v>
      </c>
      <c r="X14" s="115">
        <v>0</v>
      </c>
      <c r="Y14" s="115">
        <v>0</v>
      </c>
      <c r="Z14" s="115">
        <v>1186</v>
      </c>
      <c r="AA14" s="115">
        <v>1185</v>
      </c>
      <c r="AB14" s="115">
        <v>1187</v>
      </c>
      <c r="AC14" s="48" t="s">
        <v>90</v>
      </c>
      <c r="AD14" s="48" t="s">
        <v>90</v>
      </c>
      <c r="AE14" s="48" t="s">
        <v>90</v>
      </c>
      <c r="AF14" s="114" t="s">
        <v>90</v>
      </c>
      <c r="AG14" s="123">
        <v>47568918</v>
      </c>
      <c r="AH14" s="49">
        <f t="shared" ref="AH14:AH34" si="9">IF(ISBLANK(AG14),"-",AG14-AG13)</f>
        <v>1270</v>
      </c>
      <c r="AI14" s="50">
        <f t="shared" si="8"/>
        <v>391.25077017868148</v>
      </c>
      <c r="AJ14" s="98">
        <v>0</v>
      </c>
      <c r="AK14" s="98">
        <v>0</v>
      </c>
      <c r="AL14" s="98">
        <v>1</v>
      </c>
      <c r="AM14" s="98">
        <v>1</v>
      </c>
      <c r="AN14" s="98">
        <v>1</v>
      </c>
      <c r="AO14" s="98">
        <v>0.7</v>
      </c>
      <c r="AP14" s="115">
        <v>10927800</v>
      </c>
      <c r="AQ14" s="115">
        <f t="shared" si="1"/>
        <v>87</v>
      </c>
      <c r="AR14" s="51"/>
      <c r="AS14" s="52" t="s">
        <v>113</v>
      </c>
      <c r="AT14" s="54"/>
      <c r="AV14" s="39" t="s">
        <v>96</v>
      </c>
      <c r="AW14" s="39" t="s">
        <v>97</v>
      </c>
      <c r="AY14" s="81" t="s">
        <v>181</v>
      </c>
    </row>
    <row r="15" spans="2:51" ht="14.25" customHeight="1" x14ac:dyDescent="0.25">
      <c r="B15" s="40">
        <v>2.1666666666666701</v>
      </c>
      <c r="C15" s="40">
        <v>0.20833333333333301</v>
      </c>
      <c r="D15" s="110">
        <v>4</v>
      </c>
      <c r="E15" s="41">
        <f t="shared" si="0"/>
        <v>2.8169014084507045</v>
      </c>
      <c r="F15" s="175">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126</v>
      </c>
      <c r="P15" s="111">
        <v>123</v>
      </c>
      <c r="Q15" s="111">
        <v>5800572</v>
      </c>
      <c r="R15" s="46">
        <f t="shared" si="4"/>
        <v>3660</v>
      </c>
      <c r="S15" s="47">
        <f t="shared" si="5"/>
        <v>87.84</v>
      </c>
      <c r="T15" s="47">
        <f t="shared" si="6"/>
        <v>3.66</v>
      </c>
      <c r="U15" s="112">
        <v>9.5</v>
      </c>
      <c r="V15" s="112">
        <f t="shared" si="7"/>
        <v>9.5</v>
      </c>
      <c r="W15" s="113" t="s">
        <v>135</v>
      </c>
      <c r="X15" s="115">
        <v>0</v>
      </c>
      <c r="Y15" s="115">
        <v>0</v>
      </c>
      <c r="Z15" s="115">
        <v>1147</v>
      </c>
      <c r="AA15" s="115">
        <v>1185</v>
      </c>
      <c r="AB15" s="115">
        <v>1147</v>
      </c>
      <c r="AC15" s="48" t="s">
        <v>90</v>
      </c>
      <c r="AD15" s="48" t="s">
        <v>90</v>
      </c>
      <c r="AE15" s="48" t="s">
        <v>90</v>
      </c>
      <c r="AF15" s="114" t="s">
        <v>90</v>
      </c>
      <c r="AG15" s="123">
        <v>47570064</v>
      </c>
      <c r="AH15" s="49">
        <f t="shared" si="9"/>
        <v>1146</v>
      </c>
      <c r="AI15" s="50">
        <f t="shared" si="8"/>
        <v>313.11475409836066</v>
      </c>
      <c r="AJ15" s="98">
        <v>0</v>
      </c>
      <c r="AK15" s="98">
        <v>0</v>
      </c>
      <c r="AL15" s="98">
        <v>1</v>
      </c>
      <c r="AM15" s="98">
        <v>1</v>
      </c>
      <c r="AN15" s="98">
        <v>1</v>
      </c>
      <c r="AO15" s="98">
        <v>0.7</v>
      </c>
      <c r="AP15" s="115">
        <v>10927807</v>
      </c>
      <c r="AQ15" s="115">
        <f t="shared" si="1"/>
        <v>7</v>
      </c>
      <c r="AR15" s="51"/>
      <c r="AS15" s="52" t="s">
        <v>113</v>
      </c>
      <c r="AV15" s="39" t="s">
        <v>98</v>
      </c>
      <c r="AW15" s="39" t="s">
        <v>99</v>
      </c>
      <c r="AY15" s="97"/>
    </row>
    <row r="16" spans="2:51" x14ac:dyDescent="0.25">
      <c r="B16" s="40">
        <v>2.2083333333333299</v>
      </c>
      <c r="C16" s="40">
        <v>0.25</v>
      </c>
      <c r="D16" s="110">
        <v>4</v>
      </c>
      <c r="E16" s="41">
        <f t="shared" si="0"/>
        <v>2.8169014084507045</v>
      </c>
      <c r="F16" s="175">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11">
        <v>138</v>
      </c>
      <c r="P16" s="111">
        <v>133</v>
      </c>
      <c r="Q16" s="111">
        <v>5806382</v>
      </c>
      <c r="R16" s="46">
        <f t="shared" si="4"/>
        <v>5810</v>
      </c>
      <c r="S16" s="47">
        <f t="shared" si="5"/>
        <v>139.44</v>
      </c>
      <c r="T16" s="47">
        <f t="shared" si="6"/>
        <v>5.81</v>
      </c>
      <c r="U16" s="112">
        <v>9.5</v>
      </c>
      <c r="V16" s="112">
        <f t="shared" si="7"/>
        <v>9.5</v>
      </c>
      <c r="W16" s="113" t="s">
        <v>135</v>
      </c>
      <c r="X16" s="115">
        <v>0</v>
      </c>
      <c r="Y16" s="115">
        <v>0</v>
      </c>
      <c r="Z16" s="115">
        <v>1168</v>
      </c>
      <c r="AA16" s="115">
        <v>1185</v>
      </c>
      <c r="AB16" s="115">
        <v>1167</v>
      </c>
      <c r="AC16" s="48" t="s">
        <v>90</v>
      </c>
      <c r="AD16" s="48" t="s">
        <v>90</v>
      </c>
      <c r="AE16" s="48" t="s">
        <v>90</v>
      </c>
      <c r="AF16" s="114" t="s">
        <v>90</v>
      </c>
      <c r="AG16" s="123">
        <v>47571340</v>
      </c>
      <c r="AH16" s="49">
        <f t="shared" si="9"/>
        <v>1276</v>
      </c>
      <c r="AI16" s="50">
        <f t="shared" si="8"/>
        <v>219.6213425129088</v>
      </c>
      <c r="AJ16" s="98">
        <v>0</v>
      </c>
      <c r="AK16" s="98">
        <v>0</v>
      </c>
      <c r="AL16" s="98">
        <v>1</v>
      </c>
      <c r="AM16" s="98">
        <v>1</v>
      </c>
      <c r="AN16" s="98">
        <v>1</v>
      </c>
      <c r="AO16" s="98">
        <v>0</v>
      </c>
      <c r="AP16" s="115">
        <v>10927807</v>
      </c>
      <c r="AQ16" s="115">
        <f t="shared" si="1"/>
        <v>0</v>
      </c>
      <c r="AR16" s="53">
        <v>1.29</v>
      </c>
      <c r="AS16" s="52" t="s">
        <v>101</v>
      </c>
      <c r="AV16" s="39" t="s">
        <v>102</v>
      </c>
      <c r="AW16" s="39" t="s">
        <v>103</v>
      </c>
      <c r="AY16" s="97"/>
    </row>
    <row r="17" spans="1:51" x14ac:dyDescent="0.25">
      <c r="B17" s="40">
        <v>2.25</v>
      </c>
      <c r="C17" s="40">
        <v>0.29166666666666702</v>
      </c>
      <c r="D17" s="110">
        <v>5</v>
      </c>
      <c r="E17" s="41">
        <f t="shared" si="0"/>
        <v>3.5211267605633805</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146</v>
      </c>
      <c r="P17" s="111">
        <v>138</v>
      </c>
      <c r="Q17" s="111">
        <v>5812171</v>
      </c>
      <c r="R17" s="46">
        <f t="shared" si="4"/>
        <v>5789</v>
      </c>
      <c r="S17" s="47">
        <f t="shared" si="5"/>
        <v>138.93600000000001</v>
      </c>
      <c r="T17" s="47">
        <f t="shared" si="6"/>
        <v>5.7889999999999997</v>
      </c>
      <c r="U17" s="112">
        <v>9.5</v>
      </c>
      <c r="V17" s="112">
        <f t="shared" si="7"/>
        <v>9.5</v>
      </c>
      <c r="W17" s="113" t="s">
        <v>135</v>
      </c>
      <c r="X17" s="115">
        <v>0</v>
      </c>
      <c r="Y17" s="115">
        <v>0</v>
      </c>
      <c r="Z17" s="115">
        <v>1187</v>
      </c>
      <c r="AA17" s="115">
        <v>1185</v>
      </c>
      <c r="AB17" s="115">
        <v>1186</v>
      </c>
      <c r="AC17" s="48" t="s">
        <v>90</v>
      </c>
      <c r="AD17" s="48" t="s">
        <v>90</v>
      </c>
      <c r="AE17" s="48" t="s">
        <v>90</v>
      </c>
      <c r="AF17" s="114" t="s">
        <v>90</v>
      </c>
      <c r="AG17" s="123">
        <v>47572604</v>
      </c>
      <c r="AH17" s="49">
        <f t="shared" si="9"/>
        <v>1264</v>
      </c>
      <c r="AI17" s="50">
        <f t="shared" si="8"/>
        <v>218.34513732941787</v>
      </c>
      <c r="AJ17" s="98">
        <v>0</v>
      </c>
      <c r="AK17" s="98">
        <v>0</v>
      </c>
      <c r="AL17" s="98">
        <v>1</v>
      </c>
      <c r="AM17" s="98">
        <v>1</v>
      </c>
      <c r="AN17" s="98">
        <v>1</v>
      </c>
      <c r="AO17" s="98">
        <v>0</v>
      </c>
      <c r="AP17" s="115">
        <v>10927807</v>
      </c>
      <c r="AQ17" s="115">
        <f t="shared" si="1"/>
        <v>0</v>
      </c>
      <c r="AR17" s="51"/>
      <c r="AS17" s="52" t="s">
        <v>101</v>
      </c>
      <c r="AT17" s="54"/>
      <c r="AV17" s="39" t="s">
        <v>104</v>
      </c>
      <c r="AW17" s="39" t="s">
        <v>105</v>
      </c>
      <c r="AY17" s="101"/>
    </row>
    <row r="18" spans="1:51" x14ac:dyDescent="0.25">
      <c r="B18" s="40">
        <v>2.2916666666666701</v>
      </c>
      <c r="C18" s="40">
        <v>0.33333333333333298</v>
      </c>
      <c r="D18" s="110">
        <v>6</v>
      </c>
      <c r="E18" s="41">
        <f t="shared" si="0"/>
        <v>4.2253521126760569</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137</v>
      </c>
      <c r="P18" s="111">
        <v>144</v>
      </c>
      <c r="Q18" s="111">
        <v>5818148</v>
      </c>
      <c r="R18" s="46">
        <f t="shared" si="4"/>
        <v>5977</v>
      </c>
      <c r="S18" s="47">
        <f t="shared" si="5"/>
        <v>143.44800000000001</v>
      </c>
      <c r="T18" s="47">
        <f t="shared" si="6"/>
        <v>5.9770000000000003</v>
      </c>
      <c r="U18" s="112">
        <v>9.4</v>
      </c>
      <c r="V18" s="112">
        <f t="shared" si="7"/>
        <v>9.4</v>
      </c>
      <c r="W18" s="113" t="s">
        <v>129</v>
      </c>
      <c r="X18" s="115">
        <v>1027</v>
      </c>
      <c r="Y18" s="115">
        <v>0</v>
      </c>
      <c r="Z18" s="115">
        <v>1187</v>
      </c>
      <c r="AA18" s="115">
        <v>1185</v>
      </c>
      <c r="AB18" s="115">
        <v>1188</v>
      </c>
      <c r="AC18" s="48" t="s">
        <v>90</v>
      </c>
      <c r="AD18" s="48" t="s">
        <v>90</v>
      </c>
      <c r="AE18" s="48" t="s">
        <v>90</v>
      </c>
      <c r="AF18" s="114" t="s">
        <v>90</v>
      </c>
      <c r="AG18" s="123">
        <v>47573936</v>
      </c>
      <c r="AH18" s="49">
        <f t="shared" si="9"/>
        <v>1332</v>
      </c>
      <c r="AI18" s="50">
        <f t="shared" si="8"/>
        <v>222.85427471975908</v>
      </c>
      <c r="AJ18" s="98">
        <v>1</v>
      </c>
      <c r="AK18" s="98">
        <v>0</v>
      </c>
      <c r="AL18" s="98">
        <v>1</v>
      </c>
      <c r="AM18" s="98">
        <v>1</v>
      </c>
      <c r="AN18" s="98">
        <v>1</v>
      </c>
      <c r="AO18" s="98">
        <v>0</v>
      </c>
      <c r="AP18" s="115">
        <v>10927807</v>
      </c>
      <c r="AQ18" s="115">
        <f t="shared" si="1"/>
        <v>0</v>
      </c>
      <c r="AR18" s="51"/>
      <c r="AS18" s="52" t="s">
        <v>101</v>
      </c>
      <c r="AV18" s="39" t="s">
        <v>106</v>
      </c>
      <c r="AW18" s="39" t="s">
        <v>107</v>
      </c>
      <c r="AY18" s="101"/>
    </row>
    <row r="19" spans="1:51" x14ac:dyDescent="0.25">
      <c r="A19" s="97" t="s">
        <v>134</v>
      </c>
      <c r="B19" s="40">
        <v>2.3333333333333299</v>
      </c>
      <c r="C19" s="40">
        <v>0.375</v>
      </c>
      <c r="D19" s="110">
        <v>5</v>
      </c>
      <c r="E19" s="41">
        <f t="shared" si="0"/>
        <v>3.5211267605633805</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136</v>
      </c>
      <c r="P19" s="111">
        <v>148</v>
      </c>
      <c r="Q19" s="111">
        <v>5824310</v>
      </c>
      <c r="R19" s="46">
        <f t="shared" si="4"/>
        <v>6162</v>
      </c>
      <c r="S19" s="47">
        <f t="shared" si="5"/>
        <v>147.88800000000001</v>
      </c>
      <c r="T19" s="47">
        <f t="shared" si="6"/>
        <v>6.1619999999999999</v>
      </c>
      <c r="U19" s="112">
        <v>8.6999999999999993</v>
      </c>
      <c r="V19" s="112">
        <f t="shared" si="7"/>
        <v>8.6999999999999993</v>
      </c>
      <c r="W19" s="113" t="s">
        <v>129</v>
      </c>
      <c r="X19" s="115">
        <v>1069</v>
      </c>
      <c r="Y19" s="115">
        <v>0</v>
      </c>
      <c r="Z19" s="115">
        <v>1187</v>
      </c>
      <c r="AA19" s="115">
        <v>1185</v>
      </c>
      <c r="AB19" s="115">
        <v>1187</v>
      </c>
      <c r="AC19" s="48" t="s">
        <v>90</v>
      </c>
      <c r="AD19" s="48" t="s">
        <v>90</v>
      </c>
      <c r="AE19" s="48" t="s">
        <v>90</v>
      </c>
      <c r="AF19" s="114" t="s">
        <v>90</v>
      </c>
      <c r="AG19" s="123">
        <v>47575308</v>
      </c>
      <c r="AH19" s="49">
        <f t="shared" si="9"/>
        <v>1372</v>
      </c>
      <c r="AI19" s="50">
        <f t="shared" si="8"/>
        <v>222.65498214865303</v>
      </c>
      <c r="AJ19" s="98">
        <v>1</v>
      </c>
      <c r="AK19" s="98">
        <v>0</v>
      </c>
      <c r="AL19" s="98">
        <v>1</v>
      </c>
      <c r="AM19" s="98">
        <v>1</v>
      </c>
      <c r="AN19" s="98">
        <v>1</v>
      </c>
      <c r="AO19" s="98">
        <v>0</v>
      </c>
      <c r="AP19" s="115">
        <v>10927807</v>
      </c>
      <c r="AQ19" s="115">
        <f t="shared" si="1"/>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136</v>
      </c>
      <c r="P20" s="111">
        <v>149</v>
      </c>
      <c r="Q20" s="111">
        <v>5830543</v>
      </c>
      <c r="R20" s="46">
        <f t="shared" si="4"/>
        <v>6233</v>
      </c>
      <c r="S20" s="47">
        <f t="shared" si="5"/>
        <v>149.59200000000001</v>
      </c>
      <c r="T20" s="47">
        <f t="shared" si="6"/>
        <v>6.2329999999999997</v>
      </c>
      <c r="U20" s="112">
        <v>8</v>
      </c>
      <c r="V20" s="112">
        <f t="shared" si="7"/>
        <v>8</v>
      </c>
      <c r="W20" s="113" t="s">
        <v>129</v>
      </c>
      <c r="X20" s="115">
        <v>1078</v>
      </c>
      <c r="Y20" s="115">
        <v>0</v>
      </c>
      <c r="Z20" s="115">
        <v>1187</v>
      </c>
      <c r="AA20" s="115">
        <v>1185</v>
      </c>
      <c r="AB20" s="115">
        <v>1187</v>
      </c>
      <c r="AC20" s="48" t="s">
        <v>90</v>
      </c>
      <c r="AD20" s="48" t="s">
        <v>90</v>
      </c>
      <c r="AE20" s="48" t="s">
        <v>90</v>
      </c>
      <c r="AF20" s="114" t="s">
        <v>90</v>
      </c>
      <c r="AG20" s="123">
        <v>47576700</v>
      </c>
      <c r="AH20" s="49">
        <f t="shared" si="9"/>
        <v>1392</v>
      </c>
      <c r="AI20" s="50">
        <f t="shared" si="8"/>
        <v>223.32745066581103</v>
      </c>
      <c r="AJ20" s="98">
        <v>1</v>
      </c>
      <c r="AK20" s="98">
        <v>0</v>
      </c>
      <c r="AL20" s="98">
        <v>1</v>
      </c>
      <c r="AM20" s="98">
        <v>1</v>
      </c>
      <c r="AN20" s="98">
        <v>1</v>
      </c>
      <c r="AO20" s="98">
        <v>0</v>
      </c>
      <c r="AP20" s="115">
        <v>10927807</v>
      </c>
      <c r="AQ20" s="115">
        <f t="shared" si="1"/>
        <v>0</v>
      </c>
      <c r="AR20" s="53">
        <v>1.33</v>
      </c>
      <c r="AS20" s="52" t="s">
        <v>134</v>
      </c>
      <c r="AY20" s="101"/>
    </row>
    <row r="21" spans="1:51" x14ac:dyDescent="0.25">
      <c r="B21" s="40">
        <v>2.4166666666666701</v>
      </c>
      <c r="C21" s="40">
        <v>0.45833333333333298</v>
      </c>
      <c r="D21" s="110">
        <v>5</v>
      </c>
      <c r="E21" s="41">
        <f t="shared" si="0"/>
        <v>3.5211267605633805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131</v>
      </c>
      <c r="P21" s="111">
        <v>145</v>
      </c>
      <c r="Q21" s="111">
        <v>5836683</v>
      </c>
      <c r="R21" s="46">
        <f t="shared" si="4"/>
        <v>6140</v>
      </c>
      <c r="S21" s="47">
        <f t="shared" si="5"/>
        <v>147.36000000000001</v>
      </c>
      <c r="T21" s="47">
        <f t="shared" si="6"/>
        <v>6.14</v>
      </c>
      <c r="U21" s="112">
        <v>7.3</v>
      </c>
      <c r="V21" s="112">
        <f t="shared" si="7"/>
        <v>7.3</v>
      </c>
      <c r="W21" s="113" t="s">
        <v>129</v>
      </c>
      <c r="X21" s="115">
        <v>1078</v>
      </c>
      <c r="Y21" s="115">
        <v>0</v>
      </c>
      <c r="Z21" s="115">
        <v>1188</v>
      </c>
      <c r="AA21" s="115">
        <v>1185</v>
      </c>
      <c r="AB21" s="115">
        <v>1187</v>
      </c>
      <c r="AC21" s="48" t="s">
        <v>90</v>
      </c>
      <c r="AD21" s="48" t="s">
        <v>90</v>
      </c>
      <c r="AE21" s="48" t="s">
        <v>90</v>
      </c>
      <c r="AF21" s="114" t="s">
        <v>90</v>
      </c>
      <c r="AG21" s="123">
        <v>47578084</v>
      </c>
      <c r="AH21" s="49">
        <f t="shared" si="9"/>
        <v>1384</v>
      </c>
      <c r="AI21" s="50">
        <f t="shared" si="8"/>
        <v>225.40716612377852</v>
      </c>
      <c r="AJ21" s="98">
        <v>1</v>
      </c>
      <c r="AK21" s="98">
        <v>0</v>
      </c>
      <c r="AL21" s="98">
        <v>1</v>
      </c>
      <c r="AM21" s="98">
        <v>1</v>
      </c>
      <c r="AN21" s="98">
        <v>1</v>
      </c>
      <c r="AO21" s="98">
        <v>0</v>
      </c>
      <c r="AP21" s="115">
        <v>10927807</v>
      </c>
      <c r="AQ21" s="115">
        <f t="shared" si="1"/>
        <v>0</v>
      </c>
      <c r="AR21" s="51"/>
      <c r="AS21" s="52" t="s">
        <v>101</v>
      </c>
      <c r="AY21" s="101"/>
    </row>
    <row r="22" spans="1:51" x14ac:dyDescent="0.25">
      <c r="A22" s="97" t="s">
        <v>163</v>
      </c>
      <c r="B22" s="40">
        <v>2.4583333333333299</v>
      </c>
      <c r="C22" s="40">
        <v>0.5</v>
      </c>
      <c r="D22" s="110">
        <v>4</v>
      </c>
      <c r="E22" s="41">
        <f t="shared" si="0"/>
        <v>2.8169014084507045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133</v>
      </c>
      <c r="P22" s="111">
        <v>142</v>
      </c>
      <c r="Q22" s="111">
        <v>5842744</v>
      </c>
      <c r="R22" s="46">
        <f t="shared" si="4"/>
        <v>6061</v>
      </c>
      <c r="S22" s="47">
        <f t="shared" si="5"/>
        <v>145.464</v>
      </c>
      <c r="T22" s="47">
        <f t="shared" si="6"/>
        <v>6.0609999999999999</v>
      </c>
      <c r="U22" s="112">
        <v>6.6</v>
      </c>
      <c r="V22" s="112">
        <f t="shared" si="7"/>
        <v>6.6</v>
      </c>
      <c r="W22" s="113" t="s">
        <v>129</v>
      </c>
      <c r="X22" s="115">
        <v>1058</v>
      </c>
      <c r="Y22" s="115">
        <v>0</v>
      </c>
      <c r="Z22" s="115">
        <v>1187</v>
      </c>
      <c r="AA22" s="115">
        <v>1185</v>
      </c>
      <c r="AB22" s="115">
        <v>1188</v>
      </c>
      <c r="AC22" s="48" t="s">
        <v>90</v>
      </c>
      <c r="AD22" s="48" t="s">
        <v>90</v>
      </c>
      <c r="AE22" s="48" t="s">
        <v>90</v>
      </c>
      <c r="AF22" s="114" t="s">
        <v>90</v>
      </c>
      <c r="AG22" s="123">
        <v>47579452</v>
      </c>
      <c r="AH22" s="49">
        <f t="shared" si="9"/>
        <v>1368</v>
      </c>
      <c r="AI22" s="50">
        <f t="shared" si="8"/>
        <v>225.70532915360502</v>
      </c>
      <c r="AJ22" s="98">
        <v>1</v>
      </c>
      <c r="AK22" s="98">
        <v>0</v>
      </c>
      <c r="AL22" s="98">
        <v>1</v>
      </c>
      <c r="AM22" s="98">
        <v>1</v>
      </c>
      <c r="AN22" s="98">
        <v>1</v>
      </c>
      <c r="AO22" s="98">
        <v>0</v>
      </c>
      <c r="AP22" s="115">
        <v>10927807</v>
      </c>
      <c r="AQ22" s="115">
        <f t="shared" si="1"/>
        <v>0</v>
      </c>
      <c r="AR22" s="51"/>
      <c r="AS22" s="52" t="s">
        <v>101</v>
      </c>
      <c r="AV22" s="55" t="s">
        <v>110</v>
      </c>
      <c r="AY22" s="101"/>
    </row>
    <row r="23" spans="1:51" x14ac:dyDescent="0.25">
      <c r="A23" s="97" t="s">
        <v>124</v>
      </c>
      <c r="B23" s="40">
        <v>2.5</v>
      </c>
      <c r="C23" s="40">
        <v>0.54166666666666696</v>
      </c>
      <c r="D23" s="110">
        <v>4</v>
      </c>
      <c r="E23" s="41">
        <f t="shared" si="0"/>
        <v>2.8169014084507045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133</v>
      </c>
      <c r="P23" s="111">
        <v>143</v>
      </c>
      <c r="Q23" s="111">
        <v>5848717</v>
      </c>
      <c r="R23" s="46">
        <f t="shared" si="4"/>
        <v>5973</v>
      </c>
      <c r="S23" s="47">
        <f t="shared" si="5"/>
        <v>143.352</v>
      </c>
      <c r="T23" s="47">
        <f t="shared" si="6"/>
        <v>5.9729999999999999</v>
      </c>
      <c r="U23" s="112">
        <v>6</v>
      </c>
      <c r="V23" s="112">
        <f t="shared" si="7"/>
        <v>6</v>
      </c>
      <c r="W23" s="113" t="s">
        <v>129</v>
      </c>
      <c r="X23" s="115">
        <v>1057</v>
      </c>
      <c r="Y23" s="115">
        <v>0</v>
      </c>
      <c r="Z23" s="115">
        <v>1186</v>
      </c>
      <c r="AA23" s="115">
        <v>1185</v>
      </c>
      <c r="AB23" s="115">
        <v>1187</v>
      </c>
      <c r="AC23" s="48" t="s">
        <v>90</v>
      </c>
      <c r="AD23" s="48" t="s">
        <v>90</v>
      </c>
      <c r="AE23" s="48" t="s">
        <v>90</v>
      </c>
      <c r="AF23" s="114" t="s">
        <v>90</v>
      </c>
      <c r="AG23" s="123">
        <v>47580812</v>
      </c>
      <c r="AH23" s="49">
        <f t="shared" si="9"/>
        <v>1360</v>
      </c>
      <c r="AI23" s="50">
        <f t="shared" si="8"/>
        <v>227.69127741503434</v>
      </c>
      <c r="AJ23" s="98">
        <v>1</v>
      </c>
      <c r="AK23" s="98">
        <v>0</v>
      </c>
      <c r="AL23" s="98">
        <v>1</v>
      </c>
      <c r="AM23" s="98">
        <v>1</v>
      </c>
      <c r="AN23" s="98">
        <v>1</v>
      </c>
      <c r="AO23" s="98">
        <v>0</v>
      </c>
      <c r="AP23" s="115">
        <v>10927807</v>
      </c>
      <c r="AQ23" s="115">
        <f t="shared" si="1"/>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134</v>
      </c>
      <c r="P24" s="111">
        <v>139</v>
      </c>
      <c r="Q24" s="111">
        <v>5854642</v>
      </c>
      <c r="R24" s="46">
        <f t="shared" si="4"/>
        <v>5925</v>
      </c>
      <c r="S24" s="47">
        <f t="shared" si="5"/>
        <v>142.19999999999999</v>
      </c>
      <c r="T24" s="47">
        <f t="shared" si="6"/>
        <v>5.9249999999999998</v>
      </c>
      <c r="U24" s="112">
        <v>5.5</v>
      </c>
      <c r="V24" s="112">
        <f t="shared" si="7"/>
        <v>5.5</v>
      </c>
      <c r="W24" s="113" t="s">
        <v>129</v>
      </c>
      <c r="X24" s="115">
        <v>1046</v>
      </c>
      <c r="Y24" s="115">
        <v>0</v>
      </c>
      <c r="Z24" s="115">
        <v>1188</v>
      </c>
      <c r="AA24" s="115">
        <v>1185</v>
      </c>
      <c r="AB24" s="115">
        <v>1187</v>
      </c>
      <c r="AC24" s="48" t="s">
        <v>90</v>
      </c>
      <c r="AD24" s="48" t="s">
        <v>90</v>
      </c>
      <c r="AE24" s="48" t="s">
        <v>90</v>
      </c>
      <c r="AF24" s="114" t="s">
        <v>90</v>
      </c>
      <c r="AG24" s="123">
        <v>47582156</v>
      </c>
      <c r="AH24" s="49">
        <f>IF(ISBLANK(AG24),"-",AG24-AG23)</f>
        <v>1344</v>
      </c>
      <c r="AI24" s="50">
        <f t="shared" si="8"/>
        <v>226.8354430379747</v>
      </c>
      <c r="AJ24" s="98">
        <v>1</v>
      </c>
      <c r="AK24" s="98">
        <v>0</v>
      </c>
      <c r="AL24" s="98">
        <v>1</v>
      </c>
      <c r="AM24" s="98">
        <v>1</v>
      </c>
      <c r="AN24" s="98">
        <v>1</v>
      </c>
      <c r="AO24" s="98">
        <v>0</v>
      </c>
      <c r="AP24" s="115">
        <v>10927807</v>
      </c>
      <c r="AQ24" s="115">
        <f t="shared" si="1"/>
        <v>0</v>
      </c>
      <c r="AR24" s="53">
        <v>1.21</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138</v>
      </c>
      <c r="P25" s="111">
        <v>142</v>
      </c>
      <c r="Q25" s="111">
        <v>5860675</v>
      </c>
      <c r="R25" s="46">
        <f t="shared" si="4"/>
        <v>6033</v>
      </c>
      <c r="S25" s="47">
        <f t="shared" si="5"/>
        <v>144.792</v>
      </c>
      <c r="T25" s="47">
        <f t="shared" si="6"/>
        <v>6.0330000000000004</v>
      </c>
      <c r="U25" s="112">
        <v>5</v>
      </c>
      <c r="V25" s="112">
        <f t="shared" si="7"/>
        <v>5</v>
      </c>
      <c r="W25" s="113" t="s">
        <v>129</v>
      </c>
      <c r="X25" s="115">
        <v>1026</v>
      </c>
      <c r="Y25" s="115">
        <v>0</v>
      </c>
      <c r="Z25" s="115">
        <v>1187</v>
      </c>
      <c r="AA25" s="115">
        <v>1185</v>
      </c>
      <c r="AB25" s="115">
        <v>1187</v>
      </c>
      <c r="AC25" s="48" t="s">
        <v>90</v>
      </c>
      <c r="AD25" s="48" t="s">
        <v>90</v>
      </c>
      <c r="AE25" s="48" t="s">
        <v>90</v>
      </c>
      <c r="AF25" s="114" t="s">
        <v>90</v>
      </c>
      <c r="AG25" s="123">
        <v>47583512</v>
      </c>
      <c r="AH25" s="49">
        <f t="shared" si="9"/>
        <v>1356</v>
      </c>
      <c r="AI25" s="50">
        <f t="shared" si="8"/>
        <v>224.76379910492292</v>
      </c>
      <c r="AJ25" s="98">
        <v>1</v>
      </c>
      <c r="AK25" s="98">
        <v>0</v>
      </c>
      <c r="AL25" s="98">
        <v>1</v>
      </c>
      <c r="AM25" s="98">
        <v>1</v>
      </c>
      <c r="AN25" s="98">
        <v>1</v>
      </c>
      <c r="AO25" s="98">
        <v>0</v>
      </c>
      <c r="AP25" s="115">
        <v>10927807</v>
      </c>
      <c r="AQ25" s="115">
        <f t="shared" si="1"/>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137</v>
      </c>
      <c r="P26" s="111">
        <v>143</v>
      </c>
      <c r="Q26" s="111">
        <v>5866700</v>
      </c>
      <c r="R26" s="46">
        <f t="shared" si="4"/>
        <v>6025</v>
      </c>
      <c r="S26" s="47">
        <f t="shared" si="5"/>
        <v>144.6</v>
      </c>
      <c r="T26" s="47">
        <f t="shared" si="6"/>
        <v>6.0250000000000004</v>
      </c>
      <c r="U26" s="112">
        <v>4.5999999999999996</v>
      </c>
      <c r="V26" s="112">
        <f t="shared" si="7"/>
        <v>4.5999999999999996</v>
      </c>
      <c r="W26" s="113" t="s">
        <v>129</v>
      </c>
      <c r="X26" s="115">
        <v>1026</v>
      </c>
      <c r="Y26" s="115">
        <v>0</v>
      </c>
      <c r="Z26" s="115">
        <v>1187</v>
      </c>
      <c r="AA26" s="115">
        <v>1185</v>
      </c>
      <c r="AB26" s="115">
        <v>1188</v>
      </c>
      <c r="AC26" s="48" t="s">
        <v>90</v>
      </c>
      <c r="AD26" s="48" t="s">
        <v>90</v>
      </c>
      <c r="AE26" s="48" t="s">
        <v>90</v>
      </c>
      <c r="AF26" s="114" t="s">
        <v>90</v>
      </c>
      <c r="AG26" s="123">
        <v>47584864</v>
      </c>
      <c r="AH26" s="49">
        <f t="shared" si="9"/>
        <v>1352</v>
      </c>
      <c r="AI26" s="50">
        <f t="shared" si="8"/>
        <v>224.39834024896265</v>
      </c>
      <c r="AJ26" s="98">
        <v>1</v>
      </c>
      <c r="AK26" s="98">
        <v>0</v>
      </c>
      <c r="AL26" s="98">
        <v>1</v>
      </c>
      <c r="AM26" s="98">
        <v>1</v>
      </c>
      <c r="AN26" s="98">
        <v>1</v>
      </c>
      <c r="AO26" s="98">
        <v>0</v>
      </c>
      <c r="AP26" s="115">
        <v>10927807</v>
      </c>
      <c r="AQ26" s="115">
        <f t="shared" si="1"/>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135</v>
      </c>
      <c r="P27" s="111">
        <v>144</v>
      </c>
      <c r="Q27" s="111">
        <v>5872630</v>
      </c>
      <c r="R27" s="46">
        <f t="shared" si="4"/>
        <v>5930</v>
      </c>
      <c r="S27" s="47">
        <f t="shared" si="5"/>
        <v>142.32</v>
      </c>
      <c r="T27" s="47">
        <f t="shared" si="6"/>
        <v>5.93</v>
      </c>
      <c r="U27" s="112">
        <v>4.0999999999999996</v>
      </c>
      <c r="V27" s="112">
        <f t="shared" si="7"/>
        <v>4.0999999999999996</v>
      </c>
      <c r="W27" s="113" t="s">
        <v>129</v>
      </c>
      <c r="X27" s="115">
        <v>1056</v>
      </c>
      <c r="Y27" s="115">
        <v>0</v>
      </c>
      <c r="Z27" s="115">
        <v>1187</v>
      </c>
      <c r="AA27" s="115">
        <v>1185</v>
      </c>
      <c r="AB27" s="115">
        <v>1188</v>
      </c>
      <c r="AC27" s="48" t="s">
        <v>90</v>
      </c>
      <c r="AD27" s="48" t="s">
        <v>90</v>
      </c>
      <c r="AE27" s="48" t="s">
        <v>90</v>
      </c>
      <c r="AF27" s="114" t="s">
        <v>90</v>
      </c>
      <c r="AG27" s="123">
        <v>47586208</v>
      </c>
      <c r="AH27" s="49">
        <f t="shared" si="9"/>
        <v>1344</v>
      </c>
      <c r="AI27" s="50">
        <f t="shared" si="8"/>
        <v>226.64418212478921</v>
      </c>
      <c r="AJ27" s="98">
        <v>1</v>
      </c>
      <c r="AK27" s="98">
        <v>0</v>
      </c>
      <c r="AL27" s="98">
        <v>1</v>
      </c>
      <c r="AM27" s="98">
        <v>1</v>
      </c>
      <c r="AN27" s="98">
        <v>1</v>
      </c>
      <c r="AO27" s="98">
        <v>0</v>
      </c>
      <c r="AP27" s="115">
        <v>10927807</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139</v>
      </c>
      <c r="P28" s="111">
        <v>142</v>
      </c>
      <c r="Q28" s="111">
        <v>5878594</v>
      </c>
      <c r="R28" s="46">
        <f t="shared" si="4"/>
        <v>5964</v>
      </c>
      <c r="S28" s="47">
        <f t="shared" si="5"/>
        <v>143.136</v>
      </c>
      <c r="T28" s="47">
        <f t="shared" si="6"/>
        <v>5.9640000000000004</v>
      </c>
      <c r="U28" s="112">
        <v>3.7</v>
      </c>
      <c r="V28" s="112">
        <f t="shared" si="7"/>
        <v>3.7</v>
      </c>
      <c r="W28" s="113" t="s">
        <v>129</v>
      </c>
      <c r="X28" s="115">
        <v>1015</v>
      </c>
      <c r="Y28" s="115">
        <v>0</v>
      </c>
      <c r="Z28" s="115">
        <v>1187</v>
      </c>
      <c r="AA28" s="115">
        <v>1185</v>
      </c>
      <c r="AB28" s="115">
        <v>1187</v>
      </c>
      <c r="AC28" s="48" t="s">
        <v>90</v>
      </c>
      <c r="AD28" s="48" t="s">
        <v>90</v>
      </c>
      <c r="AE28" s="48" t="s">
        <v>90</v>
      </c>
      <c r="AF28" s="114" t="s">
        <v>90</v>
      </c>
      <c r="AG28" s="123">
        <v>47587552</v>
      </c>
      <c r="AH28" s="49">
        <f t="shared" si="9"/>
        <v>1344</v>
      </c>
      <c r="AI28" s="50">
        <f t="shared" si="8"/>
        <v>225.35211267605632</v>
      </c>
      <c r="AJ28" s="98">
        <v>1</v>
      </c>
      <c r="AK28" s="98">
        <v>0</v>
      </c>
      <c r="AL28" s="98">
        <v>1</v>
      </c>
      <c r="AM28" s="98">
        <v>1</v>
      </c>
      <c r="AN28" s="98">
        <v>1</v>
      </c>
      <c r="AO28" s="98">
        <v>0</v>
      </c>
      <c r="AP28" s="115">
        <v>10927807</v>
      </c>
      <c r="AQ28" s="115">
        <f t="shared" si="1"/>
        <v>0</v>
      </c>
      <c r="AR28" s="53">
        <v>1.37</v>
      </c>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140</v>
      </c>
      <c r="P29" s="111">
        <v>143</v>
      </c>
      <c r="Q29" s="111">
        <v>5884546</v>
      </c>
      <c r="R29" s="46">
        <f t="shared" si="4"/>
        <v>5952</v>
      </c>
      <c r="S29" s="47">
        <f t="shared" si="5"/>
        <v>142.84800000000001</v>
      </c>
      <c r="T29" s="47">
        <f t="shared" si="6"/>
        <v>5.952</v>
      </c>
      <c r="U29" s="112">
        <v>3.4</v>
      </c>
      <c r="V29" s="112">
        <f t="shared" si="7"/>
        <v>3.4</v>
      </c>
      <c r="W29" s="113" t="s">
        <v>129</v>
      </c>
      <c r="X29" s="115">
        <v>1015</v>
      </c>
      <c r="Y29" s="115">
        <v>0</v>
      </c>
      <c r="Z29" s="115">
        <v>1187</v>
      </c>
      <c r="AA29" s="115">
        <v>1185</v>
      </c>
      <c r="AB29" s="115">
        <v>1188</v>
      </c>
      <c r="AC29" s="48" t="s">
        <v>90</v>
      </c>
      <c r="AD29" s="48" t="s">
        <v>90</v>
      </c>
      <c r="AE29" s="48" t="s">
        <v>90</v>
      </c>
      <c r="AF29" s="114" t="s">
        <v>90</v>
      </c>
      <c r="AG29" s="123">
        <v>47588888</v>
      </c>
      <c r="AH29" s="49">
        <f t="shared" si="9"/>
        <v>1336</v>
      </c>
      <c r="AI29" s="50">
        <f t="shared" si="8"/>
        <v>224.46236559139786</v>
      </c>
      <c r="AJ29" s="98">
        <v>1</v>
      </c>
      <c r="AK29" s="98">
        <v>0</v>
      </c>
      <c r="AL29" s="98">
        <v>1</v>
      </c>
      <c r="AM29" s="98">
        <v>1</v>
      </c>
      <c r="AN29" s="98">
        <v>1</v>
      </c>
      <c r="AO29" s="98">
        <v>0</v>
      </c>
      <c r="AP29" s="115">
        <v>10927807</v>
      </c>
      <c r="AQ29" s="115">
        <f t="shared" si="1"/>
        <v>0</v>
      </c>
      <c r="AR29" s="51"/>
      <c r="AS29" s="52" t="s">
        <v>113</v>
      </c>
      <c r="AY29" s="101"/>
    </row>
    <row r="30" spans="1:51" x14ac:dyDescent="0.25">
      <c r="B30" s="40">
        <v>2.7916666666666701</v>
      </c>
      <c r="C30" s="40">
        <v>0.83333333333333703</v>
      </c>
      <c r="D30" s="110">
        <v>4</v>
      </c>
      <c r="E30" s="41">
        <f t="shared" si="0"/>
        <v>2.8169014084507045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134</v>
      </c>
      <c r="P30" s="111">
        <v>137</v>
      </c>
      <c r="Q30" s="111">
        <v>5890369</v>
      </c>
      <c r="R30" s="46">
        <f t="shared" si="4"/>
        <v>5823</v>
      </c>
      <c r="S30" s="47">
        <f t="shared" si="5"/>
        <v>139.75200000000001</v>
      </c>
      <c r="T30" s="47">
        <f t="shared" si="6"/>
        <v>5.8230000000000004</v>
      </c>
      <c r="U30" s="112">
        <v>3</v>
      </c>
      <c r="V30" s="112">
        <f t="shared" si="7"/>
        <v>3</v>
      </c>
      <c r="W30" s="113" t="s">
        <v>129</v>
      </c>
      <c r="X30" s="115">
        <v>1015</v>
      </c>
      <c r="Y30" s="115">
        <v>0</v>
      </c>
      <c r="Z30" s="115">
        <v>1188</v>
      </c>
      <c r="AA30" s="115">
        <v>1185</v>
      </c>
      <c r="AB30" s="115">
        <v>1187</v>
      </c>
      <c r="AC30" s="48" t="s">
        <v>90</v>
      </c>
      <c r="AD30" s="48" t="s">
        <v>90</v>
      </c>
      <c r="AE30" s="48" t="s">
        <v>90</v>
      </c>
      <c r="AF30" s="114" t="s">
        <v>90</v>
      </c>
      <c r="AG30" s="123">
        <v>47590216</v>
      </c>
      <c r="AH30" s="49">
        <f t="shared" si="9"/>
        <v>1328</v>
      </c>
      <c r="AI30" s="50">
        <f t="shared" si="8"/>
        <v>228.06113687102865</v>
      </c>
      <c r="AJ30" s="98">
        <v>1</v>
      </c>
      <c r="AK30" s="98">
        <v>0</v>
      </c>
      <c r="AL30" s="98">
        <v>1</v>
      </c>
      <c r="AM30" s="98">
        <v>1</v>
      </c>
      <c r="AN30" s="98">
        <v>1</v>
      </c>
      <c r="AO30" s="98">
        <v>0</v>
      </c>
      <c r="AP30" s="115">
        <v>10927807</v>
      </c>
      <c r="AQ30" s="115">
        <f t="shared" si="1"/>
        <v>0</v>
      </c>
      <c r="AR30" s="51"/>
      <c r="AS30" s="52" t="s">
        <v>113</v>
      </c>
      <c r="AV30" s="339" t="s">
        <v>117</v>
      </c>
      <c r="AW30" s="339"/>
      <c r="AY30" s="101"/>
    </row>
    <row r="31" spans="1:51" x14ac:dyDescent="0.25">
      <c r="B31" s="40">
        <v>2.8333333333333299</v>
      </c>
      <c r="C31" s="40">
        <v>0.875000000000004</v>
      </c>
      <c r="D31" s="110">
        <v>4</v>
      </c>
      <c r="E31" s="41">
        <f t="shared" si="0"/>
        <v>2.8169014084507045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130</v>
      </c>
      <c r="P31" s="111">
        <v>141</v>
      </c>
      <c r="Q31" s="111">
        <v>5896258</v>
      </c>
      <c r="R31" s="46">
        <f t="shared" si="4"/>
        <v>5889</v>
      </c>
      <c r="S31" s="47">
        <f t="shared" si="5"/>
        <v>141.33600000000001</v>
      </c>
      <c r="T31" s="47">
        <f t="shared" si="6"/>
        <v>5.8890000000000002</v>
      </c>
      <c r="U31" s="112">
        <v>2.6</v>
      </c>
      <c r="V31" s="112">
        <f t="shared" si="7"/>
        <v>2.6</v>
      </c>
      <c r="W31" s="113" t="s">
        <v>129</v>
      </c>
      <c r="X31" s="115">
        <v>1086</v>
      </c>
      <c r="Y31" s="115">
        <v>0</v>
      </c>
      <c r="Z31" s="115">
        <v>1187</v>
      </c>
      <c r="AA31" s="115">
        <v>1185</v>
      </c>
      <c r="AB31" s="115">
        <v>1188</v>
      </c>
      <c r="AC31" s="48" t="s">
        <v>90</v>
      </c>
      <c r="AD31" s="48" t="s">
        <v>90</v>
      </c>
      <c r="AE31" s="48" t="s">
        <v>90</v>
      </c>
      <c r="AF31" s="114" t="s">
        <v>90</v>
      </c>
      <c r="AG31" s="123">
        <v>47591552</v>
      </c>
      <c r="AH31" s="49">
        <f t="shared" si="9"/>
        <v>1336</v>
      </c>
      <c r="AI31" s="50">
        <f t="shared" si="8"/>
        <v>226.86364408218711</v>
      </c>
      <c r="AJ31" s="98">
        <v>1</v>
      </c>
      <c r="AK31" s="98">
        <v>0</v>
      </c>
      <c r="AL31" s="98">
        <v>1</v>
      </c>
      <c r="AM31" s="98">
        <v>1</v>
      </c>
      <c r="AN31" s="98">
        <v>1</v>
      </c>
      <c r="AO31" s="98">
        <v>0</v>
      </c>
      <c r="AP31" s="115">
        <v>10927807</v>
      </c>
      <c r="AQ31" s="115">
        <f t="shared" si="1"/>
        <v>0</v>
      </c>
      <c r="AR31" s="51"/>
      <c r="AS31" s="52" t="s">
        <v>113</v>
      </c>
      <c r="AV31" s="59" t="s">
        <v>29</v>
      </c>
      <c r="AW31" s="59" t="s">
        <v>74</v>
      </c>
      <c r="AY31" s="101"/>
    </row>
    <row r="32" spans="1:51" x14ac:dyDescent="0.25">
      <c r="B32" s="40">
        <v>2.875</v>
      </c>
      <c r="C32" s="40">
        <v>0.91666666666667096</v>
      </c>
      <c r="D32" s="110">
        <v>4</v>
      </c>
      <c r="E32" s="41">
        <f t="shared" si="0"/>
        <v>2.8169014084507045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126</v>
      </c>
      <c r="P32" s="111">
        <v>140</v>
      </c>
      <c r="Q32" s="111">
        <v>5901782</v>
      </c>
      <c r="R32" s="46">
        <f t="shared" si="4"/>
        <v>5524</v>
      </c>
      <c r="S32" s="47">
        <f t="shared" si="5"/>
        <v>132.57599999999999</v>
      </c>
      <c r="T32" s="47">
        <f t="shared" si="6"/>
        <v>5.524</v>
      </c>
      <c r="U32" s="112">
        <v>2.1</v>
      </c>
      <c r="V32" s="112">
        <f t="shared" si="7"/>
        <v>2.1</v>
      </c>
      <c r="W32" s="113" t="s">
        <v>129</v>
      </c>
      <c r="X32" s="115">
        <v>1087</v>
      </c>
      <c r="Y32" s="115">
        <v>0</v>
      </c>
      <c r="Z32" s="115">
        <v>1187</v>
      </c>
      <c r="AA32" s="115">
        <v>1185</v>
      </c>
      <c r="AB32" s="115">
        <v>1187</v>
      </c>
      <c r="AC32" s="48" t="s">
        <v>90</v>
      </c>
      <c r="AD32" s="48" t="s">
        <v>90</v>
      </c>
      <c r="AE32" s="48" t="s">
        <v>90</v>
      </c>
      <c r="AF32" s="114" t="s">
        <v>90</v>
      </c>
      <c r="AG32" s="123">
        <v>47592876</v>
      </c>
      <c r="AH32" s="49">
        <f t="shared" si="9"/>
        <v>1324</v>
      </c>
      <c r="AI32" s="50">
        <f t="shared" si="8"/>
        <v>239.68139029688632</v>
      </c>
      <c r="AJ32" s="98">
        <v>1</v>
      </c>
      <c r="AK32" s="98">
        <v>0</v>
      </c>
      <c r="AL32" s="98">
        <v>1</v>
      </c>
      <c r="AM32" s="98">
        <v>1</v>
      </c>
      <c r="AN32" s="98">
        <v>1</v>
      </c>
      <c r="AO32" s="98">
        <v>0</v>
      </c>
      <c r="AP32" s="115">
        <v>10927807</v>
      </c>
      <c r="AQ32" s="115">
        <f t="shared" si="1"/>
        <v>0</v>
      </c>
      <c r="AR32" s="53">
        <v>1.3</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75">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137</v>
      </c>
      <c r="P33" s="111">
        <v>128</v>
      </c>
      <c r="Q33" s="111">
        <v>5907304</v>
      </c>
      <c r="R33" s="46">
        <f t="shared" si="4"/>
        <v>5522</v>
      </c>
      <c r="S33" s="47">
        <f t="shared" si="5"/>
        <v>132.52799999999999</v>
      </c>
      <c r="T33" s="47">
        <f t="shared" si="6"/>
        <v>5.5220000000000002</v>
      </c>
      <c r="U33" s="112">
        <v>2</v>
      </c>
      <c r="V33" s="112">
        <f t="shared" si="7"/>
        <v>2</v>
      </c>
      <c r="W33" s="113" t="s">
        <v>135</v>
      </c>
      <c r="X33" s="115">
        <v>0</v>
      </c>
      <c r="Y33" s="115">
        <v>0</v>
      </c>
      <c r="Z33" s="115">
        <v>1187</v>
      </c>
      <c r="AA33" s="115">
        <v>1185</v>
      </c>
      <c r="AB33" s="115">
        <v>1188</v>
      </c>
      <c r="AC33" s="48" t="s">
        <v>90</v>
      </c>
      <c r="AD33" s="48" t="s">
        <v>90</v>
      </c>
      <c r="AE33" s="48" t="s">
        <v>90</v>
      </c>
      <c r="AF33" s="114" t="s">
        <v>90</v>
      </c>
      <c r="AG33" s="123">
        <v>47594140</v>
      </c>
      <c r="AH33" s="49">
        <f t="shared" si="9"/>
        <v>1264</v>
      </c>
      <c r="AI33" s="50">
        <f t="shared" si="8"/>
        <v>228.9025715320536</v>
      </c>
      <c r="AJ33" s="98">
        <v>0</v>
      </c>
      <c r="AK33" s="98">
        <v>0</v>
      </c>
      <c r="AL33" s="98">
        <v>1</v>
      </c>
      <c r="AM33" s="98">
        <v>1</v>
      </c>
      <c r="AN33" s="98">
        <v>1</v>
      </c>
      <c r="AO33" s="98">
        <v>0.3</v>
      </c>
      <c r="AP33" s="115">
        <v>10927932</v>
      </c>
      <c r="AQ33" s="115">
        <f t="shared" si="1"/>
        <v>125</v>
      </c>
      <c r="AR33" s="51"/>
      <c r="AS33" s="52" t="s">
        <v>113</v>
      </c>
      <c r="AY33" s="101"/>
    </row>
    <row r="34" spans="1:51" x14ac:dyDescent="0.25">
      <c r="B34" s="40">
        <v>2.9583333333333299</v>
      </c>
      <c r="C34" s="40">
        <v>1</v>
      </c>
      <c r="D34" s="110">
        <v>4</v>
      </c>
      <c r="E34" s="41">
        <f t="shared" si="0"/>
        <v>2.8169014084507045</v>
      </c>
      <c r="F34" s="175">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142</v>
      </c>
      <c r="P34" s="111">
        <v>126</v>
      </c>
      <c r="Q34" s="111">
        <v>5912523</v>
      </c>
      <c r="R34" s="46">
        <f t="shared" si="4"/>
        <v>5219</v>
      </c>
      <c r="S34" s="47">
        <f t="shared" si="5"/>
        <v>125.256</v>
      </c>
      <c r="T34" s="47">
        <f t="shared" si="6"/>
        <v>5.2190000000000003</v>
      </c>
      <c r="U34" s="112">
        <v>2.4</v>
      </c>
      <c r="V34" s="112">
        <f t="shared" si="7"/>
        <v>2.4</v>
      </c>
      <c r="W34" s="113" t="s">
        <v>135</v>
      </c>
      <c r="X34" s="115">
        <v>0</v>
      </c>
      <c r="Y34" s="115">
        <v>0</v>
      </c>
      <c r="Z34" s="115">
        <v>1187</v>
      </c>
      <c r="AA34" s="115">
        <v>1185</v>
      </c>
      <c r="AB34" s="115">
        <v>1187</v>
      </c>
      <c r="AC34" s="48" t="s">
        <v>90</v>
      </c>
      <c r="AD34" s="48" t="s">
        <v>90</v>
      </c>
      <c r="AE34" s="48" t="s">
        <v>90</v>
      </c>
      <c r="AF34" s="114" t="s">
        <v>90</v>
      </c>
      <c r="AG34" s="123">
        <v>47595348</v>
      </c>
      <c r="AH34" s="49">
        <f t="shared" si="9"/>
        <v>1208</v>
      </c>
      <c r="AI34" s="50">
        <f t="shared" si="8"/>
        <v>231.4619658938494</v>
      </c>
      <c r="AJ34" s="98">
        <v>0</v>
      </c>
      <c r="AK34" s="98">
        <v>0</v>
      </c>
      <c r="AL34" s="98">
        <v>1</v>
      </c>
      <c r="AM34" s="98">
        <v>1</v>
      </c>
      <c r="AN34" s="98">
        <v>1</v>
      </c>
      <c r="AO34" s="98">
        <v>0.3</v>
      </c>
      <c r="AP34" s="115">
        <v>10928266</v>
      </c>
      <c r="AQ34" s="115">
        <f t="shared" si="1"/>
        <v>334</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132182</v>
      </c>
      <c r="S35" s="65">
        <f>AVERAGE(S11:S34)</f>
        <v>132.18199999999999</v>
      </c>
      <c r="T35" s="65">
        <f>SUM(T11:T34)</f>
        <v>132.18200000000002</v>
      </c>
      <c r="U35" s="112"/>
      <c r="V35" s="94"/>
      <c r="W35" s="57"/>
      <c r="X35" s="88"/>
      <c r="Y35" s="89"/>
      <c r="Z35" s="89"/>
      <c r="AA35" s="89"/>
      <c r="AB35" s="90"/>
      <c r="AC35" s="88"/>
      <c r="AD35" s="89"/>
      <c r="AE35" s="90"/>
      <c r="AF35" s="91"/>
      <c r="AG35" s="66">
        <f>AG34-AG10</f>
        <v>30872</v>
      </c>
      <c r="AH35" s="67">
        <f>SUM(AH11:AH34)</f>
        <v>30872</v>
      </c>
      <c r="AI35" s="68">
        <f>$AH$35/$T35</f>
        <v>233.55676264544337</v>
      </c>
      <c r="AJ35" s="98"/>
      <c r="AK35" s="98"/>
      <c r="AL35" s="98"/>
      <c r="AM35" s="98"/>
      <c r="AN35" s="98"/>
      <c r="AO35" s="69"/>
      <c r="AP35" s="70">
        <f>AP34-AP10</f>
        <v>1961</v>
      </c>
      <c r="AQ35" s="71">
        <f>SUM(AQ11:AQ34)</f>
        <v>1961</v>
      </c>
      <c r="AR35" s="72">
        <f>AVERAGE(AR11:AR34)</f>
        <v>1.29</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167" t="s">
        <v>191</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2" t="s">
        <v>213</v>
      </c>
      <c r="C41" s="105"/>
      <c r="D41" s="105"/>
      <c r="E41" s="105"/>
      <c r="F41" s="105"/>
      <c r="G41" s="105"/>
      <c r="H41" s="105"/>
      <c r="I41" s="106"/>
      <c r="J41" s="106"/>
      <c r="K41" s="106"/>
      <c r="L41" s="106"/>
      <c r="M41" s="106"/>
      <c r="N41" s="106"/>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73"/>
      <c r="AW41" s="73"/>
      <c r="AY41" s="101"/>
    </row>
    <row r="42" spans="1:51" x14ac:dyDescent="0.25">
      <c r="B42" s="83" t="s">
        <v>192</v>
      </c>
      <c r="C42" s="106"/>
      <c r="D42" s="106"/>
      <c r="E42" s="106"/>
      <c r="F42" s="85"/>
      <c r="G42" s="85"/>
      <c r="H42" s="85"/>
      <c r="I42" s="106"/>
      <c r="J42" s="106"/>
      <c r="K42" s="106"/>
      <c r="L42" s="85"/>
      <c r="M42" s="85"/>
      <c r="N42" s="85"/>
      <c r="O42" s="106"/>
      <c r="P42" s="106"/>
      <c r="Q42" s="106"/>
      <c r="R42" s="106"/>
      <c r="S42" s="85"/>
      <c r="T42" s="85"/>
      <c r="U42" s="85"/>
      <c r="V42" s="85"/>
      <c r="W42" s="102"/>
      <c r="X42" s="102"/>
      <c r="Y42" s="102"/>
      <c r="Z42" s="102"/>
      <c r="AA42" s="102"/>
      <c r="AB42" s="102"/>
      <c r="AC42" s="102"/>
      <c r="AD42" s="102"/>
      <c r="AE42" s="102"/>
      <c r="AM42" s="20"/>
      <c r="AN42" s="99"/>
      <c r="AO42" s="99"/>
      <c r="AP42" s="99"/>
      <c r="AQ42" s="99"/>
      <c r="AR42" s="102"/>
      <c r="AV42" s="128"/>
      <c r="AW42" s="128"/>
      <c r="AY42" s="101"/>
    </row>
    <row r="43" spans="1:51" x14ac:dyDescent="0.25">
      <c r="B43" s="167" t="s">
        <v>229</v>
      </c>
      <c r="C43" s="105"/>
      <c r="D43" s="105"/>
      <c r="E43" s="105"/>
      <c r="F43" s="105"/>
      <c r="G43" s="105"/>
      <c r="H43" s="105"/>
      <c r="I43" s="106"/>
      <c r="J43" s="106"/>
      <c r="K43" s="106"/>
      <c r="L43" s="106"/>
      <c r="M43" s="106"/>
      <c r="N43" s="106"/>
      <c r="O43" s="106"/>
      <c r="P43" s="106"/>
      <c r="Q43" s="106"/>
      <c r="R43" s="106"/>
      <c r="S43" s="107"/>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181" t="s">
        <v>222</v>
      </c>
      <c r="C44" s="229"/>
      <c r="D44" s="230"/>
      <c r="E44" s="229"/>
      <c r="F44" s="229"/>
      <c r="G44" s="229"/>
      <c r="H44" s="229"/>
      <c r="I44" s="233"/>
      <c r="J44" s="234"/>
      <c r="K44" s="234"/>
      <c r="L44" s="201"/>
      <c r="M44" s="201"/>
      <c r="N44" s="201"/>
      <c r="O44" s="201"/>
      <c r="P44" s="201"/>
      <c r="Q44" s="201"/>
      <c r="R44" s="201"/>
      <c r="S44" s="108"/>
      <c r="T44" s="107"/>
      <c r="U44" s="107"/>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A45" s="121"/>
      <c r="B45" s="167" t="s">
        <v>138</v>
      </c>
      <c r="C45" s="137"/>
      <c r="D45" s="198"/>
      <c r="E45" s="124"/>
      <c r="F45" s="124"/>
      <c r="G45" s="124"/>
      <c r="H45" s="124"/>
      <c r="I45" s="124"/>
      <c r="J45" s="125"/>
      <c r="K45" s="125"/>
      <c r="L45" s="125"/>
      <c r="M45" s="125"/>
      <c r="N45" s="125"/>
      <c r="O45" s="125"/>
      <c r="P45" s="125"/>
      <c r="Q45" s="125"/>
      <c r="R45" s="125"/>
      <c r="S45" s="125"/>
      <c r="T45" s="126"/>
      <c r="U45" s="126"/>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33" t="s">
        <v>218</v>
      </c>
      <c r="C46" s="236"/>
      <c r="D46" s="237"/>
      <c r="E46" s="238"/>
      <c r="F46" s="238"/>
      <c r="G46" s="238"/>
      <c r="H46" s="238"/>
      <c r="I46" s="238"/>
      <c r="J46" s="135"/>
      <c r="K46" s="135"/>
      <c r="L46" s="135"/>
      <c r="M46" s="135"/>
      <c r="N46" s="135"/>
      <c r="O46" s="135"/>
      <c r="P46" s="135"/>
      <c r="Q46" s="135"/>
      <c r="R46" s="135"/>
      <c r="S46" s="135"/>
      <c r="T46" s="135"/>
      <c r="U46" s="135"/>
      <c r="V46" s="107"/>
      <c r="W46" s="102"/>
      <c r="X46" s="102"/>
      <c r="Y46" s="102"/>
      <c r="Z46" s="102"/>
      <c r="AA46" s="102"/>
      <c r="AB46" s="102"/>
      <c r="AC46" s="102"/>
      <c r="AD46" s="102"/>
      <c r="AE46" s="102"/>
      <c r="AM46" s="103"/>
      <c r="AN46" s="103"/>
      <c r="AO46" s="103"/>
      <c r="AP46" s="103"/>
      <c r="AQ46" s="103"/>
      <c r="AR46" s="103"/>
      <c r="AS46" s="104"/>
      <c r="AV46" s="101"/>
      <c r="AW46" s="97"/>
      <c r="AX46" s="97"/>
      <c r="AY46" s="97"/>
    </row>
    <row r="47" spans="1:51" x14ac:dyDescent="0.25">
      <c r="B47" s="167" t="s">
        <v>237</v>
      </c>
      <c r="C47" s="214"/>
      <c r="D47" s="215"/>
      <c r="E47" s="214"/>
      <c r="F47" s="214"/>
      <c r="G47" s="214"/>
      <c r="H47" s="214"/>
      <c r="I47" s="214"/>
      <c r="J47" s="214"/>
      <c r="K47" s="214"/>
      <c r="L47" s="135"/>
      <c r="M47" s="135"/>
      <c r="N47" s="135"/>
      <c r="O47" s="135"/>
      <c r="P47" s="135"/>
      <c r="Q47" s="135"/>
      <c r="R47" s="135"/>
      <c r="S47" s="135"/>
      <c r="T47" s="135"/>
      <c r="U47" s="135"/>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67" t="s">
        <v>140</v>
      </c>
      <c r="C48" s="216"/>
      <c r="D48" s="217"/>
      <c r="E48" s="216"/>
      <c r="F48" s="216"/>
      <c r="G48" s="216"/>
      <c r="H48" s="216"/>
      <c r="I48" s="216"/>
      <c r="J48" s="216"/>
      <c r="K48" s="216"/>
      <c r="L48" s="124"/>
      <c r="M48" s="124"/>
      <c r="N48" s="124"/>
      <c r="O48" s="124"/>
      <c r="P48" s="124"/>
      <c r="Q48" s="124"/>
      <c r="R48" s="124"/>
      <c r="S48" s="124"/>
      <c r="T48" s="124"/>
      <c r="U48" s="124"/>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67" t="s">
        <v>143</v>
      </c>
      <c r="C49" s="216"/>
      <c r="D49" s="217"/>
      <c r="E49" s="216"/>
      <c r="F49" s="216"/>
      <c r="G49" s="216"/>
      <c r="H49" s="216"/>
      <c r="I49" s="218"/>
      <c r="J49" s="219"/>
      <c r="K49" s="219"/>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67" t="s">
        <v>144</v>
      </c>
      <c r="C50" s="214"/>
      <c r="D50" s="217"/>
      <c r="E50" s="216"/>
      <c r="F50" s="216"/>
      <c r="G50" s="216"/>
      <c r="H50" s="216"/>
      <c r="I50" s="218"/>
      <c r="J50" s="219"/>
      <c r="K50" s="219"/>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67" t="s">
        <v>212</v>
      </c>
      <c r="C51" s="214"/>
      <c r="D51" s="217"/>
      <c r="E51" s="216"/>
      <c r="F51" s="216"/>
      <c r="G51" s="216"/>
      <c r="H51" s="216"/>
      <c r="I51" s="218"/>
      <c r="J51" s="219"/>
      <c r="K51" s="219"/>
      <c r="L51" s="125"/>
      <c r="M51" s="125"/>
      <c r="N51" s="125"/>
      <c r="O51" s="125"/>
      <c r="P51" s="125"/>
      <c r="Q51" s="125"/>
      <c r="R51" s="23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81" t="s">
        <v>174</v>
      </c>
      <c r="C52" s="228"/>
      <c r="D52" s="229"/>
      <c r="E52" s="230"/>
      <c r="F52" s="229"/>
      <c r="G52" s="229"/>
      <c r="H52" s="229"/>
      <c r="I52" s="231"/>
      <c r="J52" s="231"/>
      <c r="K52" s="232"/>
      <c r="L52" s="187"/>
      <c r="M52" s="187"/>
      <c r="N52" s="187"/>
      <c r="O52" s="187"/>
      <c r="P52" s="187"/>
      <c r="Q52" s="187"/>
      <c r="R52" s="181"/>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33" t="s">
        <v>193</v>
      </c>
      <c r="C53" s="214"/>
      <c r="D53" s="216"/>
      <c r="E53" s="217"/>
      <c r="F53" s="216"/>
      <c r="G53" s="216"/>
      <c r="H53" s="216"/>
      <c r="I53" s="218"/>
      <c r="J53" s="218"/>
      <c r="K53" s="219"/>
      <c r="L53" s="125"/>
      <c r="M53" s="125"/>
      <c r="N53" s="125"/>
      <c r="O53" s="125"/>
      <c r="P53" s="125"/>
      <c r="Q53" s="125"/>
      <c r="R53" s="125"/>
      <c r="S53" s="125"/>
      <c r="T53" s="126"/>
      <c r="U53" s="126"/>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A54" s="121"/>
      <c r="B54" s="167" t="s">
        <v>148</v>
      </c>
      <c r="C54" s="214"/>
      <c r="D54" s="216"/>
      <c r="E54" s="217"/>
      <c r="F54" s="216"/>
      <c r="G54" s="216"/>
      <c r="H54" s="216"/>
      <c r="I54" s="218"/>
      <c r="J54" s="218"/>
      <c r="K54" s="219"/>
      <c r="L54" s="125"/>
      <c r="M54" s="125"/>
      <c r="N54" s="125"/>
      <c r="O54" s="125"/>
      <c r="P54" s="125"/>
      <c r="Q54" s="125"/>
      <c r="R54" s="182"/>
      <c r="S54" s="125"/>
      <c r="T54" s="126"/>
      <c r="U54" s="126"/>
      <c r="V54" s="79"/>
      <c r="W54" s="102"/>
      <c r="X54" s="102"/>
      <c r="Y54" s="102"/>
      <c r="Z54" s="80"/>
      <c r="AA54" s="102"/>
      <c r="AB54" s="102"/>
      <c r="AC54" s="102"/>
      <c r="AD54" s="102"/>
      <c r="AE54" s="102"/>
      <c r="AM54" s="103"/>
      <c r="AN54" s="103"/>
      <c r="AO54" s="103"/>
      <c r="AP54" s="103"/>
      <c r="AQ54" s="103"/>
      <c r="AR54" s="103"/>
      <c r="AS54" s="104"/>
      <c r="AV54" s="101"/>
      <c r="AW54" s="97"/>
      <c r="AX54" s="97"/>
      <c r="AY54" s="97"/>
    </row>
    <row r="55" spans="1:51" x14ac:dyDescent="0.25">
      <c r="B55" s="133" t="s">
        <v>225</v>
      </c>
      <c r="C55" s="214"/>
      <c r="D55" s="216"/>
      <c r="E55" s="217"/>
      <c r="F55" s="216"/>
      <c r="G55" s="216"/>
      <c r="H55" s="216"/>
      <c r="I55" s="218"/>
      <c r="J55" s="218"/>
      <c r="K55" s="219"/>
      <c r="L55" s="125"/>
      <c r="M55" s="125"/>
      <c r="N55" s="125"/>
      <c r="O55" s="125"/>
      <c r="P55" s="125"/>
      <c r="Q55" s="125"/>
      <c r="R55" s="182"/>
      <c r="S55" s="125"/>
      <c r="T55" s="125"/>
      <c r="U55" s="126"/>
      <c r="V55" s="126"/>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33"/>
      <c r="C56" s="124"/>
      <c r="D56" s="124"/>
      <c r="E56" s="198"/>
      <c r="F56" s="124"/>
      <c r="G56" s="124"/>
      <c r="H56" s="124"/>
      <c r="I56" s="124"/>
      <c r="J56" s="124"/>
      <c r="K56" s="125"/>
      <c r="L56" s="125"/>
      <c r="M56" s="125"/>
      <c r="N56" s="125"/>
      <c r="O56" s="125"/>
      <c r="P56" s="125"/>
      <c r="Q56" s="125"/>
      <c r="R56" s="125"/>
      <c r="S56" s="125"/>
      <c r="T56" s="125"/>
      <c r="U56" s="126"/>
      <c r="V56" s="126"/>
      <c r="W56" s="79"/>
      <c r="X56" s="102"/>
      <c r="Y56" s="102"/>
      <c r="Z56" s="102"/>
      <c r="AA56" s="80"/>
      <c r="AB56" s="102"/>
      <c r="AC56" s="102"/>
      <c r="AD56" s="102"/>
      <c r="AE56" s="102"/>
      <c r="AF56" s="102"/>
      <c r="AN56" s="103"/>
      <c r="AO56" s="103"/>
      <c r="AP56" s="103"/>
      <c r="AQ56" s="103"/>
      <c r="AR56" s="103"/>
      <c r="AS56" s="103"/>
      <c r="AT56" s="104"/>
      <c r="AW56" s="101"/>
      <c r="AX56" s="97"/>
      <c r="AY56" s="97"/>
    </row>
    <row r="57" spans="1:51" x14ac:dyDescent="0.25">
      <c r="B57" s="133"/>
      <c r="C57" s="133"/>
      <c r="D57" s="135"/>
      <c r="E57" s="222"/>
      <c r="F57" s="135"/>
      <c r="G57" s="135"/>
      <c r="H57" s="135"/>
      <c r="I57" s="135"/>
      <c r="J57" s="135"/>
      <c r="K57" s="135"/>
      <c r="L57" s="135"/>
      <c r="M57" s="135"/>
      <c r="N57" s="135"/>
      <c r="O57" s="135"/>
      <c r="P57" s="135"/>
      <c r="Q57" s="135"/>
      <c r="R57" s="135"/>
      <c r="S57" s="135"/>
      <c r="T57" s="135"/>
      <c r="U57" s="135"/>
      <c r="V57" s="135"/>
      <c r="W57" s="79"/>
      <c r="X57" s="102"/>
      <c r="Y57" s="102"/>
      <c r="Z57" s="102"/>
      <c r="AA57" s="80"/>
      <c r="AB57" s="102"/>
      <c r="AC57" s="102"/>
      <c r="AD57" s="102"/>
      <c r="AE57" s="102"/>
      <c r="AF57" s="102"/>
      <c r="AN57" s="103"/>
      <c r="AO57" s="103"/>
      <c r="AP57" s="103"/>
      <c r="AQ57" s="103"/>
      <c r="AR57" s="103"/>
      <c r="AS57" s="103"/>
      <c r="AT57" s="104"/>
      <c r="AW57" s="101"/>
      <c r="AX57" s="97"/>
      <c r="AY57" s="97"/>
    </row>
    <row r="58" spans="1:51" x14ac:dyDescent="0.25">
      <c r="B58" s="167"/>
      <c r="C58" s="134"/>
      <c r="D58" s="222"/>
      <c r="E58" s="135"/>
      <c r="F58" s="135"/>
      <c r="G58" s="135"/>
      <c r="H58" s="135"/>
      <c r="I58" s="135"/>
      <c r="J58" s="135"/>
      <c r="K58" s="135"/>
      <c r="L58" s="135"/>
      <c r="M58" s="135"/>
      <c r="N58" s="135"/>
      <c r="O58" s="135"/>
      <c r="P58" s="135"/>
      <c r="Q58" s="135"/>
      <c r="R58" s="135"/>
      <c r="S58" s="135"/>
      <c r="T58" s="135"/>
      <c r="U58" s="135"/>
      <c r="V58" s="79"/>
      <c r="W58" s="102"/>
      <c r="X58" s="102"/>
      <c r="Y58" s="102"/>
      <c r="Z58" s="80"/>
      <c r="AA58" s="102"/>
      <c r="AB58" s="102"/>
      <c r="AC58" s="102"/>
      <c r="AD58" s="102"/>
      <c r="AE58" s="102"/>
      <c r="AM58" s="103"/>
      <c r="AN58" s="103"/>
      <c r="AO58" s="103"/>
      <c r="AP58" s="103"/>
      <c r="AQ58" s="103"/>
      <c r="AR58" s="103"/>
      <c r="AS58" s="104"/>
      <c r="AV58" s="101"/>
      <c r="AW58" s="97"/>
      <c r="AX58" s="97"/>
      <c r="AY58" s="97"/>
    </row>
    <row r="59" spans="1:51" x14ac:dyDescent="0.25">
      <c r="B59" s="134"/>
      <c r="C59" s="167"/>
      <c r="D59" s="222"/>
      <c r="E59" s="135"/>
      <c r="F59" s="135"/>
      <c r="G59" s="124"/>
      <c r="H59" s="124"/>
      <c r="I59" s="124"/>
      <c r="J59" s="124"/>
      <c r="K59" s="124"/>
      <c r="L59" s="124"/>
      <c r="M59" s="124"/>
      <c r="N59" s="124"/>
      <c r="O59" s="124"/>
      <c r="P59" s="124"/>
      <c r="Q59" s="124"/>
      <c r="R59" s="124"/>
      <c r="S59" s="124"/>
      <c r="T59" s="124"/>
      <c r="U59" s="124"/>
      <c r="V59" s="79"/>
      <c r="W59" s="102"/>
      <c r="X59" s="102"/>
      <c r="Y59" s="102"/>
      <c r="Z59" s="80"/>
      <c r="AA59" s="102"/>
      <c r="AB59" s="102"/>
      <c r="AC59" s="102"/>
      <c r="AD59" s="102"/>
      <c r="AE59" s="102"/>
      <c r="AM59" s="103"/>
      <c r="AN59" s="103"/>
      <c r="AO59" s="103"/>
      <c r="AP59" s="103"/>
      <c r="AQ59" s="103"/>
      <c r="AR59" s="103"/>
      <c r="AS59" s="104"/>
      <c r="AV59" s="101"/>
      <c r="AW59" s="97"/>
      <c r="AX59" s="97"/>
      <c r="AY59" s="97"/>
    </row>
    <row r="60" spans="1:51" x14ac:dyDescent="0.25">
      <c r="A60" s="102"/>
      <c r="B60" s="167"/>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34"/>
      <c r="C61" s="182"/>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82"/>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33"/>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67"/>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3"/>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67"/>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67"/>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4"/>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67"/>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3"/>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67"/>
      <c r="C71" s="134"/>
      <c r="D71" s="117"/>
      <c r="E71" s="134"/>
      <c r="F71" s="134"/>
      <c r="G71" s="105"/>
      <c r="H71" s="105"/>
      <c r="I71" s="105"/>
      <c r="J71" s="106"/>
      <c r="K71" s="106"/>
      <c r="L71" s="106"/>
      <c r="M71" s="106"/>
      <c r="N71" s="106"/>
      <c r="O71" s="106"/>
      <c r="P71" s="106"/>
      <c r="Q71" s="106"/>
      <c r="R71" s="106"/>
      <c r="S71" s="106"/>
      <c r="T71" s="120"/>
      <c r="U71" s="122"/>
      <c r="V71" s="79"/>
      <c r="AS71" s="97"/>
      <c r="AT71" s="97"/>
      <c r="AU71" s="97"/>
      <c r="AV71" s="97"/>
      <c r="AW71" s="97"/>
      <c r="AX71" s="97"/>
      <c r="AY71" s="97"/>
    </row>
    <row r="72" spans="1:51" x14ac:dyDescent="0.25">
      <c r="A72" s="102"/>
      <c r="B72" s="133"/>
      <c r="C72" s="134"/>
      <c r="D72" s="117"/>
      <c r="E72" s="134"/>
      <c r="F72" s="134"/>
      <c r="G72" s="105"/>
      <c r="H72" s="105"/>
      <c r="I72" s="105"/>
      <c r="J72" s="106"/>
      <c r="K72" s="106"/>
      <c r="L72" s="106"/>
      <c r="M72" s="106"/>
      <c r="N72" s="106"/>
      <c r="O72" s="106"/>
      <c r="P72" s="106"/>
      <c r="Q72" s="106"/>
      <c r="R72" s="106"/>
      <c r="S72" s="106"/>
      <c r="T72" s="120"/>
      <c r="U72" s="122"/>
      <c r="V72" s="79"/>
      <c r="AS72" s="97"/>
      <c r="AT72" s="97"/>
      <c r="AU72" s="97"/>
      <c r="AV72" s="97"/>
      <c r="AW72" s="97"/>
      <c r="AX72" s="97"/>
      <c r="AY72" s="97"/>
    </row>
    <row r="73" spans="1:51" x14ac:dyDescent="0.25">
      <c r="A73" s="102"/>
      <c r="B73" s="136"/>
      <c r="C73" s="134"/>
      <c r="D73" s="117"/>
      <c r="E73" s="134"/>
      <c r="F73" s="134"/>
      <c r="G73" s="105"/>
      <c r="H73" s="105"/>
      <c r="I73" s="105"/>
      <c r="J73" s="106"/>
      <c r="K73" s="106"/>
      <c r="L73" s="106"/>
      <c r="M73" s="106"/>
      <c r="N73" s="106"/>
      <c r="O73" s="106"/>
      <c r="P73" s="106"/>
      <c r="Q73" s="106"/>
      <c r="R73" s="106"/>
      <c r="S73" s="106"/>
      <c r="T73" s="108"/>
      <c r="U73" s="79"/>
      <c r="V73" s="79"/>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A75" s="102"/>
      <c r="B75" s="138"/>
      <c r="C75" s="139"/>
      <c r="D75" s="140"/>
      <c r="E75" s="139"/>
      <c r="F75" s="139"/>
      <c r="G75" s="139"/>
      <c r="H75" s="139"/>
      <c r="I75" s="139"/>
      <c r="J75" s="141"/>
      <c r="K75" s="141"/>
      <c r="L75" s="141"/>
      <c r="M75" s="141"/>
      <c r="N75" s="141"/>
      <c r="O75" s="141"/>
      <c r="P75" s="141"/>
      <c r="Q75" s="141"/>
      <c r="R75" s="141"/>
      <c r="S75" s="141"/>
      <c r="T75" s="142"/>
      <c r="U75" s="143"/>
      <c r="V75" s="143"/>
      <c r="AS75" s="97"/>
      <c r="AT75" s="97"/>
      <c r="AU75" s="97"/>
      <c r="AV75" s="97"/>
      <c r="AW75" s="97"/>
      <c r="AX75" s="97"/>
      <c r="AY75" s="97"/>
    </row>
    <row r="76" spans="1:51" x14ac:dyDescent="0.25">
      <c r="A76" s="102"/>
      <c r="B76" s="138"/>
      <c r="C76" s="139"/>
      <c r="D76" s="140"/>
      <c r="E76" s="139"/>
      <c r="F76" s="139"/>
      <c r="G76" s="139"/>
      <c r="H76" s="139"/>
      <c r="I76" s="139"/>
      <c r="J76" s="141"/>
      <c r="K76" s="141"/>
      <c r="L76" s="141"/>
      <c r="M76" s="141"/>
      <c r="N76" s="141"/>
      <c r="O76" s="141"/>
      <c r="P76" s="141"/>
      <c r="Q76" s="141"/>
      <c r="R76" s="141"/>
      <c r="S76" s="141"/>
      <c r="T76" s="142"/>
      <c r="U76" s="143"/>
      <c r="V76" s="143"/>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AS78" s="97"/>
      <c r="AT78" s="97"/>
      <c r="AU78" s="97"/>
      <c r="AV78" s="97"/>
      <c r="AW78" s="97"/>
      <c r="AX78" s="97"/>
      <c r="AY78" s="97"/>
    </row>
    <row r="79" spans="1:51" x14ac:dyDescent="0.25">
      <c r="O79" s="12"/>
      <c r="P79" s="99"/>
      <c r="Q79" s="99"/>
      <c r="AS79" s="97"/>
      <c r="AT79" s="97"/>
      <c r="AU79" s="97"/>
      <c r="AV79" s="97"/>
      <c r="AW79" s="97"/>
      <c r="AX79" s="97"/>
      <c r="AY79" s="97"/>
    </row>
    <row r="80" spans="1:51" x14ac:dyDescent="0.25">
      <c r="O80" s="12"/>
      <c r="P80" s="99"/>
      <c r="Q80" s="99"/>
      <c r="R80" s="99"/>
      <c r="S80" s="99"/>
      <c r="AS80" s="97"/>
      <c r="AT80" s="97"/>
      <c r="AU80" s="97"/>
      <c r="AV80" s="97"/>
      <c r="AW80" s="97"/>
      <c r="AX80" s="97"/>
      <c r="AY80" s="97"/>
    </row>
    <row r="81" spans="15:51" x14ac:dyDescent="0.25">
      <c r="O81" s="12"/>
      <c r="P81" s="99"/>
      <c r="Q81" s="99"/>
      <c r="R81" s="99"/>
      <c r="S81" s="99"/>
      <c r="T81" s="99"/>
      <c r="AS81" s="97"/>
      <c r="AT81" s="97"/>
      <c r="AU81" s="97"/>
      <c r="AV81" s="97"/>
      <c r="AW81" s="97"/>
      <c r="AX81" s="97"/>
      <c r="AY81" s="97"/>
    </row>
    <row r="82" spans="15:51" x14ac:dyDescent="0.25">
      <c r="O82" s="12"/>
      <c r="P82" s="99"/>
      <c r="Q82" s="99"/>
      <c r="R82" s="99"/>
      <c r="S82" s="99"/>
      <c r="T82" s="99"/>
      <c r="AS82" s="97"/>
      <c r="AT82" s="97"/>
      <c r="AU82" s="97"/>
      <c r="AV82" s="97"/>
      <c r="AW82" s="97"/>
      <c r="AX82" s="97"/>
      <c r="AY82" s="97"/>
    </row>
    <row r="83" spans="15:51" x14ac:dyDescent="0.25">
      <c r="O83" s="12"/>
      <c r="P83" s="99"/>
      <c r="T83" s="99"/>
      <c r="AS83" s="97"/>
      <c r="AT83" s="97"/>
      <c r="AU83" s="97"/>
      <c r="AV83" s="97"/>
      <c r="AW83" s="97"/>
      <c r="AX83" s="97"/>
      <c r="AY83" s="97"/>
    </row>
    <row r="84" spans="15:51" x14ac:dyDescent="0.25">
      <c r="O84" s="99"/>
      <c r="Q84" s="99"/>
      <c r="R84" s="99"/>
      <c r="S84" s="99"/>
      <c r="AS84" s="97"/>
      <c r="AT84" s="97"/>
      <c r="AU84" s="97"/>
      <c r="AV84" s="97"/>
      <c r="AW84" s="97"/>
      <c r="AX84" s="97"/>
      <c r="AY84" s="97"/>
    </row>
    <row r="85" spans="15:51" x14ac:dyDescent="0.25">
      <c r="O85" s="12"/>
      <c r="P85" s="99"/>
      <c r="Q85" s="99"/>
      <c r="R85" s="99"/>
      <c r="S85" s="99"/>
      <c r="T85" s="99"/>
      <c r="AS85" s="97"/>
      <c r="AT85" s="97"/>
      <c r="AU85" s="97"/>
      <c r="AV85" s="97"/>
      <c r="AW85" s="97"/>
      <c r="AX85" s="97"/>
      <c r="AY85" s="97"/>
    </row>
    <row r="86" spans="15:51" x14ac:dyDescent="0.25">
      <c r="O86" s="12"/>
      <c r="P86" s="99"/>
      <c r="Q86" s="99"/>
      <c r="R86" s="99"/>
      <c r="S86" s="99"/>
      <c r="T86" s="99"/>
      <c r="U86" s="99"/>
      <c r="AS86" s="97"/>
      <c r="AT86" s="97"/>
      <c r="AU86" s="97"/>
      <c r="AV86" s="97"/>
      <c r="AW86" s="97"/>
      <c r="AX86" s="97"/>
      <c r="AY86" s="97"/>
    </row>
    <row r="87" spans="15:51" x14ac:dyDescent="0.25">
      <c r="O87" s="12"/>
      <c r="P87" s="99"/>
      <c r="T87" s="99"/>
      <c r="U87" s="99"/>
      <c r="AS87" s="97"/>
      <c r="AT87" s="97"/>
      <c r="AU87" s="97"/>
      <c r="AV87" s="97"/>
      <c r="AW87" s="97"/>
      <c r="AX87" s="97"/>
      <c r="AY87" s="97"/>
    </row>
    <row r="99" spans="45:51" x14ac:dyDescent="0.25">
      <c r="AS99" s="97"/>
      <c r="AT99" s="97"/>
      <c r="AU99" s="97"/>
      <c r="AV99" s="97"/>
      <c r="AW99" s="97"/>
      <c r="AX99" s="97"/>
      <c r="AY99" s="97"/>
    </row>
  </sheetData>
  <protectedRanges>
    <protectedRange sqref="S60:T76"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5:AA57 Z58:Z59 Z47:Z54" name="Range2_2_1_10_1_1_1_2"/>
    <protectedRange sqref="N60:R76" name="Range2_12_1_6_1_1"/>
    <protectedRange sqref="L60:M76" name="Range2_2_12_1_7_1_1"/>
    <protectedRange sqref="AS11:AS15" name="Range1_4_1_1_1_1"/>
    <protectedRange sqref="J11:J15 J26:J34" name="Range1_1_2_1_10_1_1_1_1"/>
    <protectedRange sqref="T43" name="Range2_12_5_1_1_4"/>
    <protectedRange sqref="E43:H43" name="Range2_2_12_1_7_1_1_1"/>
    <protectedRange sqref="D43" name="Range2_3_2_1_3_1_1_2_10_1_1_1_1_1"/>
    <protectedRange sqref="C43" name="Range2_1_1_1_1_11_1_2_1_1_1"/>
    <protectedRange sqref="L42 S38:S42 F42" name="Range2_12_3_1_1_1_1"/>
    <protectedRange sqref="D38:H38 O42:R42 I42:K42 N38:R41 C42:E42" name="Range2_12_1_3_1_1_1_1"/>
    <protectedRange sqref="I38:M38 E39:M41" name="Range2_2_12_1_6_1_1_1_1"/>
    <protectedRange sqref="D39:D41" name="Range2_1_1_1_1_11_1_1_1_1_1_1"/>
    <protectedRange sqref="C39:C41" name="Range2_1_2_1_1_1_1_1"/>
    <protectedRange sqref="C38" name="Range2_3_1_1_1_1_1"/>
    <protectedRange sqref="S43" name="Range2_12_5_1_1_4_1"/>
    <protectedRange sqref="Q43:R43" name="Range2_12_1_5_1_1_1_1_1"/>
    <protectedRange sqref="N43:P43" name="Range2_12_1_2_2_1_1_1_1_1"/>
    <protectedRange sqref="K43:M43" name="Range2_2_12_1_4_2_1_1_1_1_1"/>
    <protectedRange sqref="I43:J43"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60:K76" name="Range2_2_12_1_4_1_1_1_1_1_1_1_1_1_1_1_1_1_1_1"/>
    <protectedRange sqref="I60:I76" name="Range2_2_12_1_7_1_1_2_2_1_2"/>
    <protectedRange sqref="F60:H76" name="Range2_2_12_1_3_1_2_1_1_1_1_2_1_1_1_1_1_1_1_1_1_1_1"/>
    <protectedRange sqref="E60:E76"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7:V57 F58:G59" name="Range2_12_5_1_1_1_2_2_1_1_1_1_1_1_1_1_1_1_1_2_1_1_1_2_1_1_1_1_1_1_1_1_1_1_1_1_1_1_1_1_2_1_1_1_1_1_1_1_1_1_2_1_1_3_1_1_1_3_1_1_1_1_1_1_1_1_1_1_1_1_1_1_1_1_1_1_1_1_1_1_2_1_1_1_1_1_1_1_1_1_1_1_2_2_1_2_1_1_1_1_1_1_1_1_1_1_1_1_1"/>
    <protectedRange sqref="T55:U56 S54:T54 T53 S49:T52" name="Range2_12_5_1_1_2_1_1_1_2_1_1_1_1_1_1_1_1_1_1_1_1_1"/>
    <protectedRange sqref="O53:S53 O54:Q56 S55:S56 R56 N49:R51" name="Range2_12_1_6_1_1_2_1_1_1_2_1_1_1_1_1_1_1_1_1_1_1_1_1"/>
    <protectedRange sqref="M53:N56 L49:M51" name="Range2_2_12_1_7_1_1_3_1_1_1_2_1_1_1_1_1_1_1_1_1_1_1_1_1"/>
    <protectedRange sqref="K53:L56 J49:K51" name="Range2_2_12_1_4_1_1_1_1_1_1_1_1_1_1_1_1_1_1_1_2_1_1_1_2_1_1_1_1_1_1_1_1_1_1_1_1_1"/>
    <protectedRange sqref="J53:J56 I49:I51" name="Range2_2_12_1_7_1_1_2_2_1_2_2_1_1_1_2_1_1_1_1_1_1_1_1_1_1_1_1_1"/>
    <protectedRange sqref="H53:I56 G49:H51" name="Range2_2_12_1_3_1_2_1_1_1_1_2_1_1_1_1_1_1_1_1_1_1_1_2_1_1_1_2_1_1_1_1_1_1_1_1_1_1_1_1_1"/>
    <protectedRange sqref="G53:G56 F49:F51" name="Range2_2_12_1_3_1_2_1_1_1_1_2_1_1_1_1_1_1_1_1_1_1_1_2_2_1_1_2_1_1_1_1_1_1_1_1_1_1_1_1_1"/>
    <protectedRange sqref="F53:F56 E49:E51"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4" name="Range2_12_5_1_1_2_1_1_1_1_1_1_1_1_1_1_1_1_1_1_1_1"/>
    <protectedRange sqref="S44" name="Range2_12_4_1_1_1_4_2_2_1_1_1_1_1_1_1_1_1_1_1_1_1_1_1_1"/>
    <protectedRange sqref="F46:U46" name="Range2_12_5_1_1_1_2_2_1_1_1_1_1_1_1_1_1_1_1_2_1_1_1_2_1_1_1_1_1_1_1_1_1_1_1_1_1_1_1_1_2_1_1_1_1_1_1_1_1_1_2_1_1_3_1_1_1_3_1_1_1_1_1_1_1_1_1_1_1_1_1_1_1_1_1_1_1_1_1_1_2_1_1_1_1_1_1_1_1_1_1_1_2_2_1_1_1_1_1_1_1_1_1_1"/>
    <protectedRange sqref="S45:T45" name="Range2_12_5_1_1_2_1_1_1_1_1_2_1_1_1_1_1_1"/>
    <protectedRange sqref="N45:R45" name="Range2_12_1_6_1_1_2_1_1_1_1_1_2_1_1_1_1_1_1"/>
    <protectedRange sqref="L45:M45" name="Range2_2_12_1_7_1_1_3_1_1_1_1_1_2_1_1_1_1_1_1"/>
    <protectedRange sqref="J45:K45" name="Range2_2_12_1_4_1_1_1_1_1_1_1_1_1_1_1_1_1_1_1_2_1_1_1_1_1_2_1_1_1_1_1_1"/>
    <protectedRange sqref="I45" name="Range2_2_12_1_7_1_1_2_2_1_2_2_1_1_1_1_1_2_1_1_1_1_1_1"/>
    <protectedRange sqref="G45:H45" name="Range2_2_12_1_3_1_2_1_1_1_1_2_1_1_1_1_1_1_1_1_1_1_1_2_1_1_1_1_1_2_1_1_1_1_1_1"/>
    <protectedRange sqref="F45" name="Range2_2_12_1_3_1_2_1_1_1_1_2_1_1_1_1_1_1_1_1_1_1_1_2_2_1_1_1_1_2_1_1_1_1_1_1"/>
    <protectedRange sqref="E45" name="Range2_2_12_1_3_1_2_1_1_1_2_1_1_1_1_3_1_1_1_1_1_1_1_1_1_2_2_1_1_1_1_2_1_1_1_1_1_1"/>
    <protectedRange sqref="C53 C57"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F17:F22" name="Range1_16_3_1_1_2_1_1_1_2_1_1"/>
    <protectedRange sqref="C58"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C59" name="Range2_12_5_1_1_1_1_1_2_1_1_2_1_1_1_1_1_1_1_1_1_1_1_1_1_1_1_1_1_2_1_1_1_1_1_1_1_1_1_1_1_1_1_1_3_1_1_1_2_1_1_1_1_1_1_1_1_1_2_1_1_1_1_1_1_1_1_1_1_1_1_1_1_1_1_1_1_1_1_1_1_1_1_1_1_2_1_1_1_2_2_1_1_1_1_1_1_1_1_1_1_1_1_2_2_1_2_1_2"/>
    <protectedRange sqref="C61" name="Range2_12_5_1_1_1_2_2_1_1_1_1_1_1_1_1_1_1_1_2_1_1_1_1_1_1_1_1_1_3_1_3_1_2_1_1_1_1_1_1_1_1_1_1_1_1_1_2_1_1_1_1_1_2_1_1_1_1_1_1_1_1_2_1_1_3_1_1_1_2_1_1_1_1_1_1_1_1_1_1_1_1_1_1_1_1_1_2_1_1_1_1_1_1_1_1_1_1_1_1_1_1_1_1_1_1_1_2_3_1_2_1_1_1_2_2_1_3_1_1_1_1_1__3"/>
    <protectedRange sqref="C60" name="Range2_12_5_1_1_1_2_2_1_1_1_1_1_1_1_1_1_1_1_2_1_1_1_1_1_1_1_1_1_3_1_3_1_2_1_1_1_1_1_1_1_1_1_1_1_1_1_2_1_1_1_1_1_2_1_1_1_1_1_1_1_1_2_1_1_3_1_1_1_2_1_1_1_1_1_1_1_1_1_1_1_1_1_1_1_1_1_2_1_1_1_1_1_1_1_1_1_1_1_1_1_1_1_1_1_1_1_2_3_1_2_1_1_1_2_2_1_1_1_3_1_1_1__3"/>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58" name="Range2_12_5_1_1_1_1_1_2_1_1_1_1_1_1_1_1_1_1_1_1_1_1_1_1_1_1_1_1_2_1_1_1_1_1_1_1_1_1_1_1_1_1_3_1_1_1_2_1_1_1_1_1_1_1_1_1_1_1_1_2_1_1_1_1_1_1_1_1_1_1_1_1_1_1_1_1_1_1_1_1_1_1_1_1_1_1_1_1_3_1_2_1_1_1_2_2_1_1_1_2_2_1_1_1_1_1_1_1_1_1_1_1_1_1_2_2_1_2_1_1_2_1"/>
    <protectedRange sqref="B59" name="Range2_12_5_1_1_1_2_2_1_1_1_1_1_1_1_1_1_1_1_2_1_1_1_1_1_1_1_1_1_3_1_3_1_2_1_1_1_1_1_1_1_1_1_1_1_1_1_2_1_1_1_1_1_2_1_1_1_1_1_1_1_1_2_1_1_3_1_1_1_2_1_1_1_1_1_1_1_1_1_1_1_1_1_1_1_1_1_2_1_1_1_1_1_1_1_1_1_1_1_1_1_1_1_1_1_1_1_2_3_1_2_1_1_1_2_2_1_1_1_1_1_2_1__1"/>
    <protectedRange sqref="B60" name="Range2_12_5_1_1_1_1_1_2_1_1_2_1_1_1_1_1_1_1_1_1_1_1_1_1_1_1_1_1_2_1_1_1_1_1_1_1_1_1_1_1_1_1_1_3_1_1_1_2_1_1_1_1_1_1_1_1_1_2_1_1_1_1_1_1_1_1_1_1_1_1_1_1_1_1_1_1_1_1_1_1_1_1_1_1_2_1_1_1_2_2_1_1_1_1_1_1_1_1_1_1_1_1_2_2_1_2_1_1_2_1"/>
    <protectedRange sqref="B61" name="Range2_12_5_1_1_1_2_2_1_1_1_1_1_1_1_1_1_1_1_2_1_1_1_1_1_1_1_1_1_3_1_3_1_2_1_1_1_1_1_1_1_1_1_1_1_1_1_2_1_1_1_1_1_2_1_1_1_1_1_1_1_1_2_1_1_3_1_1_1_2_1_1_1_1_1_1_1_1_1_1_1_1_1_1_1_1_1_2_1_1_1_1_1_1_1_1_1_1_1_1_1_1_1_1_1_1_1_2_3_1_2_1_1_1_2_2_1_1_1_3_1_1_1__1"/>
    <protectedRange sqref="B62"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63" name="Range2_12_5_1_1_1_2_2_1_1_1_1_1_1_1_1_1_1_1_2_1_1_1_2_1_1_1_1_1_1_1_1_1_1_1_1_1_1_1_1_2_1_1_1_1_1_1_1_1_1_2_1_1_3_1_1_1_3_1_1_1_1_1_1_1_1_1_1_1_1_1_1_1_1_1_1_1_1_1_1_2_1_1_1_1_1_1_1_1_1_2_2_1_1_1_2_2_1_1_1_1_1_1_1_1_1_1_2_2_1_1_2_1"/>
    <protectedRange sqref="B64" name="Range2_12_5_1_1_1_1_1_2_1_2_1_1_1_2_1_1_1_1_1_1_1_1_1_1_2_1_1_1_1_1_2_1_1_1_1_1_1_1_2_1_1_3_1_1_1_2_1_1_1_1_1_1_1_1_1_1_1_1_1_1_1_1_1_1_1_1_1_1_1_1_1_1_1_1_1_1_1_1_2_2_1_1_1_1_2_1_1_2_1_1_1_1_1_1_1_1_1_1_2_2_1_1_2_1_1"/>
    <protectedRange sqref="N44:R44" name="Range2_12_1_6_1_1_2_1_1_1_2_1_1_1_1_1_1_1_1_1_1_1_1_1_1"/>
    <protectedRange sqref="L44:M44" name="Range2_2_12_1_7_1_1_3_1_1_1_2_1_1_1_1_1_1_1_1_1_1_1_1_1_1"/>
    <protectedRange sqref="J44:K44" name="Range2_2_12_1_4_1_1_1_1_1_1_1_1_1_1_1_1_1_1_1_2_1_1_1_2_1_1_1_1_1_1_1_1_1_1_1_1_1_1"/>
    <protectedRange sqref="I44" name="Range2_2_12_1_7_1_1_2_2_1_2_2_1_1_1_2_1_1_1_1_1_1_1_1_1_1_1_1_1_1"/>
    <protectedRange sqref="G44:H44" name="Range2_2_12_1_3_1_2_1_1_1_1_2_1_1_1_1_1_1_1_1_1_1_1_2_1_1_1_2_1_1_1_1_1_1_1_1_1_1_1_1_1_1"/>
    <protectedRange sqref="F44" name="Range2_2_12_1_3_1_2_1_1_1_1_2_1_1_1_1_1_1_1_1_1_1_1_2_2_1_1_2_1_1_1_1_1_1_1_1_1_1_1_1_1_1"/>
    <protectedRange sqref="E44" name="Range2_2_12_1_3_1_2_1_1_1_2_1_1_1_1_3_1_1_1_1_1_1_1_1_1_2_2_1_1_2_1_1_1_1_1_1_1_1_1_1_1_1_1_1"/>
    <protectedRange sqref="R54:R55" name="Range2_12_5_1_1_1_2_2_1_1_1_1_1_1_1_1_1_1_1_2_1_1_1_1_1_1_1_1_1_3_1_3_1_2_1_1_1_1_1_1_1_1_1_1_1_1_1_2_1_1_1_1_1_2_1_1_1_1_1_1_1_1_2_1_1_3_1_1_1_2_1_1_1_1_1_1_1_1_1_1_1_1_1_1_1_1_1_2_1_1_1_1_1_1_1_1_1_1_1_1_1_1_1_1_1_1_1_2_3_1_2_1_1_1_2_2_1_3_1_1_1_1_1__5"/>
    <protectedRange sqref="B43" name="Range2_12_5_1_1_1_1_1_2_1_1_1_1_1_1"/>
    <protectedRange sqref="B44" name="Range2_12_5_1_1_1_2_2_1_1_1_1_1_1_1_1_1_1_1_2_1_1_1_1_1_1_1_1_1_3_1_3_1_2_1_1_1_1_1_1_1_1_1_1_1_1_1_2_1_1_1_1_1_2_1_1_1_1_1_1_1_1_2_1_1_3_1_1_1_2_1_1_1_1_1_1_1_1_1_1_1_1_1_1_1_1_1_2_1_1_1_1_1_1_1_1_1_1_1_1_1_1_1_1_1_1_1_2_3_1_2_1_1_1_2_2_1_3_1_1_1_1_1_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3"/>
    <protectedRange sqref="B48" name="Range2_12_5_1_1_1_2_1_1_1_1_1_1_1_1_1_1_1_2_1_2_1_1_1_1_1_1_1_1_1_2_1_1_1_1_1_1_1_1_1_1_1_1_1_1_1_1_1_1_1_1_1_1_1_1_1_1_1_1_1_1_1_1_1_1_1_1_1_1_1_1_1_1_1_2_1_1_1_1_1_1_1_1_1_2_1_2_1_1_1_1_1_2_1_1_1_1_1_1_1_1_2_1_1_1_1_1_1_1_1_2_1_1_1_1_1_2_1_1_1_1_1_2__3"/>
    <protectedRange sqref="O52:Q52" name="Range2_12_1_6_1_1_2_1_1_1_2_1_1_1_1_1_1_1_1_1_1_1_1_1_3_2"/>
    <protectedRange sqref="M52:N52" name="Range2_2_12_1_7_1_1_3_1_1_1_2_1_1_1_1_1_1_1_1_1_1_1_1_1_3_2"/>
    <protectedRange sqref="K52:L52" name="Range2_2_12_1_4_1_1_1_1_1_1_1_1_1_1_1_1_1_1_1_2_1_1_1_2_1_1_1_1_1_1_1_1_1_1_1_1_1_3_2"/>
    <protectedRange sqref="J52" name="Range2_2_12_1_7_1_1_2_2_1_2_2_1_1_1_2_1_1_1_1_1_1_1_1_1_1_1_1_1_3_2"/>
    <protectedRange sqref="H52:I52" name="Range2_2_12_1_3_1_2_1_1_1_1_2_1_1_1_1_1_1_1_1_1_1_1_2_1_1_1_2_1_1_1_1_1_1_1_1_1_1_1_1_1_3_2"/>
    <protectedRange sqref="G52" name="Range2_2_12_1_3_1_2_1_1_1_1_2_1_1_1_1_1_1_1_1_1_1_1_2_2_1_1_2_1_1_1_1_1_1_1_1_1_1_1_1_1_3_2"/>
    <protectedRange sqref="F52" name="Range2_2_12_1_3_1_2_1_1_1_2_1_1_1_1_3_1_1_1_1_1_1_1_1_1_2_2_1_1_2_1_1_1_1_1_1_1_1_1_1_1_1_1_3_2"/>
    <protectedRange sqref="R52" name="Range2_12_5_1_1_1_2_2_1_1_1_1_1_1_1_1_1_1_1_2_1_1_1_1_1_1_1_1_1_3_1_3_1_2_1_1_1_1_1_1_1_1_1_1_1_1_1_2_1_1_1_1_1_2_1_1_1_1_1_1_1_1_2_1_1_3_1_1_1_2_1_1_1_1_1_1_1_1_1_1_1_1_1_1_1_1_1_2_1_1_1_1_1_1_1_1_1_1_1_1_1_1_1_1_1_1_1_2_3_1_2_1_1_1_2_2_1_3_1_1_1_1_1__8"/>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587" priority="36" operator="containsText" text="N/A">
      <formula>NOT(ISERROR(SEARCH("N/A",X11)))</formula>
    </cfRule>
    <cfRule type="cellIs" dxfId="586" priority="49" operator="equal">
      <formula>0</formula>
    </cfRule>
  </conditionalFormatting>
  <conditionalFormatting sqref="AC11:AE34 X11:Y34 AA11:AA34">
    <cfRule type="cellIs" dxfId="585" priority="48" operator="greaterThanOrEqual">
      <formula>1185</formula>
    </cfRule>
  </conditionalFormatting>
  <conditionalFormatting sqref="AC11:AE34 X11:Y34 AA11:AA34">
    <cfRule type="cellIs" dxfId="584" priority="47" operator="between">
      <formula>0.1</formula>
      <formula>1184</formula>
    </cfRule>
  </conditionalFormatting>
  <conditionalFormatting sqref="X8">
    <cfRule type="cellIs" dxfId="583" priority="46" operator="equal">
      <formula>0</formula>
    </cfRule>
  </conditionalFormatting>
  <conditionalFormatting sqref="X8">
    <cfRule type="cellIs" dxfId="582" priority="45" operator="greaterThan">
      <formula>1179</formula>
    </cfRule>
  </conditionalFormatting>
  <conditionalFormatting sqref="X8">
    <cfRule type="cellIs" dxfId="581" priority="44" operator="greaterThan">
      <formula>99</formula>
    </cfRule>
  </conditionalFormatting>
  <conditionalFormatting sqref="X8">
    <cfRule type="cellIs" dxfId="580" priority="43" operator="greaterThan">
      <formula>0.99</formula>
    </cfRule>
  </conditionalFormatting>
  <conditionalFormatting sqref="AB8">
    <cfRule type="cellIs" dxfId="579" priority="42" operator="equal">
      <formula>0</formula>
    </cfRule>
  </conditionalFormatting>
  <conditionalFormatting sqref="AB8">
    <cfRule type="cellIs" dxfId="578" priority="41" operator="greaterThan">
      <formula>1179</formula>
    </cfRule>
  </conditionalFormatting>
  <conditionalFormatting sqref="AB8">
    <cfRule type="cellIs" dxfId="577" priority="40" operator="greaterThan">
      <formula>99</formula>
    </cfRule>
  </conditionalFormatting>
  <conditionalFormatting sqref="AB8">
    <cfRule type="cellIs" dxfId="576" priority="39" operator="greaterThan">
      <formula>0.99</formula>
    </cfRule>
  </conditionalFormatting>
  <conditionalFormatting sqref="AH11:AH31">
    <cfRule type="cellIs" dxfId="575" priority="37" operator="greaterThan">
      <formula>$AH$8</formula>
    </cfRule>
    <cfRule type="cellIs" dxfId="574" priority="38" operator="greaterThan">
      <formula>$AH$8</formula>
    </cfRule>
  </conditionalFormatting>
  <conditionalFormatting sqref="AB11:AB34">
    <cfRule type="containsText" dxfId="573" priority="32" operator="containsText" text="N/A">
      <formula>NOT(ISERROR(SEARCH("N/A",AB11)))</formula>
    </cfRule>
    <cfRule type="cellIs" dxfId="572" priority="35" operator="equal">
      <formula>0</formula>
    </cfRule>
  </conditionalFormatting>
  <conditionalFormatting sqref="AB11:AB34">
    <cfRule type="cellIs" dxfId="571" priority="34" operator="greaterThanOrEqual">
      <formula>1185</formula>
    </cfRule>
  </conditionalFormatting>
  <conditionalFormatting sqref="AB11:AB34">
    <cfRule type="cellIs" dxfId="570" priority="33" operator="between">
      <formula>0.1</formula>
      <formula>1184</formula>
    </cfRule>
  </conditionalFormatting>
  <conditionalFormatting sqref="AN11:AN35 AO11:AO34">
    <cfRule type="cellIs" dxfId="569" priority="31" operator="equal">
      <formula>0</formula>
    </cfRule>
  </conditionalFormatting>
  <conditionalFormatting sqref="AN11:AN35 AO11:AO34">
    <cfRule type="cellIs" dxfId="568" priority="30" operator="greaterThan">
      <formula>1179</formula>
    </cfRule>
  </conditionalFormatting>
  <conditionalFormatting sqref="AN11:AN35 AO11:AO34">
    <cfRule type="cellIs" dxfId="567" priority="29" operator="greaterThan">
      <formula>99</formula>
    </cfRule>
  </conditionalFormatting>
  <conditionalFormatting sqref="AN11:AN35 AO11:AO34">
    <cfRule type="cellIs" dxfId="566" priority="28" operator="greaterThan">
      <formula>0.99</formula>
    </cfRule>
  </conditionalFormatting>
  <conditionalFormatting sqref="AQ11:AQ34">
    <cfRule type="cellIs" dxfId="565" priority="27" operator="equal">
      <formula>0</formula>
    </cfRule>
  </conditionalFormatting>
  <conditionalFormatting sqref="AQ11:AQ34">
    <cfRule type="cellIs" dxfId="564" priority="26" operator="greaterThan">
      <formula>1179</formula>
    </cfRule>
  </conditionalFormatting>
  <conditionalFormatting sqref="AQ11:AQ34">
    <cfRule type="cellIs" dxfId="563" priority="25" operator="greaterThan">
      <formula>99</formula>
    </cfRule>
  </conditionalFormatting>
  <conditionalFormatting sqref="AQ11:AQ34">
    <cfRule type="cellIs" dxfId="562" priority="24" operator="greaterThan">
      <formula>0.99</formula>
    </cfRule>
  </conditionalFormatting>
  <conditionalFormatting sqref="Z11:Z34">
    <cfRule type="containsText" dxfId="561" priority="20" operator="containsText" text="N/A">
      <formula>NOT(ISERROR(SEARCH("N/A",Z11)))</formula>
    </cfRule>
    <cfRule type="cellIs" dxfId="560" priority="23" operator="equal">
      <formula>0</formula>
    </cfRule>
  </conditionalFormatting>
  <conditionalFormatting sqref="Z11:Z34">
    <cfRule type="cellIs" dxfId="559" priority="22" operator="greaterThanOrEqual">
      <formula>1185</formula>
    </cfRule>
  </conditionalFormatting>
  <conditionalFormatting sqref="Z11:Z34">
    <cfRule type="cellIs" dxfId="558" priority="21" operator="between">
      <formula>0.1</formula>
      <formula>1184</formula>
    </cfRule>
  </conditionalFormatting>
  <conditionalFormatting sqref="AJ11:AN35">
    <cfRule type="cellIs" dxfId="557" priority="19" operator="equal">
      <formula>0</formula>
    </cfRule>
  </conditionalFormatting>
  <conditionalFormatting sqref="AJ11:AN35">
    <cfRule type="cellIs" dxfId="556" priority="18" operator="greaterThan">
      <formula>1179</formula>
    </cfRule>
  </conditionalFormatting>
  <conditionalFormatting sqref="AJ11:AN35">
    <cfRule type="cellIs" dxfId="555" priority="17" operator="greaterThan">
      <formula>99</formula>
    </cfRule>
  </conditionalFormatting>
  <conditionalFormatting sqref="AJ11:AN35">
    <cfRule type="cellIs" dxfId="554" priority="16" operator="greaterThan">
      <formula>0.99</formula>
    </cfRule>
  </conditionalFormatting>
  <conditionalFormatting sqref="AP11:AP34">
    <cfRule type="cellIs" dxfId="553" priority="15" operator="equal">
      <formula>0</formula>
    </cfRule>
  </conditionalFormatting>
  <conditionalFormatting sqref="AP11:AP34">
    <cfRule type="cellIs" dxfId="552" priority="14" operator="greaterThan">
      <formula>1179</formula>
    </cfRule>
  </conditionalFormatting>
  <conditionalFormatting sqref="AP11:AP34">
    <cfRule type="cellIs" dxfId="551" priority="13" operator="greaterThan">
      <formula>99</formula>
    </cfRule>
  </conditionalFormatting>
  <conditionalFormatting sqref="AP11:AP34">
    <cfRule type="cellIs" dxfId="550" priority="12" operator="greaterThan">
      <formula>0.99</formula>
    </cfRule>
  </conditionalFormatting>
  <conditionalFormatting sqref="AH32:AH34">
    <cfRule type="cellIs" dxfId="549" priority="10" operator="greaterThan">
      <formula>$AH$8</formula>
    </cfRule>
    <cfRule type="cellIs" dxfId="548" priority="11" operator="greaterThan">
      <formula>$AH$8</formula>
    </cfRule>
  </conditionalFormatting>
  <conditionalFormatting sqref="AI11:AI34">
    <cfRule type="cellIs" dxfId="547" priority="9" operator="greaterThan">
      <formula>$AI$8</formula>
    </cfRule>
  </conditionalFormatting>
  <conditionalFormatting sqref="AM20:AN21 AL11:AL34">
    <cfRule type="cellIs" dxfId="546" priority="8" operator="equal">
      <formula>0</formula>
    </cfRule>
  </conditionalFormatting>
  <conditionalFormatting sqref="AM20:AN21 AL11:AL34">
    <cfRule type="cellIs" dxfId="545" priority="7" operator="greaterThan">
      <formula>1179</formula>
    </cfRule>
  </conditionalFormatting>
  <conditionalFormatting sqref="AM20:AN21 AL11:AL34">
    <cfRule type="cellIs" dxfId="544" priority="6" operator="greaterThan">
      <formula>99</formula>
    </cfRule>
  </conditionalFormatting>
  <conditionalFormatting sqref="AM20:AN21 AL11:AL34">
    <cfRule type="cellIs" dxfId="543" priority="5" operator="greaterThan">
      <formula>0.99</formula>
    </cfRule>
  </conditionalFormatting>
  <conditionalFormatting sqref="AM16:AM34">
    <cfRule type="cellIs" dxfId="542" priority="4" operator="equal">
      <formula>0</formula>
    </cfRule>
  </conditionalFormatting>
  <conditionalFormatting sqref="AM16:AM34">
    <cfRule type="cellIs" dxfId="541" priority="3" operator="greaterThan">
      <formula>1179</formula>
    </cfRule>
  </conditionalFormatting>
  <conditionalFormatting sqref="AM16:AM34">
    <cfRule type="cellIs" dxfId="540" priority="2" operator="greaterThan">
      <formula>99</formula>
    </cfRule>
  </conditionalFormatting>
  <conditionalFormatting sqref="AM16:AM34">
    <cfRule type="cellIs" dxfId="539"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6"/>
  <sheetViews>
    <sheetView topLeftCell="A4" zoomScaleNormal="100" workbookViewId="0">
      <selection activeCell="Q10" sqref="Q10"/>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127</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171"/>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168" t="s">
        <v>10</v>
      </c>
      <c r="I7" s="116" t="s">
        <v>11</v>
      </c>
      <c r="J7" s="116" t="s">
        <v>12</v>
      </c>
      <c r="K7" s="116" t="s">
        <v>13</v>
      </c>
      <c r="L7" s="12"/>
      <c r="M7" s="12"/>
      <c r="N7" s="12"/>
      <c r="O7" s="168"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42523</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30640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172" t="s">
        <v>51</v>
      </c>
      <c r="V9" s="172" t="s">
        <v>52</v>
      </c>
      <c r="W9" s="349" t="s">
        <v>53</v>
      </c>
      <c r="X9" s="350" t="s">
        <v>54</v>
      </c>
      <c r="Y9" s="351"/>
      <c r="Z9" s="351"/>
      <c r="AA9" s="351"/>
      <c r="AB9" s="351"/>
      <c r="AC9" s="351"/>
      <c r="AD9" s="351"/>
      <c r="AE9" s="352"/>
      <c r="AF9" s="170" t="s">
        <v>55</v>
      </c>
      <c r="AG9" s="170" t="s">
        <v>56</v>
      </c>
      <c r="AH9" s="338" t="s">
        <v>57</v>
      </c>
      <c r="AI9" s="353" t="s">
        <v>58</v>
      </c>
      <c r="AJ9" s="172" t="s">
        <v>59</v>
      </c>
      <c r="AK9" s="172" t="s">
        <v>60</v>
      </c>
      <c r="AL9" s="172" t="s">
        <v>61</v>
      </c>
      <c r="AM9" s="172" t="s">
        <v>62</v>
      </c>
      <c r="AN9" s="172" t="s">
        <v>63</v>
      </c>
      <c r="AO9" s="172" t="s">
        <v>64</v>
      </c>
      <c r="AP9" s="172" t="s">
        <v>65</v>
      </c>
      <c r="AQ9" s="336" t="s">
        <v>66</v>
      </c>
      <c r="AR9" s="172" t="s">
        <v>67</v>
      </c>
      <c r="AS9" s="338" t="s">
        <v>68</v>
      </c>
      <c r="AV9" s="35" t="s">
        <v>69</v>
      </c>
      <c r="AW9" s="35" t="s">
        <v>70</v>
      </c>
      <c r="AY9" s="36" t="s">
        <v>71</v>
      </c>
    </row>
    <row r="10" spans="2:51" x14ac:dyDescent="0.25">
      <c r="B10" s="172" t="s">
        <v>72</v>
      </c>
      <c r="C10" s="172" t="s">
        <v>73</v>
      </c>
      <c r="D10" s="172" t="s">
        <v>74</v>
      </c>
      <c r="E10" s="172" t="s">
        <v>75</v>
      </c>
      <c r="F10" s="172" t="s">
        <v>74</v>
      </c>
      <c r="G10" s="172" t="s">
        <v>75</v>
      </c>
      <c r="H10" s="332"/>
      <c r="I10" s="172" t="s">
        <v>75</v>
      </c>
      <c r="J10" s="172" t="s">
        <v>75</v>
      </c>
      <c r="K10" s="172" t="s">
        <v>75</v>
      </c>
      <c r="L10" s="28" t="s">
        <v>29</v>
      </c>
      <c r="M10" s="335"/>
      <c r="N10" s="28" t="s">
        <v>29</v>
      </c>
      <c r="O10" s="337"/>
      <c r="P10" s="337"/>
      <c r="Q10" s="1">
        <f>'[2]JUNE 1'!Q34</f>
        <v>3511256</v>
      </c>
      <c r="R10" s="346"/>
      <c r="S10" s="347"/>
      <c r="T10" s="348"/>
      <c r="U10" s="172" t="s">
        <v>75</v>
      </c>
      <c r="V10" s="172" t="s">
        <v>75</v>
      </c>
      <c r="W10" s="349"/>
      <c r="X10" s="37" t="s">
        <v>76</v>
      </c>
      <c r="Y10" s="37" t="s">
        <v>77</v>
      </c>
      <c r="Z10" s="37" t="s">
        <v>78</v>
      </c>
      <c r="AA10" s="37" t="s">
        <v>79</v>
      </c>
      <c r="AB10" s="37" t="s">
        <v>80</v>
      </c>
      <c r="AC10" s="37" t="s">
        <v>81</v>
      </c>
      <c r="AD10" s="37" t="s">
        <v>82</v>
      </c>
      <c r="AE10" s="37" t="s">
        <v>83</v>
      </c>
      <c r="AF10" s="38"/>
      <c r="AG10" s="1">
        <f>'[2]JUNE 1'!AG34</f>
        <v>47036364</v>
      </c>
      <c r="AH10" s="338"/>
      <c r="AI10" s="354"/>
      <c r="AJ10" s="172" t="s">
        <v>84</v>
      </c>
      <c r="AK10" s="172" t="s">
        <v>84</v>
      </c>
      <c r="AL10" s="172" t="s">
        <v>84</v>
      </c>
      <c r="AM10" s="172" t="s">
        <v>84</v>
      </c>
      <c r="AN10" s="172" t="s">
        <v>84</v>
      </c>
      <c r="AO10" s="172" t="s">
        <v>84</v>
      </c>
      <c r="AP10" s="1">
        <f>'[2]JUNE 1'!AP34</f>
        <v>10871799</v>
      </c>
      <c r="AQ10" s="337"/>
      <c r="AR10" s="169" t="s">
        <v>85</v>
      </c>
      <c r="AS10" s="338"/>
      <c r="AV10" s="39" t="s">
        <v>86</v>
      </c>
      <c r="AW10" s="39" t="s">
        <v>87</v>
      </c>
      <c r="AY10" s="81" t="s">
        <v>128</v>
      </c>
    </row>
    <row r="11" spans="2:51" x14ac:dyDescent="0.25">
      <c r="B11" s="40">
        <v>2</v>
      </c>
      <c r="C11" s="40">
        <v>4.1666666666666664E-2</v>
      </c>
      <c r="D11" s="110">
        <v>6</v>
      </c>
      <c r="E11" s="41">
        <f t="shared" ref="E11:E34" si="0">D11/1.42</f>
        <v>4.2253521126760569</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180</v>
      </c>
      <c r="P11" s="111">
        <v>121</v>
      </c>
      <c r="Q11" s="111">
        <v>3516466</v>
      </c>
      <c r="R11" s="46">
        <f>IF(ISBLANK(Q11),"-",Q11-Q10)</f>
        <v>5210</v>
      </c>
      <c r="S11" s="47">
        <f>R11*24/1000</f>
        <v>125.04</v>
      </c>
      <c r="T11" s="47">
        <f>R11/1000</f>
        <v>5.21</v>
      </c>
      <c r="U11" s="112">
        <v>5.4</v>
      </c>
      <c r="V11" s="112">
        <f>U11</f>
        <v>5.4</v>
      </c>
      <c r="W11" s="113" t="s">
        <v>135</v>
      </c>
      <c r="X11" s="115">
        <v>0</v>
      </c>
      <c r="Y11" s="115">
        <v>0</v>
      </c>
      <c r="Z11" s="115">
        <v>1187</v>
      </c>
      <c r="AA11" s="115">
        <v>1185</v>
      </c>
      <c r="AB11" s="115">
        <v>1086</v>
      </c>
      <c r="AC11" s="48" t="s">
        <v>90</v>
      </c>
      <c r="AD11" s="48" t="s">
        <v>90</v>
      </c>
      <c r="AE11" s="48" t="s">
        <v>90</v>
      </c>
      <c r="AF11" s="114" t="s">
        <v>90</v>
      </c>
      <c r="AG11" s="123">
        <v>47037604</v>
      </c>
      <c r="AH11" s="49">
        <f>IF(ISBLANK(AG11),"-",AG11-AG10)</f>
        <v>1240</v>
      </c>
      <c r="AI11" s="50">
        <f>AH11/T11</f>
        <v>238.00383877159308</v>
      </c>
      <c r="AJ11" s="98">
        <v>0</v>
      </c>
      <c r="AK11" s="98">
        <v>0</v>
      </c>
      <c r="AL11" s="98">
        <v>1</v>
      </c>
      <c r="AM11" s="98">
        <v>1</v>
      </c>
      <c r="AN11" s="98">
        <v>1</v>
      </c>
      <c r="AO11" s="98">
        <v>0.75</v>
      </c>
      <c r="AP11" s="115">
        <v>10873998</v>
      </c>
      <c r="AQ11" s="115">
        <f t="shared" ref="AQ11:AQ34" si="1">AP11-AP10</f>
        <v>2199</v>
      </c>
      <c r="AR11" s="51"/>
      <c r="AS11" s="52" t="s">
        <v>113</v>
      </c>
      <c r="AV11" s="39" t="s">
        <v>88</v>
      </c>
      <c r="AW11" s="39" t="s">
        <v>91</v>
      </c>
      <c r="AY11" s="81" t="s">
        <v>127</v>
      </c>
    </row>
    <row r="12" spans="2:51" x14ac:dyDescent="0.25">
      <c r="B12" s="40">
        <v>2.0416666666666701</v>
      </c>
      <c r="C12" s="40">
        <v>8.3333333333333329E-2</v>
      </c>
      <c r="D12" s="110">
        <v>7</v>
      </c>
      <c r="E12" s="41">
        <f t="shared" si="0"/>
        <v>4.9295774647887329</v>
      </c>
      <c r="F12" s="100">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167</v>
      </c>
      <c r="P12" s="111">
        <v>117</v>
      </c>
      <c r="Q12" s="111">
        <v>3521302</v>
      </c>
      <c r="R12" s="46">
        <f t="shared" ref="R12:R34" si="4">IF(ISBLANK(Q12),"-",Q12-Q11)</f>
        <v>4836</v>
      </c>
      <c r="S12" s="47">
        <f t="shared" ref="S12:S34" si="5">R12*24/1000</f>
        <v>116.06399999999999</v>
      </c>
      <c r="T12" s="47">
        <f t="shared" ref="T12:T34" si="6">R12/1000</f>
        <v>4.8360000000000003</v>
      </c>
      <c r="U12" s="112">
        <v>7.7</v>
      </c>
      <c r="V12" s="112">
        <f t="shared" ref="V12:V34" si="7">U12</f>
        <v>7.7</v>
      </c>
      <c r="W12" s="113" t="s">
        <v>135</v>
      </c>
      <c r="X12" s="115">
        <v>0</v>
      </c>
      <c r="Y12" s="115">
        <v>0</v>
      </c>
      <c r="Z12" s="115">
        <v>1187</v>
      </c>
      <c r="AA12" s="115">
        <v>1185</v>
      </c>
      <c r="AB12" s="115">
        <v>1046</v>
      </c>
      <c r="AC12" s="48" t="s">
        <v>90</v>
      </c>
      <c r="AD12" s="48" t="s">
        <v>90</v>
      </c>
      <c r="AE12" s="48" t="s">
        <v>90</v>
      </c>
      <c r="AF12" s="114" t="s">
        <v>90</v>
      </c>
      <c r="AG12" s="123">
        <v>47038732</v>
      </c>
      <c r="AH12" s="49">
        <f>IF(ISBLANK(AG12),"-",AG12-AG11)</f>
        <v>1128</v>
      </c>
      <c r="AI12" s="50">
        <f t="shared" ref="AI12:AI34" si="8">AH12/T12</f>
        <v>233.25062034739452</v>
      </c>
      <c r="AJ12" s="98">
        <v>0</v>
      </c>
      <c r="AK12" s="98">
        <v>0</v>
      </c>
      <c r="AL12" s="98">
        <v>1</v>
      </c>
      <c r="AM12" s="98">
        <v>1</v>
      </c>
      <c r="AN12" s="98">
        <v>1</v>
      </c>
      <c r="AO12" s="98">
        <v>0.75</v>
      </c>
      <c r="AP12" s="115">
        <v>10876096</v>
      </c>
      <c r="AQ12" s="115">
        <f t="shared" si="1"/>
        <v>2098</v>
      </c>
      <c r="AR12" s="118">
        <v>0.71</v>
      </c>
      <c r="AS12" s="52" t="s">
        <v>113</v>
      </c>
      <c r="AV12" s="39" t="s">
        <v>92</v>
      </c>
      <c r="AW12" s="39" t="s">
        <v>93</v>
      </c>
      <c r="AY12" s="81" t="s">
        <v>125</v>
      </c>
    </row>
    <row r="13" spans="2:51" x14ac:dyDescent="0.25">
      <c r="B13" s="40">
        <v>2.0833333333333299</v>
      </c>
      <c r="C13" s="40">
        <v>0.125</v>
      </c>
      <c r="D13" s="110">
        <v>8</v>
      </c>
      <c r="E13" s="41">
        <f t="shared" si="0"/>
        <v>5.6338028169014089</v>
      </c>
      <c r="F13" s="100">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137</v>
      </c>
      <c r="P13" s="111">
        <v>116</v>
      </c>
      <c r="Q13" s="111">
        <v>3526162</v>
      </c>
      <c r="R13" s="46">
        <f t="shared" si="4"/>
        <v>4860</v>
      </c>
      <c r="S13" s="47">
        <f t="shared" si="5"/>
        <v>116.64</v>
      </c>
      <c r="T13" s="47">
        <f t="shared" si="6"/>
        <v>4.8600000000000003</v>
      </c>
      <c r="U13" s="112">
        <v>8.9</v>
      </c>
      <c r="V13" s="112">
        <f t="shared" si="7"/>
        <v>8.9</v>
      </c>
      <c r="W13" s="113" t="s">
        <v>135</v>
      </c>
      <c r="X13" s="115">
        <v>0</v>
      </c>
      <c r="Y13" s="115">
        <v>0</v>
      </c>
      <c r="Z13" s="115">
        <v>1187</v>
      </c>
      <c r="AA13" s="115">
        <v>1185</v>
      </c>
      <c r="AB13" s="115">
        <v>1047</v>
      </c>
      <c r="AC13" s="48" t="s">
        <v>90</v>
      </c>
      <c r="AD13" s="48" t="s">
        <v>90</v>
      </c>
      <c r="AE13" s="48" t="s">
        <v>90</v>
      </c>
      <c r="AF13" s="114" t="s">
        <v>90</v>
      </c>
      <c r="AG13" s="123">
        <v>47039844</v>
      </c>
      <c r="AH13" s="49">
        <f>IF(ISBLANK(AG13),"-",AG13-AG12)</f>
        <v>1112</v>
      </c>
      <c r="AI13" s="50">
        <f t="shared" si="8"/>
        <v>228.80658436213992</v>
      </c>
      <c r="AJ13" s="98">
        <v>0</v>
      </c>
      <c r="AK13" s="98">
        <v>0</v>
      </c>
      <c r="AL13" s="98">
        <v>1</v>
      </c>
      <c r="AM13" s="98">
        <v>1</v>
      </c>
      <c r="AN13" s="98">
        <v>1</v>
      </c>
      <c r="AO13" s="98">
        <v>0.75</v>
      </c>
      <c r="AP13" s="115">
        <v>10877200</v>
      </c>
      <c r="AQ13" s="115">
        <f t="shared" si="1"/>
        <v>1104</v>
      </c>
      <c r="AR13" s="51"/>
      <c r="AS13" s="52" t="s">
        <v>113</v>
      </c>
      <c r="AV13" s="39" t="s">
        <v>94</v>
      </c>
      <c r="AW13" s="39" t="s">
        <v>95</v>
      </c>
      <c r="AY13" s="81" t="s">
        <v>132</v>
      </c>
    </row>
    <row r="14" spans="2:51" x14ac:dyDescent="0.25">
      <c r="B14" s="40">
        <v>2.125</v>
      </c>
      <c r="C14" s="40">
        <v>0.16666666666666699</v>
      </c>
      <c r="D14" s="110">
        <v>9</v>
      </c>
      <c r="E14" s="41">
        <f t="shared" si="0"/>
        <v>6.3380281690140849</v>
      </c>
      <c r="F14" s="100">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116</v>
      </c>
      <c r="P14" s="111">
        <v>120</v>
      </c>
      <c r="Q14" s="111">
        <v>3531060</v>
      </c>
      <c r="R14" s="46">
        <f t="shared" si="4"/>
        <v>4898</v>
      </c>
      <c r="S14" s="47">
        <f t="shared" si="5"/>
        <v>117.55200000000001</v>
      </c>
      <c r="T14" s="47">
        <f t="shared" si="6"/>
        <v>4.8979999999999997</v>
      </c>
      <c r="U14" s="112">
        <v>9.1999999999999993</v>
      </c>
      <c r="V14" s="112">
        <f t="shared" si="7"/>
        <v>9.1999999999999993</v>
      </c>
      <c r="W14" s="113" t="s">
        <v>135</v>
      </c>
      <c r="X14" s="115">
        <v>0</v>
      </c>
      <c r="Y14" s="115">
        <v>0</v>
      </c>
      <c r="Z14" s="115">
        <v>1188</v>
      </c>
      <c r="AA14" s="115">
        <v>1185</v>
      </c>
      <c r="AB14" s="115">
        <v>1047</v>
      </c>
      <c r="AC14" s="48" t="s">
        <v>90</v>
      </c>
      <c r="AD14" s="48" t="s">
        <v>90</v>
      </c>
      <c r="AE14" s="48" t="s">
        <v>90</v>
      </c>
      <c r="AF14" s="114" t="s">
        <v>90</v>
      </c>
      <c r="AG14" s="123">
        <v>47040972</v>
      </c>
      <c r="AH14" s="49">
        <f t="shared" ref="AH14:AH34" si="9">IF(ISBLANK(AG14),"-",AG14-AG13)</f>
        <v>1128</v>
      </c>
      <c r="AI14" s="50">
        <f t="shared" si="8"/>
        <v>230.29808084932628</v>
      </c>
      <c r="AJ14" s="98">
        <v>0</v>
      </c>
      <c r="AK14" s="98">
        <v>0</v>
      </c>
      <c r="AL14" s="98">
        <v>1</v>
      </c>
      <c r="AM14" s="98">
        <v>1</v>
      </c>
      <c r="AN14" s="98">
        <v>1</v>
      </c>
      <c r="AO14" s="98">
        <v>0.75</v>
      </c>
      <c r="AP14" s="115">
        <v>10877392</v>
      </c>
      <c r="AQ14" s="115">
        <f t="shared" si="1"/>
        <v>192</v>
      </c>
      <c r="AR14" s="51"/>
      <c r="AS14" s="52" t="s">
        <v>113</v>
      </c>
      <c r="AT14" s="54"/>
      <c r="AV14" s="39" t="s">
        <v>96</v>
      </c>
      <c r="AW14" s="39" t="s">
        <v>97</v>
      </c>
      <c r="AY14" s="81"/>
    </row>
    <row r="15" spans="2:51" ht="14.25" customHeight="1" x14ac:dyDescent="0.25">
      <c r="B15" s="40">
        <v>2.1666666666666701</v>
      </c>
      <c r="C15" s="40">
        <v>0.20833333333333301</v>
      </c>
      <c r="D15" s="110">
        <v>8</v>
      </c>
      <c r="E15" s="41">
        <f t="shared" si="0"/>
        <v>5.6338028169014089</v>
      </c>
      <c r="F15" s="100">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129</v>
      </c>
      <c r="P15" s="111">
        <v>116</v>
      </c>
      <c r="Q15" s="111">
        <v>3535779</v>
      </c>
      <c r="R15" s="46">
        <f t="shared" si="4"/>
        <v>4719</v>
      </c>
      <c r="S15" s="47">
        <f t="shared" si="5"/>
        <v>113.256</v>
      </c>
      <c r="T15" s="47">
        <f t="shared" si="6"/>
        <v>4.7190000000000003</v>
      </c>
      <c r="U15" s="112">
        <v>9.5</v>
      </c>
      <c r="V15" s="112">
        <f t="shared" si="7"/>
        <v>9.5</v>
      </c>
      <c r="W15" s="113" t="s">
        <v>135</v>
      </c>
      <c r="X15" s="115">
        <v>0</v>
      </c>
      <c r="Y15" s="115">
        <v>0</v>
      </c>
      <c r="Z15" s="115">
        <v>1188</v>
      </c>
      <c r="AA15" s="115">
        <v>1185</v>
      </c>
      <c r="AB15" s="115">
        <v>1047</v>
      </c>
      <c r="AC15" s="48" t="s">
        <v>90</v>
      </c>
      <c r="AD15" s="48" t="s">
        <v>90</v>
      </c>
      <c r="AE15" s="48" t="s">
        <v>90</v>
      </c>
      <c r="AF15" s="114" t="s">
        <v>90</v>
      </c>
      <c r="AG15" s="123">
        <v>47042068</v>
      </c>
      <c r="AH15" s="49">
        <f t="shared" si="9"/>
        <v>1096</v>
      </c>
      <c r="AI15" s="50">
        <f t="shared" si="8"/>
        <v>232.25259588895952</v>
      </c>
      <c r="AJ15" s="98">
        <v>0</v>
      </c>
      <c r="AK15" s="98">
        <v>0</v>
      </c>
      <c r="AL15" s="98">
        <v>1</v>
      </c>
      <c r="AM15" s="98">
        <v>1</v>
      </c>
      <c r="AN15" s="98">
        <v>1</v>
      </c>
      <c r="AO15" s="98">
        <v>0</v>
      </c>
      <c r="AP15" s="115">
        <v>10877392</v>
      </c>
      <c r="AQ15" s="115">
        <f t="shared" si="1"/>
        <v>0</v>
      </c>
      <c r="AR15" s="51"/>
      <c r="AS15" s="52" t="s">
        <v>113</v>
      </c>
      <c r="AV15" s="39" t="s">
        <v>98</v>
      </c>
      <c r="AW15" s="39" t="s">
        <v>99</v>
      </c>
      <c r="AY15" s="97"/>
    </row>
    <row r="16" spans="2:51" x14ac:dyDescent="0.25">
      <c r="B16" s="40">
        <v>2.2083333333333299</v>
      </c>
      <c r="C16" s="40">
        <v>0.25</v>
      </c>
      <c r="D16" s="110">
        <v>7</v>
      </c>
      <c r="E16" s="41">
        <f t="shared" si="0"/>
        <v>4.9295774647887329</v>
      </c>
      <c r="F16" s="100">
        <v>75</v>
      </c>
      <c r="G16" s="41">
        <f t="shared" si="2"/>
        <v>52.816901408450704</v>
      </c>
      <c r="H16" s="42" t="s">
        <v>88</v>
      </c>
      <c r="I16" s="42">
        <f t="shared" si="3"/>
        <v>51.408450704225352</v>
      </c>
      <c r="J16" s="43">
        <f t="shared" ref="J16:J25" si="10">F16/1.42</f>
        <v>52.816901408450704</v>
      </c>
      <c r="K16" s="42">
        <f>J16+1.42</f>
        <v>54.236901408450706</v>
      </c>
      <c r="L16" s="44">
        <v>19</v>
      </c>
      <c r="M16" s="45" t="s">
        <v>100</v>
      </c>
      <c r="N16" s="45">
        <v>13.1</v>
      </c>
      <c r="O16" s="111">
        <v>142</v>
      </c>
      <c r="P16" s="111">
        <v>129</v>
      </c>
      <c r="Q16" s="111">
        <v>3540937</v>
      </c>
      <c r="R16" s="46">
        <f t="shared" si="4"/>
        <v>5158</v>
      </c>
      <c r="S16" s="47">
        <f t="shared" si="5"/>
        <v>123.792</v>
      </c>
      <c r="T16" s="47">
        <f t="shared" si="6"/>
        <v>5.1580000000000004</v>
      </c>
      <c r="U16" s="112">
        <v>9.5</v>
      </c>
      <c r="V16" s="112">
        <f t="shared" si="7"/>
        <v>9.5</v>
      </c>
      <c r="W16" s="113" t="s">
        <v>135</v>
      </c>
      <c r="X16" s="115">
        <v>0</v>
      </c>
      <c r="Y16" s="115">
        <v>0</v>
      </c>
      <c r="Z16" s="115">
        <v>1188</v>
      </c>
      <c r="AA16" s="115">
        <v>1185</v>
      </c>
      <c r="AB16" s="115">
        <v>1046</v>
      </c>
      <c r="AC16" s="48" t="s">
        <v>90</v>
      </c>
      <c r="AD16" s="48" t="s">
        <v>90</v>
      </c>
      <c r="AE16" s="48" t="s">
        <v>90</v>
      </c>
      <c r="AF16" s="114" t="s">
        <v>90</v>
      </c>
      <c r="AG16" s="123">
        <v>47043172</v>
      </c>
      <c r="AH16" s="49">
        <f t="shared" si="9"/>
        <v>1104</v>
      </c>
      <c r="AI16" s="50">
        <f t="shared" si="8"/>
        <v>214.03644823575027</v>
      </c>
      <c r="AJ16" s="98">
        <v>0</v>
      </c>
      <c r="AK16" s="98">
        <v>1</v>
      </c>
      <c r="AL16" s="98">
        <v>1</v>
      </c>
      <c r="AM16" s="98">
        <v>1</v>
      </c>
      <c r="AN16" s="98">
        <v>1</v>
      </c>
      <c r="AO16" s="98">
        <v>0</v>
      </c>
      <c r="AP16" s="115">
        <v>10877392</v>
      </c>
      <c r="AQ16" s="115">
        <f t="shared" si="1"/>
        <v>0</v>
      </c>
      <c r="AR16" s="53">
        <v>1.18</v>
      </c>
      <c r="AS16" s="52" t="s">
        <v>101</v>
      </c>
      <c r="AV16" s="39" t="s">
        <v>102</v>
      </c>
      <c r="AW16" s="39" t="s">
        <v>103</v>
      </c>
      <c r="AY16" s="97"/>
    </row>
    <row r="17" spans="1:51" x14ac:dyDescent="0.25">
      <c r="B17" s="40">
        <v>2.25</v>
      </c>
      <c r="C17" s="40">
        <v>0.29166666666666702</v>
      </c>
      <c r="D17" s="110">
        <v>7</v>
      </c>
      <c r="E17" s="41">
        <f t="shared" si="0"/>
        <v>4.9295774647887329</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137</v>
      </c>
      <c r="P17" s="111">
        <v>142</v>
      </c>
      <c r="Q17" s="111">
        <v>3546910</v>
      </c>
      <c r="R17" s="46">
        <f t="shared" si="4"/>
        <v>5973</v>
      </c>
      <c r="S17" s="47">
        <f t="shared" si="5"/>
        <v>143.352</v>
      </c>
      <c r="T17" s="47">
        <f t="shared" si="6"/>
        <v>5.9729999999999999</v>
      </c>
      <c r="U17" s="112">
        <v>9.1999999999999993</v>
      </c>
      <c r="V17" s="112">
        <f t="shared" si="7"/>
        <v>9.1999999999999993</v>
      </c>
      <c r="W17" s="113" t="s">
        <v>129</v>
      </c>
      <c r="X17" s="115">
        <v>0</v>
      </c>
      <c r="Y17" s="115">
        <v>1037</v>
      </c>
      <c r="Z17" s="115">
        <v>1188</v>
      </c>
      <c r="AA17" s="115">
        <v>1185</v>
      </c>
      <c r="AB17" s="115">
        <v>1187</v>
      </c>
      <c r="AC17" s="48" t="s">
        <v>90</v>
      </c>
      <c r="AD17" s="48" t="s">
        <v>90</v>
      </c>
      <c r="AE17" s="48" t="s">
        <v>90</v>
      </c>
      <c r="AF17" s="114" t="s">
        <v>90</v>
      </c>
      <c r="AG17" s="123">
        <v>47044504</v>
      </c>
      <c r="AH17" s="49">
        <f t="shared" si="9"/>
        <v>1332</v>
      </c>
      <c r="AI17" s="50">
        <f t="shared" si="8"/>
        <v>223.00351582119538</v>
      </c>
      <c r="AJ17" s="98">
        <v>0</v>
      </c>
      <c r="AK17" s="98">
        <v>1</v>
      </c>
      <c r="AL17" s="98">
        <v>1</v>
      </c>
      <c r="AM17" s="98">
        <v>1</v>
      </c>
      <c r="AN17" s="98">
        <v>1</v>
      </c>
      <c r="AO17" s="98">
        <v>0</v>
      </c>
      <c r="AP17" s="115">
        <v>10877392</v>
      </c>
      <c r="AQ17" s="115">
        <f t="shared" si="1"/>
        <v>0</v>
      </c>
      <c r="AR17" s="51"/>
      <c r="AS17" s="52" t="s">
        <v>101</v>
      </c>
      <c r="AT17" s="54"/>
      <c r="AV17" s="39" t="s">
        <v>104</v>
      </c>
      <c r="AW17" s="39" t="s">
        <v>105</v>
      </c>
      <c r="AY17" s="101"/>
    </row>
    <row r="18" spans="1:51" x14ac:dyDescent="0.25">
      <c r="B18" s="40">
        <v>2.2916666666666701</v>
      </c>
      <c r="C18" s="40">
        <v>0.33333333333333298</v>
      </c>
      <c r="D18" s="110">
        <v>7</v>
      </c>
      <c r="E18" s="41">
        <f t="shared" si="0"/>
        <v>4.9295774647887329</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138</v>
      </c>
      <c r="P18" s="111">
        <v>144</v>
      </c>
      <c r="Q18" s="111">
        <v>3553050</v>
      </c>
      <c r="R18" s="46">
        <f t="shared" si="4"/>
        <v>6140</v>
      </c>
      <c r="S18" s="47">
        <f t="shared" si="5"/>
        <v>147.36000000000001</v>
      </c>
      <c r="T18" s="47">
        <f t="shared" si="6"/>
        <v>6.14</v>
      </c>
      <c r="U18" s="112">
        <v>8.6999999999999993</v>
      </c>
      <c r="V18" s="112">
        <f t="shared" si="7"/>
        <v>8.6999999999999993</v>
      </c>
      <c r="W18" s="113" t="s">
        <v>129</v>
      </c>
      <c r="X18" s="115">
        <v>0</v>
      </c>
      <c r="Y18" s="115">
        <v>1027</v>
      </c>
      <c r="Z18" s="115">
        <v>1188</v>
      </c>
      <c r="AA18" s="115">
        <v>1185</v>
      </c>
      <c r="AB18" s="115">
        <v>1187</v>
      </c>
      <c r="AC18" s="48" t="s">
        <v>90</v>
      </c>
      <c r="AD18" s="48" t="s">
        <v>90</v>
      </c>
      <c r="AE18" s="48" t="s">
        <v>90</v>
      </c>
      <c r="AF18" s="114" t="s">
        <v>90</v>
      </c>
      <c r="AG18" s="123">
        <v>47045841</v>
      </c>
      <c r="AH18" s="49">
        <f t="shared" si="9"/>
        <v>1337</v>
      </c>
      <c r="AI18" s="50">
        <f t="shared" si="8"/>
        <v>217.75244299674267</v>
      </c>
      <c r="AJ18" s="98">
        <v>0</v>
      </c>
      <c r="AK18" s="98">
        <v>1</v>
      </c>
      <c r="AL18" s="98">
        <v>1</v>
      </c>
      <c r="AM18" s="98">
        <v>1</v>
      </c>
      <c r="AN18" s="98">
        <v>1</v>
      </c>
      <c r="AO18" s="98">
        <v>0</v>
      </c>
      <c r="AP18" s="115">
        <v>10877392</v>
      </c>
      <c r="AQ18" s="115">
        <f t="shared" si="1"/>
        <v>0</v>
      </c>
      <c r="AR18" s="51"/>
      <c r="AS18" s="52" t="s">
        <v>101</v>
      </c>
      <c r="AV18" s="39" t="s">
        <v>106</v>
      </c>
      <c r="AW18" s="39" t="s">
        <v>107</v>
      </c>
      <c r="AY18" s="101"/>
    </row>
    <row r="19" spans="1:51" x14ac:dyDescent="0.25">
      <c r="B19" s="40">
        <v>2.3333333333333299</v>
      </c>
      <c r="C19" s="40">
        <v>0.375</v>
      </c>
      <c r="D19" s="110">
        <v>6</v>
      </c>
      <c r="E19" s="41">
        <f t="shared" si="0"/>
        <v>4.2253521126760569</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136</v>
      </c>
      <c r="P19" s="111">
        <v>149</v>
      </c>
      <c r="Q19" s="111">
        <v>3559173</v>
      </c>
      <c r="R19" s="46">
        <f t="shared" si="4"/>
        <v>6123</v>
      </c>
      <c r="S19" s="47">
        <f t="shared" si="5"/>
        <v>146.952</v>
      </c>
      <c r="T19" s="47">
        <f t="shared" si="6"/>
        <v>6.1230000000000002</v>
      </c>
      <c r="U19" s="112">
        <v>8.1</v>
      </c>
      <c r="V19" s="112">
        <f t="shared" si="7"/>
        <v>8.1</v>
      </c>
      <c r="W19" s="113" t="s">
        <v>129</v>
      </c>
      <c r="X19" s="115">
        <v>0</v>
      </c>
      <c r="Y19" s="115">
        <v>1037</v>
      </c>
      <c r="Z19" s="115">
        <v>1188</v>
      </c>
      <c r="AA19" s="115">
        <v>1185</v>
      </c>
      <c r="AB19" s="115">
        <v>1187</v>
      </c>
      <c r="AC19" s="48" t="s">
        <v>90</v>
      </c>
      <c r="AD19" s="48" t="s">
        <v>90</v>
      </c>
      <c r="AE19" s="48" t="s">
        <v>90</v>
      </c>
      <c r="AF19" s="114" t="s">
        <v>90</v>
      </c>
      <c r="AG19" s="123">
        <v>47047244</v>
      </c>
      <c r="AH19" s="49">
        <f t="shared" si="9"/>
        <v>1403</v>
      </c>
      <c r="AI19" s="50">
        <f t="shared" si="8"/>
        <v>229.13604442266862</v>
      </c>
      <c r="AJ19" s="98">
        <v>0</v>
      </c>
      <c r="AK19" s="98">
        <v>1</v>
      </c>
      <c r="AL19" s="98">
        <v>1</v>
      </c>
      <c r="AM19" s="98">
        <v>1</v>
      </c>
      <c r="AN19" s="98">
        <v>1</v>
      </c>
      <c r="AO19" s="98">
        <v>0</v>
      </c>
      <c r="AP19" s="115">
        <v>10877392</v>
      </c>
      <c r="AQ19" s="115">
        <f t="shared" si="1"/>
        <v>0</v>
      </c>
      <c r="AR19" s="51"/>
      <c r="AS19" s="52" t="s">
        <v>101</v>
      </c>
      <c r="AV19" s="39" t="s">
        <v>108</v>
      </c>
      <c r="AW19" s="39" t="s">
        <v>109</v>
      </c>
      <c r="AY19" s="101"/>
    </row>
    <row r="20" spans="1:51" x14ac:dyDescent="0.25">
      <c r="B20" s="40">
        <v>2.375</v>
      </c>
      <c r="C20" s="40">
        <v>0.41666666666666669</v>
      </c>
      <c r="D20" s="110">
        <v>6</v>
      </c>
      <c r="E20" s="41">
        <f t="shared" si="0"/>
        <v>4.2253521126760569</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140</v>
      </c>
      <c r="P20" s="111">
        <v>145</v>
      </c>
      <c r="Q20" s="111">
        <v>3565435</v>
      </c>
      <c r="R20" s="46">
        <f t="shared" si="4"/>
        <v>6262</v>
      </c>
      <c r="S20" s="47">
        <f t="shared" si="5"/>
        <v>150.28800000000001</v>
      </c>
      <c r="T20" s="47">
        <f t="shared" si="6"/>
        <v>6.2619999999999996</v>
      </c>
      <c r="U20" s="112">
        <v>7.6</v>
      </c>
      <c r="V20" s="112">
        <f t="shared" si="7"/>
        <v>7.6</v>
      </c>
      <c r="W20" s="113" t="s">
        <v>129</v>
      </c>
      <c r="X20" s="115">
        <v>0</v>
      </c>
      <c r="Y20" s="115">
        <v>1027</v>
      </c>
      <c r="Z20" s="115">
        <v>1188</v>
      </c>
      <c r="AA20" s="115">
        <v>1185</v>
      </c>
      <c r="AB20" s="115">
        <v>1187</v>
      </c>
      <c r="AC20" s="48" t="s">
        <v>90</v>
      </c>
      <c r="AD20" s="48" t="s">
        <v>90</v>
      </c>
      <c r="AE20" s="48" t="s">
        <v>90</v>
      </c>
      <c r="AF20" s="114" t="s">
        <v>90</v>
      </c>
      <c r="AG20" s="123">
        <v>47048624</v>
      </c>
      <c r="AH20" s="49">
        <f t="shared" si="9"/>
        <v>1380</v>
      </c>
      <c r="AI20" s="50">
        <f t="shared" si="8"/>
        <v>220.37687639731718</v>
      </c>
      <c r="AJ20" s="98">
        <v>0</v>
      </c>
      <c r="AK20" s="98">
        <v>1</v>
      </c>
      <c r="AL20" s="98">
        <v>1</v>
      </c>
      <c r="AM20" s="98">
        <v>1</v>
      </c>
      <c r="AN20" s="98">
        <v>1</v>
      </c>
      <c r="AO20" s="98">
        <v>0</v>
      </c>
      <c r="AP20" s="115">
        <v>10877392</v>
      </c>
      <c r="AQ20" s="115">
        <f t="shared" si="1"/>
        <v>0</v>
      </c>
      <c r="AR20" s="53">
        <v>1.25</v>
      </c>
      <c r="AS20" s="52" t="s">
        <v>134</v>
      </c>
      <c r="AY20" s="101"/>
    </row>
    <row r="21" spans="1:51" x14ac:dyDescent="0.25">
      <c r="B21" s="40">
        <v>2.4166666666666701</v>
      </c>
      <c r="C21" s="40">
        <v>0.45833333333333298</v>
      </c>
      <c r="D21" s="110">
        <v>6</v>
      </c>
      <c r="E21" s="41">
        <f t="shared" si="0"/>
        <v>4.2253521126760569</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138</v>
      </c>
      <c r="P21" s="111">
        <v>145</v>
      </c>
      <c r="Q21" s="111">
        <v>3571760</v>
      </c>
      <c r="R21" s="46">
        <f t="shared" si="4"/>
        <v>6325</v>
      </c>
      <c r="S21" s="47">
        <f t="shared" si="5"/>
        <v>151.80000000000001</v>
      </c>
      <c r="T21" s="47">
        <f t="shared" si="6"/>
        <v>6.3250000000000002</v>
      </c>
      <c r="U21" s="112">
        <v>7.1</v>
      </c>
      <c r="V21" s="112">
        <f t="shared" si="7"/>
        <v>7.1</v>
      </c>
      <c r="W21" s="113" t="s">
        <v>129</v>
      </c>
      <c r="X21" s="115">
        <v>0</v>
      </c>
      <c r="Y21" s="115">
        <v>1027</v>
      </c>
      <c r="Z21" s="115">
        <v>1188</v>
      </c>
      <c r="AA21" s="115">
        <v>1185</v>
      </c>
      <c r="AB21" s="115">
        <v>1187</v>
      </c>
      <c r="AC21" s="48" t="s">
        <v>90</v>
      </c>
      <c r="AD21" s="48" t="s">
        <v>90</v>
      </c>
      <c r="AE21" s="48" t="s">
        <v>90</v>
      </c>
      <c r="AF21" s="114" t="s">
        <v>90</v>
      </c>
      <c r="AG21" s="123">
        <v>47050014</v>
      </c>
      <c r="AH21" s="49">
        <f t="shared" si="9"/>
        <v>1390</v>
      </c>
      <c r="AI21" s="50">
        <f t="shared" si="8"/>
        <v>219.76284584980237</v>
      </c>
      <c r="AJ21" s="98">
        <v>0</v>
      </c>
      <c r="AK21" s="98">
        <v>1</v>
      </c>
      <c r="AL21" s="98">
        <v>1</v>
      </c>
      <c r="AM21" s="98">
        <v>1</v>
      </c>
      <c r="AN21" s="98">
        <v>1</v>
      </c>
      <c r="AO21" s="98">
        <v>0</v>
      </c>
      <c r="AP21" s="115">
        <v>10877392</v>
      </c>
      <c r="AQ21" s="115">
        <f t="shared" si="1"/>
        <v>0</v>
      </c>
      <c r="AR21" s="51"/>
      <c r="AS21" s="52" t="s">
        <v>101</v>
      </c>
      <c r="AY21" s="101"/>
    </row>
    <row r="22" spans="1:51" x14ac:dyDescent="0.25">
      <c r="B22" s="40">
        <v>2.4583333333333299</v>
      </c>
      <c r="C22" s="40">
        <v>0.5</v>
      </c>
      <c r="D22" s="110">
        <v>5</v>
      </c>
      <c r="E22" s="41">
        <f t="shared" si="0"/>
        <v>3.5211267605633805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130</v>
      </c>
      <c r="P22" s="111">
        <v>135</v>
      </c>
      <c r="Q22" s="111">
        <v>3577747</v>
      </c>
      <c r="R22" s="46">
        <f t="shared" si="4"/>
        <v>5987</v>
      </c>
      <c r="S22" s="47">
        <f t="shared" si="5"/>
        <v>143.68799999999999</v>
      </c>
      <c r="T22" s="47">
        <f t="shared" si="6"/>
        <v>5.9870000000000001</v>
      </c>
      <c r="U22" s="112">
        <v>6.5</v>
      </c>
      <c r="V22" s="112">
        <f t="shared" si="7"/>
        <v>6.5</v>
      </c>
      <c r="W22" s="113" t="s">
        <v>129</v>
      </c>
      <c r="X22" s="115">
        <v>0</v>
      </c>
      <c r="Y22" s="115">
        <v>1047</v>
      </c>
      <c r="Z22" s="115">
        <v>1188</v>
      </c>
      <c r="AA22" s="115">
        <v>1185</v>
      </c>
      <c r="AB22" s="115">
        <v>1187</v>
      </c>
      <c r="AC22" s="48" t="s">
        <v>90</v>
      </c>
      <c r="AD22" s="48" t="s">
        <v>90</v>
      </c>
      <c r="AE22" s="48" t="s">
        <v>90</v>
      </c>
      <c r="AF22" s="114" t="s">
        <v>90</v>
      </c>
      <c r="AG22" s="123">
        <v>47051354</v>
      </c>
      <c r="AH22" s="49">
        <f t="shared" si="9"/>
        <v>1340</v>
      </c>
      <c r="AI22" s="50">
        <f t="shared" si="8"/>
        <v>223.81827292467011</v>
      </c>
      <c r="AJ22" s="98">
        <v>0</v>
      </c>
      <c r="AK22" s="98">
        <v>1</v>
      </c>
      <c r="AL22" s="98">
        <v>1</v>
      </c>
      <c r="AM22" s="98">
        <v>1</v>
      </c>
      <c r="AN22" s="98">
        <v>1</v>
      </c>
      <c r="AO22" s="98">
        <v>0</v>
      </c>
      <c r="AP22" s="115">
        <v>10877392</v>
      </c>
      <c r="AQ22" s="115">
        <f t="shared" si="1"/>
        <v>0</v>
      </c>
      <c r="AR22" s="51"/>
      <c r="AS22" s="52" t="s">
        <v>101</v>
      </c>
      <c r="AV22" s="55" t="s">
        <v>110</v>
      </c>
      <c r="AY22" s="101"/>
    </row>
    <row r="23" spans="1:51" x14ac:dyDescent="0.25">
      <c r="A23" s="97" t="s">
        <v>124</v>
      </c>
      <c r="B23" s="40">
        <v>2.5</v>
      </c>
      <c r="C23" s="40">
        <v>0.54166666666666696</v>
      </c>
      <c r="D23" s="110">
        <v>5</v>
      </c>
      <c r="E23" s="41">
        <f t="shared" si="0"/>
        <v>3.5211267605633805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133</v>
      </c>
      <c r="P23" s="111">
        <v>142</v>
      </c>
      <c r="Q23" s="111">
        <v>3583868</v>
      </c>
      <c r="R23" s="46">
        <f t="shared" si="4"/>
        <v>6121</v>
      </c>
      <c r="S23" s="47">
        <f t="shared" si="5"/>
        <v>146.904</v>
      </c>
      <c r="T23" s="47">
        <f t="shared" si="6"/>
        <v>6.1210000000000004</v>
      </c>
      <c r="U23" s="112">
        <v>5.9</v>
      </c>
      <c r="V23" s="112">
        <f t="shared" si="7"/>
        <v>5.9</v>
      </c>
      <c r="W23" s="113" t="s">
        <v>129</v>
      </c>
      <c r="X23" s="115">
        <v>0</v>
      </c>
      <c r="Y23" s="115">
        <v>1047</v>
      </c>
      <c r="Z23" s="115">
        <v>1188</v>
      </c>
      <c r="AA23" s="115">
        <v>1185</v>
      </c>
      <c r="AB23" s="115">
        <v>1187</v>
      </c>
      <c r="AC23" s="48" t="s">
        <v>90</v>
      </c>
      <c r="AD23" s="48" t="s">
        <v>90</v>
      </c>
      <c r="AE23" s="48" t="s">
        <v>90</v>
      </c>
      <c r="AF23" s="114" t="s">
        <v>90</v>
      </c>
      <c r="AG23" s="123">
        <v>47052736</v>
      </c>
      <c r="AH23" s="49">
        <f t="shared" si="9"/>
        <v>1382</v>
      </c>
      <c r="AI23" s="50">
        <f t="shared" si="8"/>
        <v>225.78010129063875</v>
      </c>
      <c r="AJ23" s="98">
        <v>0</v>
      </c>
      <c r="AK23" s="98">
        <v>1</v>
      </c>
      <c r="AL23" s="98">
        <v>1</v>
      </c>
      <c r="AM23" s="98">
        <v>1</v>
      </c>
      <c r="AN23" s="98">
        <v>1</v>
      </c>
      <c r="AO23" s="98">
        <v>0</v>
      </c>
      <c r="AP23" s="115">
        <v>10877392</v>
      </c>
      <c r="AQ23" s="115">
        <f t="shared" si="1"/>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132</v>
      </c>
      <c r="P24" s="111">
        <v>141</v>
      </c>
      <c r="Q24" s="111">
        <v>3590123</v>
      </c>
      <c r="R24" s="46">
        <f t="shared" si="4"/>
        <v>6255</v>
      </c>
      <c r="S24" s="47">
        <f t="shared" si="5"/>
        <v>150.12</v>
      </c>
      <c r="T24" s="47">
        <f t="shared" si="6"/>
        <v>6.2549999999999999</v>
      </c>
      <c r="U24" s="112">
        <v>5.3</v>
      </c>
      <c r="V24" s="112">
        <f t="shared" si="7"/>
        <v>5.3</v>
      </c>
      <c r="W24" s="113" t="s">
        <v>129</v>
      </c>
      <c r="X24" s="115">
        <v>0</v>
      </c>
      <c r="Y24" s="115">
        <v>1078</v>
      </c>
      <c r="Z24" s="115">
        <v>1187</v>
      </c>
      <c r="AA24" s="115">
        <v>1185</v>
      </c>
      <c r="AB24" s="115">
        <v>1188</v>
      </c>
      <c r="AC24" s="48" t="s">
        <v>90</v>
      </c>
      <c r="AD24" s="48" t="s">
        <v>90</v>
      </c>
      <c r="AE24" s="48" t="s">
        <v>90</v>
      </c>
      <c r="AF24" s="114" t="s">
        <v>90</v>
      </c>
      <c r="AG24" s="123">
        <v>47054152</v>
      </c>
      <c r="AH24" s="49">
        <f>IF(ISBLANK(AG24),"-",AG24-AG23)</f>
        <v>1416</v>
      </c>
      <c r="AI24" s="50">
        <f t="shared" si="8"/>
        <v>226.37889688249402</v>
      </c>
      <c r="AJ24" s="98">
        <v>0</v>
      </c>
      <c r="AK24" s="98">
        <v>1</v>
      </c>
      <c r="AL24" s="98">
        <v>1</v>
      </c>
      <c r="AM24" s="98">
        <v>1</v>
      </c>
      <c r="AN24" s="98">
        <v>1</v>
      </c>
      <c r="AO24" s="98">
        <v>0</v>
      </c>
      <c r="AP24" s="115">
        <v>10877392</v>
      </c>
      <c r="AQ24" s="115">
        <f t="shared" si="1"/>
        <v>0</v>
      </c>
      <c r="AR24" s="53">
        <v>1.17</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134</v>
      </c>
      <c r="P25" s="111">
        <v>140</v>
      </c>
      <c r="Q25" s="111">
        <v>3596286</v>
      </c>
      <c r="R25" s="46">
        <f t="shared" si="4"/>
        <v>6163</v>
      </c>
      <c r="S25" s="47">
        <f t="shared" si="5"/>
        <v>147.91200000000001</v>
      </c>
      <c r="T25" s="47">
        <f t="shared" si="6"/>
        <v>6.1630000000000003</v>
      </c>
      <c r="U25" s="112">
        <v>4.8</v>
      </c>
      <c r="V25" s="112">
        <f t="shared" si="7"/>
        <v>4.8</v>
      </c>
      <c r="W25" s="113" t="s">
        <v>129</v>
      </c>
      <c r="X25" s="115">
        <v>0</v>
      </c>
      <c r="Y25" s="115">
        <v>1056</v>
      </c>
      <c r="Z25" s="115">
        <v>1187</v>
      </c>
      <c r="AA25" s="115">
        <v>1185</v>
      </c>
      <c r="AB25" s="115">
        <v>1187</v>
      </c>
      <c r="AC25" s="48" t="s">
        <v>90</v>
      </c>
      <c r="AD25" s="48" t="s">
        <v>90</v>
      </c>
      <c r="AE25" s="48" t="s">
        <v>90</v>
      </c>
      <c r="AF25" s="114" t="s">
        <v>90</v>
      </c>
      <c r="AG25" s="123">
        <v>47055540</v>
      </c>
      <c r="AH25" s="49">
        <f t="shared" si="9"/>
        <v>1388</v>
      </c>
      <c r="AI25" s="50">
        <f t="shared" si="8"/>
        <v>225.21499269836119</v>
      </c>
      <c r="AJ25" s="98">
        <v>0</v>
      </c>
      <c r="AK25" s="98">
        <v>1</v>
      </c>
      <c r="AL25" s="98">
        <v>1</v>
      </c>
      <c r="AM25" s="98">
        <v>1</v>
      </c>
      <c r="AN25" s="98">
        <v>1</v>
      </c>
      <c r="AO25" s="98">
        <v>0</v>
      </c>
      <c r="AP25" s="115">
        <v>10877392</v>
      </c>
      <c r="AQ25" s="115">
        <f t="shared" si="1"/>
        <v>0</v>
      </c>
      <c r="AR25" s="51"/>
      <c r="AS25" s="52" t="s">
        <v>113</v>
      </c>
      <c r="AV25" s="58" t="s">
        <v>74</v>
      </c>
      <c r="AW25" s="58">
        <v>10.36</v>
      </c>
      <c r="AY25" s="101"/>
    </row>
    <row r="26" spans="1:51" x14ac:dyDescent="0.25">
      <c r="B26" s="40">
        <v>2.625</v>
      </c>
      <c r="C26" s="40">
        <v>0.66666666666666696</v>
      </c>
      <c r="D26" s="110">
        <v>5</v>
      </c>
      <c r="E26" s="41">
        <f t="shared" si="0"/>
        <v>3.5211267605633805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134</v>
      </c>
      <c r="P26" s="111">
        <v>141</v>
      </c>
      <c r="Q26" s="111">
        <v>3602229</v>
      </c>
      <c r="R26" s="46">
        <f t="shared" si="4"/>
        <v>5943</v>
      </c>
      <c r="S26" s="47">
        <f t="shared" si="5"/>
        <v>142.63200000000001</v>
      </c>
      <c r="T26" s="47">
        <f t="shared" si="6"/>
        <v>5.9429999999999996</v>
      </c>
      <c r="U26" s="112">
        <v>4.4000000000000004</v>
      </c>
      <c r="V26" s="112">
        <f t="shared" si="7"/>
        <v>4.4000000000000004</v>
      </c>
      <c r="W26" s="113" t="s">
        <v>129</v>
      </c>
      <c r="X26" s="115">
        <v>0</v>
      </c>
      <c r="Y26" s="115">
        <v>1046</v>
      </c>
      <c r="Z26" s="115">
        <v>1186</v>
      </c>
      <c r="AA26" s="115">
        <v>1185</v>
      </c>
      <c r="AB26" s="115">
        <v>1186</v>
      </c>
      <c r="AC26" s="48" t="s">
        <v>90</v>
      </c>
      <c r="AD26" s="48" t="s">
        <v>90</v>
      </c>
      <c r="AE26" s="48" t="s">
        <v>90</v>
      </c>
      <c r="AF26" s="114" t="s">
        <v>90</v>
      </c>
      <c r="AG26" s="123">
        <v>47056892</v>
      </c>
      <c r="AH26" s="49">
        <f t="shared" si="9"/>
        <v>1352</v>
      </c>
      <c r="AI26" s="50">
        <f t="shared" si="8"/>
        <v>227.49453138145719</v>
      </c>
      <c r="AJ26" s="98">
        <v>0</v>
      </c>
      <c r="AK26" s="98">
        <v>1</v>
      </c>
      <c r="AL26" s="98">
        <v>1</v>
      </c>
      <c r="AM26" s="98">
        <v>1</v>
      </c>
      <c r="AN26" s="98">
        <v>1</v>
      </c>
      <c r="AO26" s="98">
        <v>0</v>
      </c>
      <c r="AP26" s="115">
        <v>10877392</v>
      </c>
      <c r="AQ26" s="115">
        <f t="shared" si="1"/>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134</v>
      </c>
      <c r="P27" s="111">
        <v>140</v>
      </c>
      <c r="Q27" s="111">
        <v>3608068</v>
      </c>
      <c r="R27" s="46">
        <f t="shared" si="4"/>
        <v>5839</v>
      </c>
      <c r="S27" s="47">
        <f t="shared" si="5"/>
        <v>140.136</v>
      </c>
      <c r="T27" s="47">
        <f t="shared" si="6"/>
        <v>5.8390000000000004</v>
      </c>
      <c r="U27" s="112">
        <v>4</v>
      </c>
      <c r="V27" s="112">
        <f t="shared" si="7"/>
        <v>4</v>
      </c>
      <c r="W27" s="113" t="s">
        <v>129</v>
      </c>
      <c r="X27" s="115">
        <v>0</v>
      </c>
      <c r="Y27" s="115">
        <v>1046</v>
      </c>
      <c r="Z27" s="115">
        <v>1187</v>
      </c>
      <c r="AA27" s="115">
        <v>1185</v>
      </c>
      <c r="AB27" s="115">
        <v>1187</v>
      </c>
      <c r="AC27" s="48" t="s">
        <v>90</v>
      </c>
      <c r="AD27" s="48" t="s">
        <v>90</v>
      </c>
      <c r="AE27" s="48" t="s">
        <v>90</v>
      </c>
      <c r="AF27" s="114" t="s">
        <v>90</v>
      </c>
      <c r="AG27" s="123">
        <v>47058228</v>
      </c>
      <c r="AH27" s="49">
        <f t="shared" si="9"/>
        <v>1336</v>
      </c>
      <c r="AI27" s="50">
        <f t="shared" si="8"/>
        <v>228.80630244904947</v>
      </c>
      <c r="AJ27" s="98">
        <v>0</v>
      </c>
      <c r="AK27" s="98">
        <v>1</v>
      </c>
      <c r="AL27" s="98">
        <v>1</v>
      </c>
      <c r="AM27" s="98">
        <v>1</v>
      </c>
      <c r="AN27" s="98">
        <v>1</v>
      </c>
      <c r="AO27" s="98">
        <v>0</v>
      </c>
      <c r="AP27" s="115">
        <v>10877392</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135</v>
      </c>
      <c r="P28" s="111">
        <v>136</v>
      </c>
      <c r="Q28" s="111">
        <v>3613880</v>
      </c>
      <c r="R28" s="46">
        <f t="shared" si="4"/>
        <v>5812</v>
      </c>
      <c r="S28" s="47">
        <f t="shared" si="5"/>
        <v>139.488</v>
      </c>
      <c r="T28" s="47">
        <f t="shared" si="6"/>
        <v>5.8120000000000003</v>
      </c>
      <c r="U28" s="112">
        <v>3.6</v>
      </c>
      <c r="V28" s="112">
        <f t="shared" si="7"/>
        <v>3.6</v>
      </c>
      <c r="W28" s="113" t="s">
        <v>129</v>
      </c>
      <c r="X28" s="115">
        <v>0</v>
      </c>
      <c r="Y28" s="115">
        <v>1036</v>
      </c>
      <c r="Z28" s="115">
        <v>1187</v>
      </c>
      <c r="AA28" s="115">
        <v>1185</v>
      </c>
      <c r="AB28" s="115">
        <v>1187</v>
      </c>
      <c r="AC28" s="48" t="s">
        <v>90</v>
      </c>
      <c r="AD28" s="48" t="s">
        <v>90</v>
      </c>
      <c r="AE28" s="48" t="s">
        <v>90</v>
      </c>
      <c r="AF28" s="114" t="s">
        <v>90</v>
      </c>
      <c r="AG28" s="123">
        <v>47059572</v>
      </c>
      <c r="AH28" s="49">
        <f t="shared" si="9"/>
        <v>1344</v>
      </c>
      <c r="AI28" s="50">
        <f t="shared" si="8"/>
        <v>231.24569855471438</v>
      </c>
      <c r="AJ28" s="98">
        <v>0</v>
      </c>
      <c r="AK28" s="98">
        <v>1</v>
      </c>
      <c r="AL28" s="98">
        <v>1</v>
      </c>
      <c r="AM28" s="98">
        <v>1</v>
      </c>
      <c r="AN28" s="98">
        <v>1</v>
      </c>
      <c r="AO28" s="98">
        <v>0</v>
      </c>
      <c r="AP28" s="115">
        <v>10877392</v>
      </c>
      <c r="AQ28" s="115">
        <f t="shared" si="1"/>
        <v>0</v>
      </c>
      <c r="AR28" s="53">
        <v>1.27</v>
      </c>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134</v>
      </c>
      <c r="P29" s="111">
        <v>137</v>
      </c>
      <c r="Q29" s="111">
        <v>3619794</v>
      </c>
      <c r="R29" s="46">
        <f t="shared" si="4"/>
        <v>5914</v>
      </c>
      <c r="S29" s="47">
        <f t="shared" si="5"/>
        <v>141.93600000000001</v>
      </c>
      <c r="T29" s="47">
        <f t="shared" si="6"/>
        <v>5.9139999999999997</v>
      </c>
      <c r="U29" s="112">
        <v>3.2</v>
      </c>
      <c r="V29" s="112">
        <f t="shared" si="7"/>
        <v>3.2</v>
      </c>
      <c r="W29" s="113" t="s">
        <v>129</v>
      </c>
      <c r="X29" s="115">
        <v>0</v>
      </c>
      <c r="Y29" s="115">
        <v>1035</v>
      </c>
      <c r="Z29" s="115">
        <v>1186</v>
      </c>
      <c r="AA29" s="115">
        <v>1185</v>
      </c>
      <c r="AB29" s="115">
        <v>1187</v>
      </c>
      <c r="AC29" s="48" t="s">
        <v>90</v>
      </c>
      <c r="AD29" s="48" t="s">
        <v>90</v>
      </c>
      <c r="AE29" s="48" t="s">
        <v>90</v>
      </c>
      <c r="AF29" s="114" t="s">
        <v>90</v>
      </c>
      <c r="AG29" s="123">
        <v>47060928</v>
      </c>
      <c r="AH29" s="49">
        <f t="shared" si="9"/>
        <v>1356</v>
      </c>
      <c r="AI29" s="50">
        <f t="shared" si="8"/>
        <v>229.28643895840381</v>
      </c>
      <c r="AJ29" s="98">
        <v>0</v>
      </c>
      <c r="AK29" s="98">
        <v>1</v>
      </c>
      <c r="AL29" s="98">
        <v>1</v>
      </c>
      <c r="AM29" s="98">
        <v>1</v>
      </c>
      <c r="AN29" s="98">
        <v>1</v>
      </c>
      <c r="AO29" s="98">
        <v>0</v>
      </c>
      <c r="AP29" s="115">
        <v>10877392</v>
      </c>
      <c r="AQ29" s="115">
        <f t="shared" si="1"/>
        <v>0</v>
      </c>
      <c r="AR29" s="51"/>
      <c r="AS29" s="52" t="s">
        <v>113</v>
      </c>
      <c r="AY29" s="101"/>
    </row>
    <row r="30" spans="1:51" x14ac:dyDescent="0.25">
      <c r="B30" s="40">
        <v>2.7916666666666701</v>
      </c>
      <c r="C30" s="40">
        <v>0.83333333333333703</v>
      </c>
      <c r="D30" s="110">
        <v>4</v>
      </c>
      <c r="E30" s="41">
        <f t="shared" si="0"/>
        <v>2.8169014084507045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136</v>
      </c>
      <c r="P30" s="111">
        <v>133</v>
      </c>
      <c r="Q30" s="111">
        <v>3625603</v>
      </c>
      <c r="R30" s="46">
        <f t="shared" si="4"/>
        <v>5809</v>
      </c>
      <c r="S30" s="47">
        <f t="shared" si="5"/>
        <v>139.416</v>
      </c>
      <c r="T30" s="47">
        <f t="shared" si="6"/>
        <v>5.8090000000000002</v>
      </c>
      <c r="U30" s="112">
        <v>3</v>
      </c>
      <c r="V30" s="112">
        <f t="shared" si="7"/>
        <v>3</v>
      </c>
      <c r="W30" s="113" t="s">
        <v>129</v>
      </c>
      <c r="X30" s="115">
        <v>0</v>
      </c>
      <c r="Y30" s="115">
        <v>995</v>
      </c>
      <c r="Z30" s="115">
        <v>1187</v>
      </c>
      <c r="AA30" s="115">
        <v>1185</v>
      </c>
      <c r="AB30" s="115">
        <v>1187</v>
      </c>
      <c r="AC30" s="48" t="s">
        <v>90</v>
      </c>
      <c r="AD30" s="48" t="s">
        <v>90</v>
      </c>
      <c r="AE30" s="48" t="s">
        <v>90</v>
      </c>
      <c r="AF30" s="114" t="s">
        <v>90</v>
      </c>
      <c r="AG30" s="123">
        <v>47062252</v>
      </c>
      <c r="AH30" s="49">
        <f t="shared" si="9"/>
        <v>1324</v>
      </c>
      <c r="AI30" s="50">
        <f t="shared" si="8"/>
        <v>227.92218970562919</v>
      </c>
      <c r="AJ30" s="98">
        <v>0</v>
      </c>
      <c r="AK30" s="98">
        <v>1</v>
      </c>
      <c r="AL30" s="98">
        <v>1</v>
      </c>
      <c r="AM30" s="98">
        <v>1</v>
      </c>
      <c r="AN30" s="98">
        <v>1</v>
      </c>
      <c r="AO30" s="98">
        <v>0</v>
      </c>
      <c r="AP30" s="115">
        <v>10877392</v>
      </c>
      <c r="AQ30" s="115">
        <f t="shared" si="1"/>
        <v>0</v>
      </c>
      <c r="AR30" s="51"/>
      <c r="AS30" s="52" t="s">
        <v>113</v>
      </c>
      <c r="AV30" s="339" t="s">
        <v>117</v>
      </c>
      <c r="AW30" s="339"/>
      <c r="AY30" s="101"/>
    </row>
    <row r="31" spans="1:51" x14ac:dyDescent="0.25">
      <c r="B31" s="40">
        <v>2.8333333333333299</v>
      </c>
      <c r="C31" s="40">
        <v>0.875000000000004</v>
      </c>
      <c r="D31" s="110">
        <v>4</v>
      </c>
      <c r="E31" s="41">
        <f t="shared" si="0"/>
        <v>2.8169014084507045</v>
      </c>
      <c r="F31" s="175">
        <v>76</v>
      </c>
      <c r="G31" s="41">
        <f t="shared" si="2"/>
        <v>53.521126760563384</v>
      </c>
      <c r="H31" s="42" t="s">
        <v>88</v>
      </c>
      <c r="I31" s="42">
        <f t="shared" si="3"/>
        <v>50</v>
      </c>
      <c r="J31" s="43">
        <f t="shared" si="13"/>
        <v>51.408450704225352</v>
      </c>
      <c r="K31" s="42">
        <f t="shared" si="12"/>
        <v>55.633802816901408</v>
      </c>
      <c r="L31" s="44">
        <v>18</v>
      </c>
      <c r="M31" s="45" t="s">
        <v>100</v>
      </c>
      <c r="N31" s="45">
        <v>16.100000000000001</v>
      </c>
      <c r="O31" s="111">
        <v>114</v>
      </c>
      <c r="P31" s="111">
        <v>133</v>
      </c>
      <c r="Q31" s="111">
        <v>3631089</v>
      </c>
      <c r="R31" s="46">
        <f t="shared" si="4"/>
        <v>5486</v>
      </c>
      <c r="S31" s="47">
        <f t="shared" si="5"/>
        <v>131.66399999999999</v>
      </c>
      <c r="T31" s="47">
        <f t="shared" si="6"/>
        <v>5.4859999999999998</v>
      </c>
      <c r="U31" s="112">
        <v>2.4</v>
      </c>
      <c r="V31" s="112">
        <f t="shared" si="7"/>
        <v>2.4</v>
      </c>
      <c r="W31" s="113" t="s">
        <v>133</v>
      </c>
      <c r="X31" s="115">
        <v>0</v>
      </c>
      <c r="Y31" s="115">
        <v>1098</v>
      </c>
      <c r="Z31" s="115">
        <v>0</v>
      </c>
      <c r="AA31" s="115">
        <v>1185</v>
      </c>
      <c r="AB31" s="115">
        <v>1188</v>
      </c>
      <c r="AC31" s="48" t="s">
        <v>90</v>
      </c>
      <c r="AD31" s="48" t="s">
        <v>90</v>
      </c>
      <c r="AE31" s="48" t="s">
        <v>90</v>
      </c>
      <c r="AF31" s="114" t="s">
        <v>90</v>
      </c>
      <c r="AG31" s="123">
        <v>47063356</v>
      </c>
      <c r="AH31" s="49">
        <f t="shared" si="9"/>
        <v>1104</v>
      </c>
      <c r="AI31" s="50">
        <f t="shared" si="8"/>
        <v>201.2395187750638</v>
      </c>
      <c r="AJ31" s="98">
        <v>0</v>
      </c>
      <c r="AK31" s="98">
        <v>1</v>
      </c>
      <c r="AL31" s="98">
        <v>0</v>
      </c>
      <c r="AM31" s="98">
        <v>1</v>
      </c>
      <c r="AN31" s="98">
        <v>1</v>
      </c>
      <c r="AO31" s="98">
        <v>0</v>
      </c>
      <c r="AP31" s="115">
        <v>10877392</v>
      </c>
      <c r="AQ31" s="115">
        <f t="shared" si="1"/>
        <v>0</v>
      </c>
      <c r="AR31" s="51"/>
      <c r="AS31" s="52" t="s">
        <v>113</v>
      </c>
      <c r="AV31" s="59" t="s">
        <v>29</v>
      </c>
      <c r="AW31" s="59" t="s">
        <v>74</v>
      </c>
      <c r="AY31" s="101"/>
    </row>
    <row r="32" spans="1:51" x14ac:dyDescent="0.25">
      <c r="B32" s="40">
        <v>2.875</v>
      </c>
      <c r="C32" s="40">
        <v>0.91666666666667096</v>
      </c>
      <c r="D32" s="110">
        <v>5</v>
      </c>
      <c r="E32" s="41">
        <f t="shared" si="0"/>
        <v>3.5211267605633805</v>
      </c>
      <c r="F32" s="175">
        <v>76</v>
      </c>
      <c r="G32" s="41">
        <f t="shared" si="2"/>
        <v>53.521126760563384</v>
      </c>
      <c r="H32" s="42" t="s">
        <v>88</v>
      </c>
      <c r="I32" s="42">
        <f t="shared" si="3"/>
        <v>50</v>
      </c>
      <c r="J32" s="43">
        <f t="shared" si="13"/>
        <v>51.408450704225352</v>
      </c>
      <c r="K32" s="42">
        <f t="shared" si="12"/>
        <v>55.633802816901408</v>
      </c>
      <c r="L32" s="44">
        <v>14</v>
      </c>
      <c r="M32" s="45" t="s">
        <v>118</v>
      </c>
      <c r="N32" s="45">
        <v>12.6</v>
      </c>
      <c r="O32" s="111">
        <v>121</v>
      </c>
      <c r="P32" s="111">
        <v>124</v>
      </c>
      <c r="Q32" s="111">
        <v>3636356</v>
      </c>
      <c r="R32" s="46">
        <f t="shared" si="4"/>
        <v>5267</v>
      </c>
      <c r="S32" s="47">
        <f t="shared" si="5"/>
        <v>126.408</v>
      </c>
      <c r="T32" s="47">
        <f t="shared" si="6"/>
        <v>5.2670000000000003</v>
      </c>
      <c r="U32" s="112">
        <v>1.9</v>
      </c>
      <c r="V32" s="112">
        <f t="shared" si="7"/>
        <v>1.9</v>
      </c>
      <c r="W32" s="113" t="s">
        <v>133</v>
      </c>
      <c r="X32" s="115">
        <v>0</v>
      </c>
      <c r="Y32" s="115">
        <v>1048</v>
      </c>
      <c r="Z32" s="115">
        <v>0</v>
      </c>
      <c r="AA32" s="115">
        <v>1185</v>
      </c>
      <c r="AB32" s="115">
        <v>1188</v>
      </c>
      <c r="AC32" s="48" t="s">
        <v>90</v>
      </c>
      <c r="AD32" s="48" t="s">
        <v>90</v>
      </c>
      <c r="AE32" s="48" t="s">
        <v>90</v>
      </c>
      <c r="AF32" s="114" t="s">
        <v>90</v>
      </c>
      <c r="AG32" s="123">
        <v>47064412</v>
      </c>
      <c r="AH32" s="49">
        <f t="shared" si="9"/>
        <v>1056</v>
      </c>
      <c r="AI32" s="50">
        <f t="shared" si="8"/>
        <v>200.49363964306056</v>
      </c>
      <c r="AJ32" s="98">
        <v>0</v>
      </c>
      <c r="AK32" s="98">
        <v>1</v>
      </c>
      <c r="AL32" s="98">
        <v>0</v>
      </c>
      <c r="AM32" s="98">
        <v>1</v>
      </c>
      <c r="AN32" s="98">
        <v>1</v>
      </c>
      <c r="AO32" s="98">
        <v>0</v>
      </c>
      <c r="AP32" s="115">
        <v>10877392</v>
      </c>
      <c r="AQ32" s="115">
        <f t="shared" si="1"/>
        <v>0</v>
      </c>
      <c r="AR32" s="53">
        <v>1.3</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142</v>
      </c>
      <c r="P33" s="111">
        <v>123</v>
      </c>
      <c r="Q33" s="111">
        <v>3641642</v>
      </c>
      <c r="R33" s="46">
        <f t="shared" si="4"/>
        <v>5286</v>
      </c>
      <c r="S33" s="47">
        <f t="shared" si="5"/>
        <v>126.864</v>
      </c>
      <c r="T33" s="47">
        <f t="shared" si="6"/>
        <v>5.2859999999999996</v>
      </c>
      <c r="U33" s="112">
        <v>2.2999999999999998</v>
      </c>
      <c r="V33" s="112">
        <f t="shared" si="7"/>
        <v>2.2999999999999998</v>
      </c>
      <c r="W33" s="113" t="s">
        <v>135</v>
      </c>
      <c r="X33" s="115">
        <v>0</v>
      </c>
      <c r="Y33" s="115">
        <v>0</v>
      </c>
      <c r="Z33" s="115">
        <v>1148</v>
      </c>
      <c r="AA33" s="115">
        <v>1185</v>
      </c>
      <c r="AB33" s="115">
        <v>1187</v>
      </c>
      <c r="AC33" s="48" t="s">
        <v>90</v>
      </c>
      <c r="AD33" s="48" t="s">
        <v>90</v>
      </c>
      <c r="AE33" s="48" t="s">
        <v>90</v>
      </c>
      <c r="AF33" s="114" t="s">
        <v>90</v>
      </c>
      <c r="AG33" s="123">
        <v>47065612</v>
      </c>
      <c r="AH33" s="49">
        <f t="shared" si="9"/>
        <v>1200</v>
      </c>
      <c r="AI33" s="50">
        <f t="shared" si="8"/>
        <v>227.01475595913737</v>
      </c>
      <c r="AJ33" s="98">
        <v>0</v>
      </c>
      <c r="AK33" s="98">
        <v>0</v>
      </c>
      <c r="AL33" s="98">
        <v>1</v>
      </c>
      <c r="AM33" s="98">
        <v>1</v>
      </c>
      <c r="AN33" s="98">
        <v>1</v>
      </c>
      <c r="AO33" s="98">
        <v>0.65</v>
      </c>
      <c r="AP33" s="115">
        <v>10878092</v>
      </c>
      <c r="AQ33" s="115">
        <f t="shared" si="1"/>
        <v>700</v>
      </c>
      <c r="AR33" s="51"/>
      <c r="AS33" s="52" t="s">
        <v>113</v>
      </c>
      <c r="AY33" s="101"/>
    </row>
    <row r="34" spans="1:51" x14ac:dyDescent="0.25">
      <c r="B34" s="40">
        <v>2.9583333333333299</v>
      </c>
      <c r="C34" s="40">
        <v>1</v>
      </c>
      <c r="D34" s="110">
        <v>4</v>
      </c>
      <c r="E34" s="41">
        <f t="shared" si="0"/>
        <v>2.8169014084507045</v>
      </c>
      <c r="F34" s="100">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143</v>
      </c>
      <c r="P34" s="111">
        <v>120</v>
      </c>
      <c r="Q34" s="111">
        <v>3647662</v>
      </c>
      <c r="R34" s="46">
        <f t="shared" si="4"/>
        <v>6020</v>
      </c>
      <c r="S34" s="47">
        <f t="shared" si="5"/>
        <v>144.47999999999999</v>
      </c>
      <c r="T34" s="47">
        <f t="shared" si="6"/>
        <v>6.02</v>
      </c>
      <c r="U34" s="112">
        <v>3.1</v>
      </c>
      <c r="V34" s="112">
        <f t="shared" si="7"/>
        <v>3.1</v>
      </c>
      <c r="W34" s="113" t="s">
        <v>135</v>
      </c>
      <c r="X34" s="115">
        <v>0</v>
      </c>
      <c r="Y34" s="115">
        <v>0</v>
      </c>
      <c r="Z34" s="115">
        <v>1147</v>
      </c>
      <c r="AA34" s="115">
        <v>1185</v>
      </c>
      <c r="AB34" s="115">
        <v>1187</v>
      </c>
      <c r="AC34" s="48" t="s">
        <v>90</v>
      </c>
      <c r="AD34" s="48" t="s">
        <v>90</v>
      </c>
      <c r="AE34" s="48" t="s">
        <v>90</v>
      </c>
      <c r="AF34" s="114" t="s">
        <v>90</v>
      </c>
      <c r="AG34" s="123">
        <v>47067004</v>
      </c>
      <c r="AH34" s="49">
        <f t="shared" si="9"/>
        <v>1392</v>
      </c>
      <c r="AI34" s="50">
        <f t="shared" si="8"/>
        <v>231.22923588039868</v>
      </c>
      <c r="AJ34" s="98">
        <v>0</v>
      </c>
      <c r="AK34" s="98">
        <v>0</v>
      </c>
      <c r="AL34" s="98">
        <v>1</v>
      </c>
      <c r="AM34" s="98">
        <v>1</v>
      </c>
      <c r="AN34" s="98">
        <v>1</v>
      </c>
      <c r="AO34" s="98">
        <v>0.65</v>
      </c>
      <c r="AP34" s="115">
        <v>10878858</v>
      </c>
      <c r="AQ34" s="115">
        <f t="shared" si="1"/>
        <v>766</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136406</v>
      </c>
      <c r="S35" s="65">
        <f>AVERAGE(S11:S34)</f>
        <v>136.40600000000001</v>
      </c>
      <c r="T35" s="65">
        <f>SUM(T11:T34)</f>
        <v>136.40599999999998</v>
      </c>
      <c r="U35" s="112"/>
      <c r="V35" s="94"/>
      <c r="W35" s="57"/>
      <c r="X35" s="88"/>
      <c r="Y35" s="89"/>
      <c r="Z35" s="89"/>
      <c r="AA35" s="89"/>
      <c r="AB35" s="90"/>
      <c r="AC35" s="88"/>
      <c r="AD35" s="89"/>
      <c r="AE35" s="90"/>
      <c r="AF35" s="91"/>
      <c r="AG35" s="66">
        <f>AG34-AG10</f>
        <v>30640</v>
      </c>
      <c r="AH35" s="67">
        <f>SUM(AH11:AH34)</f>
        <v>30640</v>
      </c>
      <c r="AI35" s="68">
        <f>$AH$35/$T35</f>
        <v>224.62355028371189</v>
      </c>
      <c r="AJ35" s="98"/>
      <c r="AK35" s="98"/>
      <c r="AL35" s="98"/>
      <c r="AM35" s="98"/>
      <c r="AN35" s="98"/>
      <c r="AO35" s="69"/>
      <c r="AP35" s="70">
        <f>AP34-AP10</f>
        <v>7059</v>
      </c>
      <c r="AQ35" s="71">
        <f>SUM(AQ11:AQ34)</f>
        <v>7059</v>
      </c>
      <c r="AR35" s="72">
        <f>AVERAGE(AR11:AR34)</f>
        <v>1.1466666666666667</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153</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154</v>
      </c>
      <c r="C41" s="106"/>
      <c r="D41" s="106"/>
      <c r="E41" s="106"/>
      <c r="F41" s="85"/>
      <c r="G41" s="85"/>
      <c r="H41" s="85"/>
      <c r="I41" s="106"/>
      <c r="J41" s="106"/>
      <c r="K41" s="106"/>
      <c r="L41" s="85"/>
      <c r="M41" s="85"/>
      <c r="N41" s="85"/>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67" t="s">
        <v>126</v>
      </c>
      <c r="C42" s="105"/>
      <c r="D42" s="105"/>
      <c r="E42" s="105"/>
      <c r="F42" s="105"/>
      <c r="G42" s="105"/>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67" t="s">
        <v>138</v>
      </c>
      <c r="C43" s="145"/>
      <c r="D43" s="145"/>
      <c r="E43" s="146"/>
      <c r="F43" s="127"/>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155</v>
      </c>
      <c r="C44" s="145"/>
      <c r="D44" s="147"/>
      <c r="E44" s="148"/>
      <c r="F44" s="129"/>
      <c r="G44" s="129"/>
      <c r="H44" s="129"/>
      <c r="I44" s="129"/>
      <c r="J44" s="130"/>
      <c r="K44" s="130"/>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67" t="s">
        <v>156</v>
      </c>
      <c r="C45" s="149"/>
      <c r="D45" s="150"/>
      <c r="E45" s="151"/>
      <c r="F45" s="131"/>
      <c r="G45" s="131"/>
      <c r="H45" s="131"/>
      <c r="I45" s="131"/>
      <c r="J45" s="132"/>
      <c r="K45" s="132"/>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67" t="s">
        <v>140</v>
      </c>
      <c r="C46" s="152"/>
      <c r="D46" s="153"/>
      <c r="E46" s="154"/>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67" t="s">
        <v>143</v>
      </c>
      <c r="C47" s="145"/>
      <c r="D47" s="155"/>
      <c r="E47" s="148"/>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67" t="s">
        <v>144</v>
      </c>
      <c r="C48" s="148"/>
      <c r="D48" s="147"/>
      <c r="E48" s="148"/>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34" t="s">
        <v>157</v>
      </c>
      <c r="C49" s="148"/>
      <c r="D49" s="147"/>
      <c r="E49" s="148"/>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145</v>
      </c>
      <c r="C50" s="148"/>
      <c r="D50" s="147"/>
      <c r="E50" s="148"/>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146</v>
      </c>
      <c r="C51" s="145"/>
      <c r="D51" s="156"/>
      <c r="E51" s="145"/>
      <c r="F51" s="137"/>
      <c r="G51" s="137"/>
      <c r="H51" s="124"/>
      <c r="I51" s="124"/>
      <c r="J51" s="125"/>
      <c r="K51" s="125"/>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81" t="s">
        <v>147</v>
      </c>
      <c r="C52" s="183"/>
      <c r="D52" s="184"/>
      <c r="E52" s="185"/>
      <c r="F52" s="184"/>
      <c r="G52" s="184"/>
      <c r="H52" s="184"/>
      <c r="I52" s="186"/>
      <c r="J52" s="186"/>
      <c r="K52" s="187"/>
      <c r="L52" s="187"/>
      <c r="M52" s="187"/>
      <c r="N52" s="187"/>
      <c r="O52" s="187"/>
      <c r="P52" s="187"/>
      <c r="Q52" s="187"/>
      <c r="R52" s="187"/>
      <c r="S52" s="125"/>
      <c r="T52" s="125"/>
      <c r="U52" s="126"/>
      <c r="V52" s="126"/>
      <c r="W52" s="79"/>
      <c r="X52" s="102"/>
      <c r="Y52" s="102"/>
      <c r="Z52" s="102"/>
      <c r="AA52" s="80"/>
      <c r="AB52" s="102"/>
      <c r="AC52" s="102"/>
      <c r="AD52" s="102"/>
      <c r="AE52" s="102"/>
      <c r="AF52" s="102"/>
      <c r="AN52" s="103"/>
      <c r="AO52" s="103"/>
      <c r="AP52" s="103"/>
      <c r="AQ52" s="103"/>
      <c r="AR52" s="103"/>
      <c r="AS52" s="103"/>
      <c r="AT52" s="104"/>
      <c r="AW52" s="101"/>
      <c r="AX52" s="97"/>
      <c r="AY52" s="97"/>
    </row>
    <row r="53" spans="1:51" x14ac:dyDescent="0.25">
      <c r="B53" s="167" t="s">
        <v>148</v>
      </c>
      <c r="C53" s="158"/>
      <c r="D53" s="148"/>
      <c r="E53" s="147"/>
      <c r="F53" s="124"/>
      <c r="G53" s="124"/>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3" t="s">
        <v>158</v>
      </c>
      <c r="C54" s="157"/>
      <c r="D54" s="154"/>
      <c r="E54" s="153"/>
      <c r="F54" s="135"/>
      <c r="G54" s="135"/>
      <c r="H54" s="135"/>
      <c r="I54" s="135"/>
      <c r="J54" s="135"/>
      <c r="K54" s="135"/>
      <c r="L54" s="135"/>
      <c r="M54" s="135"/>
      <c r="N54" s="135"/>
      <c r="O54" s="135"/>
      <c r="P54" s="135"/>
      <c r="Q54" s="135"/>
      <c r="R54" s="135"/>
      <c r="S54" s="135"/>
      <c r="T54" s="135"/>
      <c r="U54" s="135"/>
      <c r="V54" s="135"/>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44"/>
      <c r="C55" s="154"/>
      <c r="D55" s="153"/>
      <c r="E55" s="154"/>
      <c r="F55" s="135"/>
      <c r="G55" s="135"/>
      <c r="H55" s="135"/>
      <c r="I55" s="135"/>
      <c r="J55" s="135"/>
      <c r="K55" s="135"/>
      <c r="L55" s="135"/>
      <c r="M55" s="135"/>
      <c r="N55" s="135"/>
      <c r="O55" s="135"/>
      <c r="P55" s="135"/>
      <c r="Q55" s="135"/>
      <c r="R55" s="135"/>
      <c r="S55" s="135"/>
      <c r="T55" s="135"/>
      <c r="U55" s="135"/>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B56" s="144"/>
      <c r="C56" s="154"/>
      <c r="D56" s="153"/>
      <c r="E56" s="154"/>
      <c r="F56" s="135"/>
      <c r="G56" s="124"/>
      <c r="H56" s="124"/>
      <c r="I56" s="124"/>
      <c r="J56" s="124"/>
      <c r="K56" s="124"/>
      <c r="L56" s="124"/>
      <c r="M56" s="124"/>
      <c r="N56" s="124"/>
      <c r="O56" s="124"/>
      <c r="P56" s="124"/>
      <c r="Q56" s="124"/>
      <c r="R56" s="124"/>
      <c r="S56" s="124"/>
      <c r="T56" s="124"/>
      <c r="U56" s="124"/>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A57" s="102"/>
      <c r="B57" s="144"/>
      <c r="C57" s="159"/>
      <c r="D57" s="160"/>
      <c r="E57" s="159"/>
      <c r="F57" s="134"/>
      <c r="G57" s="105"/>
      <c r="H57" s="10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67"/>
      <c r="C58" s="134"/>
      <c r="D58" s="117"/>
      <c r="E58" s="134"/>
      <c r="F58" s="134"/>
      <c r="G58" s="105"/>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67"/>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67"/>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67"/>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67"/>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4"/>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67"/>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3"/>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67"/>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6"/>
      <c r="C70" s="134"/>
      <c r="D70" s="117"/>
      <c r="E70" s="134"/>
      <c r="F70" s="134"/>
      <c r="G70" s="105"/>
      <c r="H70" s="105"/>
      <c r="I70" s="105"/>
      <c r="J70" s="106"/>
      <c r="K70" s="106"/>
      <c r="L70" s="106"/>
      <c r="M70" s="106"/>
      <c r="N70" s="106"/>
      <c r="O70" s="106"/>
      <c r="P70" s="106"/>
      <c r="Q70" s="106"/>
      <c r="R70" s="106"/>
      <c r="S70" s="106"/>
      <c r="T70" s="108"/>
      <c r="U70" s="79"/>
      <c r="V70" s="79"/>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R77" s="99"/>
      <c r="S77" s="99"/>
      <c r="AS77" s="97"/>
      <c r="AT77" s="97"/>
      <c r="AU77" s="97"/>
      <c r="AV77" s="97"/>
      <c r="AW77" s="97"/>
      <c r="AX77" s="97"/>
      <c r="AY77" s="97"/>
    </row>
    <row r="78" spans="1:51" x14ac:dyDescent="0.25">
      <c r="O78" s="12"/>
      <c r="P78" s="99"/>
      <c r="Q78" s="99"/>
      <c r="R78" s="99"/>
      <c r="S78" s="99"/>
      <c r="T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T80" s="99"/>
      <c r="AS80" s="97"/>
      <c r="AT80" s="97"/>
      <c r="AU80" s="97"/>
      <c r="AV80" s="97"/>
      <c r="AW80" s="97"/>
      <c r="AX80" s="97"/>
      <c r="AY80" s="97"/>
    </row>
    <row r="81" spans="15:51" x14ac:dyDescent="0.25">
      <c r="O81" s="99"/>
      <c r="Q81" s="99"/>
      <c r="R81" s="99"/>
      <c r="S81" s="99"/>
      <c r="AS81" s="97"/>
      <c r="AT81" s="97"/>
      <c r="AU81" s="97"/>
      <c r="AV81" s="97"/>
      <c r="AW81" s="97"/>
      <c r="AX81" s="97"/>
      <c r="AY81" s="97"/>
    </row>
    <row r="82" spans="15:51" x14ac:dyDescent="0.25">
      <c r="O82" s="12"/>
      <c r="P82" s="99"/>
      <c r="Q82" s="99"/>
      <c r="R82" s="99"/>
      <c r="S82" s="99"/>
      <c r="T82" s="99"/>
      <c r="AS82" s="97"/>
      <c r="AT82" s="97"/>
      <c r="AU82" s="97"/>
      <c r="AV82" s="97"/>
      <c r="AW82" s="97"/>
      <c r="AX82" s="97"/>
      <c r="AY82" s="97"/>
    </row>
    <row r="83" spans="15:51" x14ac:dyDescent="0.25">
      <c r="O83" s="12"/>
      <c r="P83" s="99"/>
      <c r="Q83" s="99"/>
      <c r="R83" s="99"/>
      <c r="S83" s="99"/>
      <c r="T83" s="99"/>
      <c r="U83" s="99"/>
      <c r="AS83" s="97"/>
      <c r="AT83" s="97"/>
      <c r="AU83" s="97"/>
      <c r="AV83" s="97"/>
      <c r="AW83" s="97"/>
      <c r="AX83" s="97"/>
      <c r="AY83" s="97"/>
    </row>
    <row r="84" spans="15:51" x14ac:dyDescent="0.25">
      <c r="O84" s="12"/>
      <c r="P84" s="99"/>
      <c r="T84" s="99"/>
      <c r="U84" s="99"/>
      <c r="AS84" s="97"/>
      <c r="AT84" s="97"/>
      <c r="AU84" s="97"/>
      <c r="AV84" s="97"/>
      <c r="AW84" s="97"/>
      <c r="AX84" s="97"/>
      <c r="AY84" s="97"/>
    </row>
    <row r="96" spans="15:51" x14ac:dyDescent="0.25">
      <c r="AS96" s="97"/>
      <c r="AT96" s="97"/>
      <c r="AU96" s="97"/>
      <c r="AV96" s="97"/>
      <c r="AW96" s="97"/>
      <c r="AX96" s="97"/>
      <c r="AY96" s="97"/>
    </row>
  </sheetData>
  <protectedRanges>
    <protectedRange sqref="S57:T73" name="Range2_12_5_1_1"/>
    <protectedRange sqref="L10 AD8 AF8 AJ8:AR8 AF10 L24:N31 N32:N34 N10:N23 G11:G34 AC11:AF34 E11:E34 R11:T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2:AA54 Z46:Z51 Z55:Z56" name="Range2_2_1_10_1_1_1_2"/>
    <protectedRange sqref="N57:R73" name="Range2_12_1_6_1_1"/>
    <protectedRange sqref="L57:M73" name="Range2_2_12_1_7_1_1"/>
    <protectedRange sqref="AS11:AS15" name="Range1_4_1_1_1_1"/>
    <protectedRange sqref="J11:J15 J26:J34" name="Range1_1_2_1_10_1_1_1_1"/>
    <protectedRange sqref="T42" name="Range2_12_5_1_1_4"/>
    <protectedRange sqref="E42:H42" name="Range2_2_12_1_7_1_1_1"/>
    <protectedRange sqref="D42" name="Range2_3_2_1_3_1_1_2_10_1_1_1_1_1"/>
    <protectedRange sqref="C42" name="Range2_1_1_1_1_11_1_2_1_1_1"/>
    <protectedRange sqref="F41 L41 S38:S41" name="Range2_12_3_1_1_1_1"/>
    <protectedRange sqref="D38:H38 C41:E41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7:K73" name="Range2_2_12_1_4_1_1_1_1_1_1_1_1_1_1_1_1_1_1_1"/>
    <protectedRange sqref="I57:I73" name="Range2_2_12_1_7_1_1_2_2_1_2"/>
    <protectedRange sqref="F57:H73" name="Range2_2_12_1_3_1_2_1_1_1_1_2_1_1_1_1_1_1_1_1_1_1_1"/>
    <protectedRange sqref="E57:E73"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4:V54 F55:G56" name="Range2_12_5_1_1_1_2_2_1_1_1_1_1_1_1_1_1_1_1_2_1_1_1_2_1_1_1_1_1_1_1_1_1_1_1_1_1_1_1_1_2_1_1_1_1_1_1_1_1_1_2_1_1_3_1_1_1_3_1_1_1_1_1_1_1_1_1_1_1_1_1_1_1_1_1_1_1_1_1_1_2_1_1_1_1_1_1_1_1_1_1_1_2_2_1_2_1_1_1_1_1_1_1_1_1_1_1_1_1"/>
    <protectedRange sqref="T52:U53 S47:T51" name="Range2_12_5_1_1_2_1_1_1_2_1_1_1_1_1_1_1_1_1_1_1_1_1"/>
    <protectedRange sqref="O52:S53 N47:R51" name="Range2_12_1_6_1_1_2_1_1_1_2_1_1_1_1_1_1_1_1_1_1_1_1_1"/>
    <protectedRange sqref="M52:N53 L47:M51" name="Range2_2_12_1_7_1_1_3_1_1_1_2_1_1_1_1_1_1_1_1_1_1_1_1_1"/>
    <protectedRange sqref="K52:L53 J47:K51" name="Range2_2_12_1_4_1_1_1_1_1_1_1_1_1_1_1_1_1_1_1_2_1_1_1_2_1_1_1_1_1_1_1_1_1_1_1_1_1"/>
    <protectedRange sqref="J52:J53 I47:I51" name="Range2_2_12_1_7_1_1_2_2_1_2_2_1_1_1_2_1_1_1_1_1_1_1_1_1_1_1_1_1"/>
    <protectedRange sqref="H52:I53 G47:H51" name="Range2_2_12_1_3_1_2_1_1_1_1_2_1_1_1_1_1_1_1_1_1_1_1_2_1_1_1_2_1_1_1_1_1_1_1_1_1_1_1_1_1"/>
    <protectedRange sqref="G52:G53 F47:F51" name="Range2_2_12_1_3_1_2_1_1_1_1_2_1_1_1_1_1_1_1_1_1_1_1_2_2_1_1_2_1_1_1_1_1_1_1_1_1_1_1_1_1"/>
    <protectedRange sqref="F52:F53 E47:E51"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4:H44" name="Range2_2_12_1_3_1_2_1_1_1_1_2_1_1_1_1_1_1_1_1_1_1_1_2_1_1_1_1_1_2_1_1_1_1_1_1"/>
    <protectedRange sqref="F44" name="Range2_2_12_1_3_1_2_1_1_1_1_2_1_1_1_1_1_1_1_1_1_1_1_2_2_1_1_1_1_2_1_1_1_1_1_1"/>
    <protectedRange sqref="E44" name="Range2_2_12_1_3_1_2_1_1_1_2_1_1_1_1_3_1_1_1_1_1_1_1_1_1_2_2_1_1_1_1_2_1_1_1_1_1_1"/>
    <protectedRange sqref="C53"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B42" name="Range2_12_5_1_1_1_1_1_2_1_1_1"/>
    <protectedRange sqref="B58"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60" name="Range2_12_5_1_1_1_2_2_1_1_1_1_1_1_1_1_1_1_1_2_1_1_1_1_1_1_1_1_1_1_1_1_1_1_1_1_1_1_1_1_1_1_1_1_1_1_1_1_1_1_1_1_1_1_1_1_1_1_1_1_1_1_1_1_1_1_1_1_1_1_1_1_1_2_1_1_1_1_1_1_1_1_1_1_1_2_1_1_1_1_1_2_1_1_1_1_1_1_1_1_1_1_1_1_1_1_1_1_1_1_1_1_1_1_1_1_1_1_1_1_1_1_2__4"/>
    <protectedRange sqref="B61"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F11:F22" name="Range1_16_3_1_1_2_1_1_1_2_1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B47" name="Range2_12_5_1_1_1_1_1_2_1_1_1_1_1_1_1_1_1_1_1_1_1_1_1_1_1_1_1_1_2_1_1_1_1_1_1_1_1_1_1_1_1_1_3_1_1_1_2_1_1_1_1_1_1_1_1_1_1_1_1_2_1_1_1_1_1_1_1_1_1_1_1_1_1_1_1_1_1_1_1_1_1_1_1_1_1_1_1_1_3_1_2_1_1_1_2_2_1_1_1_2_2_1_1_1_1_1_1_1_1_1_1_1_1_1_2"/>
    <protectedRange sqref="B48" name="Range2_12_5_1_1_1_1_1_2_1_1_2_1_1_1_1_1_1_1_1_1_1_1_1_1_1_1_1_1_2_1_1_1_1_1_1_1_1_1_1_1_1_1_1_3_1_1_1_2_1_1_1_1_1_1_1_1_1_2_1_1_1_1_1_1_1_1_1_1_1_1_1_1_1_1_1_1_1_1_1_1_1_1_1_1_2_1_1_1_2_2_1_1_1_1_1_1_1_1_1_1_1_1_2"/>
    <protectedRange sqref="B50" name="Range2_12_5_1_1_1_2_2_1_1_1_1_1_1_1_1_1_1_1_2_1_1_1_1_1_1_1_1_1_3_1_3_1_2_1_1_1_1_1_1_1_1_1_1_1_1_1_2_1_1_1_1_1_2_1_1_1_1_1_1_1_1_2_1_1_3_1_1_1_2_1_1_1_1_1_1_1_1_1_1_1_1_1_1_1_1_1_2_1_1_1_1_1_1_1_1_1_1_1_1_1_1_1_1_1_1_1_2_3_1_2_1_1_1_2_2_1_1_1_3_1_1_1__2"/>
    <protectedRange sqref="B52" name="Range2_12_5_1_1_1_2_2_1_1_1_1_1_1_1_1_1_1_1_2_1_1_1_1_1_1_1_1_1_3_1_3_1_2_1_1_1_1_1_1_1_1_1_1_1_1_1_2_1_1_1_1_1_2_1_1_1_1_1_1_1_1_2_1_1_3_1_1_1_2_1_1_1_1_1_1_1_1_1_1_1_1_1_1_1_1_1_2_1_1_1_1_1_1_1_1_1_1_1_1_1_1_1_1_1_1_1_2_3_1_2_1_1_1_2_2_1_3_1_1_1_1_1__2"/>
    <protectedRange sqref="B53" name="Range2_12_5_1_1_1_1_1_2_1_2_1_1_1_2_1_1_1_1_1_1_1_1_1_1_2_1_1_1_1_1_2_1_1_1_1_1_1_1_2_1_1_3_1_1_1_2_1_1_1_1_1_1_1_1_1_1_1_1_1_1_1_1_1_1_1_1_1_1_1_1_1_1_1_1_1_1_1_1_2_2_1_1_1_1_2_1_1_2_1_1_1_1_1_1_1_1_1_1_2_2"/>
    <protectedRange sqref="B51" name="Range2_12_5_1_1_1_2_2_1_1_1_1_1_1_1_1_1_1_1_2_1_1_1_2_1_1_1_1_1_1_1_1_1_1_1_1_1_1_1_1_2_1_1_1_1_1_1_1_1_1_2_1_1_3_1_1_1_3_1_1_1_1_1_1_1_1_1_1_1_1_1_1_1_1_1_1_1_1_1_1_2_1_1_1_1_1_1_1_1_1_2_2_1_1_1_2_2_1_1_1_1_1_1_1_1_1_1_2_2"/>
    <protectedRange sqref="B49" name="Range2_12_5_1_1_1_2_2_1_1_1_1_1_1_1_1_1_1_1_2_1_1_1_1_1_1_1_1_1_3_1_3_1_2_1_1_1_1_1_1_1_1_1_1_1_1_1_2_1_1_1_1_1_2_1_1_1_1_1_1_1_1_2_1_1_3_1_1_1_2_1_1_1_1_1_1_1_1_1_1_1_1_1_1_1_1_1_2_1_1_1_1_1_1_1_1_1_1_1_1_1_1_1_1_1_1_1_2_3_1_2_1_1_1_2_2_1_1_1_1_1_2_1_3"/>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34:AB34 X11:Y32 X33:Z33 AA32:AB33 AA11:AA31">
    <cfRule type="containsText" dxfId="1420" priority="36" operator="containsText" text="N/A">
      <formula>NOT(ISERROR(SEARCH("N/A",X11)))</formula>
    </cfRule>
    <cfRule type="cellIs" dxfId="1419" priority="49" operator="equal">
      <formula>0</formula>
    </cfRule>
  </conditionalFormatting>
  <conditionalFormatting sqref="AC11:AE34 X34:AB34 X11:Y32 X33:Z33 AA32:AB33 AA11:AA31">
    <cfRule type="cellIs" dxfId="1418" priority="48" operator="greaterThanOrEqual">
      <formula>1185</formula>
    </cfRule>
  </conditionalFormatting>
  <conditionalFormatting sqref="AC11:AE34 X34:AB34 X11:Y32 X33:Z33 AA32:AB33 AA11:AA31">
    <cfRule type="cellIs" dxfId="1417" priority="47" operator="between">
      <formula>0.1</formula>
      <formula>1184</formula>
    </cfRule>
  </conditionalFormatting>
  <conditionalFormatting sqref="X8">
    <cfRule type="cellIs" dxfId="1416" priority="46" operator="equal">
      <formula>0</formula>
    </cfRule>
  </conditionalFormatting>
  <conditionalFormatting sqref="X8">
    <cfRule type="cellIs" dxfId="1415" priority="45" operator="greaterThan">
      <formula>1179</formula>
    </cfRule>
  </conditionalFormatting>
  <conditionalFormatting sqref="X8">
    <cfRule type="cellIs" dxfId="1414" priority="44" operator="greaterThan">
      <formula>99</formula>
    </cfRule>
  </conditionalFormatting>
  <conditionalFormatting sqref="X8">
    <cfRule type="cellIs" dxfId="1413" priority="43" operator="greaterThan">
      <formula>0.99</formula>
    </cfRule>
  </conditionalFormatting>
  <conditionalFormatting sqref="AB8">
    <cfRule type="cellIs" dxfId="1412" priority="42" operator="equal">
      <formula>0</formula>
    </cfRule>
  </conditionalFormatting>
  <conditionalFormatting sqref="AB8">
    <cfRule type="cellIs" dxfId="1411" priority="41" operator="greaterThan">
      <formula>1179</formula>
    </cfRule>
  </conditionalFormatting>
  <conditionalFormatting sqref="AB8">
    <cfRule type="cellIs" dxfId="1410" priority="40" operator="greaterThan">
      <formula>99</formula>
    </cfRule>
  </conditionalFormatting>
  <conditionalFormatting sqref="AB8">
    <cfRule type="cellIs" dxfId="1409" priority="39" operator="greaterThan">
      <formula>0.99</formula>
    </cfRule>
  </conditionalFormatting>
  <conditionalFormatting sqref="AH11:AH31">
    <cfRule type="cellIs" dxfId="1408" priority="37" operator="greaterThan">
      <formula>$AH$8</formula>
    </cfRule>
    <cfRule type="cellIs" dxfId="1407" priority="38" operator="greaterThan">
      <formula>$AH$8</formula>
    </cfRule>
  </conditionalFormatting>
  <conditionalFormatting sqref="AB11:AB31">
    <cfRule type="containsText" dxfId="1406" priority="32" operator="containsText" text="N/A">
      <formula>NOT(ISERROR(SEARCH("N/A",AB11)))</formula>
    </cfRule>
    <cfRule type="cellIs" dxfId="1405" priority="35" operator="equal">
      <formula>0</formula>
    </cfRule>
  </conditionalFormatting>
  <conditionalFormatting sqref="AB11:AB31">
    <cfRule type="cellIs" dxfId="1404" priority="34" operator="greaterThanOrEqual">
      <formula>1185</formula>
    </cfRule>
  </conditionalFormatting>
  <conditionalFormatting sqref="AB11:AB31">
    <cfRule type="cellIs" dxfId="1403" priority="33" operator="between">
      <formula>0.1</formula>
      <formula>1184</formula>
    </cfRule>
  </conditionalFormatting>
  <conditionalFormatting sqref="AO11:AO34 AN11:AN35">
    <cfRule type="cellIs" dxfId="1402" priority="31" operator="equal">
      <formula>0</formula>
    </cfRule>
  </conditionalFormatting>
  <conditionalFormatting sqref="AO11:AO34 AN11:AN35">
    <cfRule type="cellIs" dxfId="1401" priority="30" operator="greaterThan">
      <formula>1179</formula>
    </cfRule>
  </conditionalFormatting>
  <conditionalFormatting sqref="AO11:AO34 AN11:AN35">
    <cfRule type="cellIs" dxfId="1400" priority="29" operator="greaterThan">
      <formula>99</formula>
    </cfRule>
  </conditionalFormatting>
  <conditionalFormatting sqref="AO11:AO34 AN11:AN35">
    <cfRule type="cellIs" dxfId="1399" priority="28" operator="greaterThan">
      <formula>0.99</formula>
    </cfRule>
  </conditionalFormatting>
  <conditionalFormatting sqref="AQ11:AQ34">
    <cfRule type="cellIs" dxfId="1398" priority="27" operator="equal">
      <formula>0</formula>
    </cfRule>
  </conditionalFormatting>
  <conditionalFormatting sqref="AQ11:AQ34">
    <cfRule type="cellIs" dxfId="1397" priority="26" operator="greaterThan">
      <formula>1179</formula>
    </cfRule>
  </conditionalFormatting>
  <conditionalFormatting sqref="AQ11:AQ34">
    <cfRule type="cellIs" dxfId="1396" priority="25" operator="greaterThan">
      <formula>99</formula>
    </cfRule>
  </conditionalFormatting>
  <conditionalFormatting sqref="AQ11:AQ34">
    <cfRule type="cellIs" dxfId="1395" priority="24" operator="greaterThan">
      <formula>0.99</formula>
    </cfRule>
  </conditionalFormatting>
  <conditionalFormatting sqref="Z11:Z32">
    <cfRule type="containsText" dxfId="1394" priority="20" operator="containsText" text="N/A">
      <formula>NOT(ISERROR(SEARCH("N/A",Z11)))</formula>
    </cfRule>
    <cfRule type="cellIs" dxfId="1393" priority="23" operator="equal">
      <formula>0</formula>
    </cfRule>
  </conditionalFormatting>
  <conditionalFormatting sqref="Z11:Z32">
    <cfRule type="cellIs" dxfId="1392" priority="22" operator="greaterThanOrEqual">
      <formula>1185</formula>
    </cfRule>
  </conditionalFormatting>
  <conditionalFormatting sqref="Z11:Z32">
    <cfRule type="cellIs" dxfId="1391" priority="21" operator="between">
      <formula>0.1</formula>
      <formula>1184</formula>
    </cfRule>
  </conditionalFormatting>
  <conditionalFormatting sqref="AJ11:AN35">
    <cfRule type="cellIs" dxfId="1390" priority="19" operator="equal">
      <formula>0</formula>
    </cfRule>
  </conditionalFormatting>
  <conditionalFormatting sqref="AJ11:AN35">
    <cfRule type="cellIs" dxfId="1389" priority="18" operator="greaterThan">
      <formula>1179</formula>
    </cfRule>
  </conditionalFormatting>
  <conditionalFormatting sqref="AJ11:AN35">
    <cfRule type="cellIs" dxfId="1388" priority="17" operator="greaterThan">
      <formula>99</formula>
    </cfRule>
  </conditionalFormatting>
  <conditionalFormatting sqref="AJ11:AN35">
    <cfRule type="cellIs" dxfId="1387" priority="16" operator="greaterThan">
      <formula>0.99</formula>
    </cfRule>
  </conditionalFormatting>
  <conditionalFormatting sqref="AP11:AP34">
    <cfRule type="cellIs" dxfId="1386" priority="15" operator="equal">
      <formula>0</formula>
    </cfRule>
  </conditionalFormatting>
  <conditionalFormatting sqref="AP11:AP34">
    <cfRule type="cellIs" dxfId="1385" priority="14" operator="greaterThan">
      <formula>1179</formula>
    </cfRule>
  </conditionalFormatting>
  <conditionalFormatting sqref="AP11:AP34">
    <cfRule type="cellIs" dxfId="1384" priority="13" operator="greaterThan">
      <formula>99</formula>
    </cfRule>
  </conditionalFormatting>
  <conditionalFormatting sqref="AP11:AP34">
    <cfRule type="cellIs" dxfId="1383" priority="12" operator="greaterThan">
      <formula>0.99</formula>
    </cfRule>
  </conditionalFormatting>
  <conditionalFormatting sqref="AH32:AH34">
    <cfRule type="cellIs" dxfId="1382" priority="10" operator="greaterThan">
      <formula>$AH$8</formula>
    </cfRule>
    <cfRule type="cellIs" dxfId="1381" priority="11" operator="greaterThan">
      <formula>$AH$8</formula>
    </cfRule>
  </conditionalFormatting>
  <conditionalFormatting sqref="AI11:AI34">
    <cfRule type="cellIs" dxfId="1380" priority="9" operator="greaterThan">
      <formula>$AI$8</formula>
    </cfRule>
  </conditionalFormatting>
  <conditionalFormatting sqref="AL11:AL34">
    <cfRule type="cellIs" dxfId="1379" priority="8" operator="equal">
      <formula>0</formula>
    </cfRule>
  </conditionalFormatting>
  <conditionalFormatting sqref="AL11:AL34">
    <cfRule type="cellIs" dxfId="1378" priority="7" operator="greaterThan">
      <formula>1179</formula>
    </cfRule>
  </conditionalFormatting>
  <conditionalFormatting sqref="AL11:AL34">
    <cfRule type="cellIs" dxfId="1377" priority="6" operator="greaterThan">
      <formula>99</formula>
    </cfRule>
  </conditionalFormatting>
  <conditionalFormatting sqref="AL11:AL34">
    <cfRule type="cellIs" dxfId="1376" priority="5" operator="greaterThan">
      <formula>0.99</formula>
    </cfRule>
  </conditionalFormatting>
  <conditionalFormatting sqref="AM16:AM34">
    <cfRule type="cellIs" dxfId="1375" priority="4" operator="equal">
      <formula>0</formula>
    </cfRule>
  </conditionalFormatting>
  <conditionalFormatting sqref="AM16:AM34">
    <cfRule type="cellIs" dxfId="1374" priority="3" operator="greaterThan">
      <formula>1179</formula>
    </cfRule>
  </conditionalFormatting>
  <conditionalFormatting sqref="AM16:AM34">
    <cfRule type="cellIs" dxfId="1373" priority="2" operator="greaterThan">
      <formula>99</formula>
    </cfRule>
  </conditionalFormatting>
  <conditionalFormatting sqref="AM16:AM34">
    <cfRule type="cellIs" dxfId="1372"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5"/>
  <sheetViews>
    <sheetView showWhiteSpace="0" topLeftCell="A40" zoomScaleNormal="100" workbookViewId="0">
      <selection activeCell="B46" sqref="B46"/>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5" width="9.28515625" style="97" customWidth="1"/>
    <col min="16"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127</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177"/>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180" t="s">
        <v>10</v>
      </c>
      <c r="I7" s="116" t="s">
        <v>11</v>
      </c>
      <c r="J7" s="116" t="s">
        <v>12</v>
      </c>
      <c r="K7" s="116" t="s">
        <v>13</v>
      </c>
      <c r="L7" s="12"/>
      <c r="M7" s="12"/>
      <c r="N7" s="12"/>
      <c r="O7" s="180"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42541</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31016</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178" t="s">
        <v>51</v>
      </c>
      <c r="V9" s="178" t="s">
        <v>52</v>
      </c>
      <c r="W9" s="349" t="s">
        <v>53</v>
      </c>
      <c r="X9" s="350" t="s">
        <v>54</v>
      </c>
      <c r="Y9" s="351"/>
      <c r="Z9" s="351"/>
      <c r="AA9" s="351"/>
      <c r="AB9" s="351"/>
      <c r="AC9" s="351"/>
      <c r="AD9" s="351"/>
      <c r="AE9" s="352"/>
      <c r="AF9" s="176" t="s">
        <v>55</v>
      </c>
      <c r="AG9" s="176" t="s">
        <v>56</v>
      </c>
      <c r="AH9" s="338" t="s">
        <v>57</v>
      </c>
      <c r="AI9" s="353" t="s">
        <v>58</v>
      </c>
      <c r="AJ9" s="178" t="s">
        <v>59</v>
      </c>
      <c r="AK9" s="178" t="s">
        <v>60</v>
      </c>
      <c r="AL9" s="178" t="s">
        <v>61</v>
      </c>
      <c r="AM9" s="178" t="s">
        <v>62</v>
      </c>
      <c r="AN9" s="178" t="s">
        <v>63</v>
      </c>
      <c r="AO9" s="178" t="s">
        <v>64</v>
      </c>
      <c r="AP9" s="178" t="s">
        <v>65</v>
      </c>
      <c r="AQ9" s="336" t="s">
        <v>66</v>
      </c>
      <c r="AR9" s="178" t="s">
        <v>67</v>
      </c>
      <c r="AS9" s="338" t="s">
        <v>68</v>
      </c>
      <c r="AV9" s="35" t="s">
        <v>69</v>
      </c>
      <c r="AW9" s="35" t="s">
        <v>70</v>
      </c>
      <c r="AY9" s="36" t="s">
        <v>71</v>
      </c>
    </row>
    <row r="10" spans="2:51" x14ac:dyDescent="0.25">
      <c r="B10" s="178" t="s">
        <v>72</v>
      </c>
      <c r="C10" s="178" t="s">
        <v>73</v>
      </c>
      <c r="D10" s="178" t="s">
        <v>74</v>
      </c>
      <c r="E10" s="178" t="s">
        <v>75</v>
      </c>
      <c r="F10" s="178" t="s">
        <v>74</v>
      </c>
      <c r="G10" s="178" t="s">
        <v>75</v>
      </c>
      <c r="H10" s="332"/>
      <c r="I10" s="178" t="s">
        <v>75</v>
      </c>
      <c r="J10" s="178" t="s">
        <v>75</v>
      </c>
      <c r="K10" s="178" t="s">
        <v>75</v>
      </c>
      <c r="L10" s="28" t="s">
        <v>29</v>
      </c>
      <c r="M10" s="335"/>
      <c r="N10" s="28" t="s">
        <v>29</v>
      </c>
      <c r="O10" s="337"/>
      <c r="P10" s="337"/>
      <c r="Q10" s="1">
        <f>'JUNE 19'!Q34</f>
        <v>5912523</v>
      </c>
      <c r="R10" s="346"/>
      <c r="S10" s="347"/>
      <c r="T10" s="348"/>
      <c r="U10" s="178" t="s">
        <v>75</v>
      </c>
      <c r="V10" s="178" t="s">
        <v>75</v>
      </c>
      <c r="W10" s="349"/>
      <c r="X10" s="37" t="s">
        <v>76</v>
      </c>
      <c r="Y10" s="37" t="s">
        <v>77</v>
      </c>
      <c r="Z10" s="37" t="s">
        <v>78</v>
      </c>
      <c r="AA10" s="37" t="s">
        <v>79</v>
      </c>
      <c r="AB10" s="37" t="s">
        <v>80</v>
      </c>
      <c r="AC10" s="37" t="s">
        <v>81</v>
      </c>
      <c r="AD10" s="37" t="s">
        <v>82</v>
      </c>
      <c r="AE10" s="37" t="s">
        <v>83</v>
      </c>
      <c r="AF10" s="38"/>
      <c r="AG10" s="1">
        <f>'JUNE 19'!AG34</f>
        <v>47595348</v>
      </c>
      <c r="AH10" s="338"/>
      <c r="AI10" s="354"/>
      <c r="AJ10" s="178" t="s">
        <v>84</v>
      </c>
      <c r="AK10" s="178" t="s">
        <v>84</v>
      </c>
      <c r="AL10" s="178" t="s">
        <v>84</v>
      </c>
      <c r="AM10" s="178" t="s">
        <v>84</v>
      </c>
      <c r="AN10" s="178" t="s">
        <v>84</v>
      </c>
      <c r="AO10" s="178" t="s">
        <v>84</v>
      </c>
      <c r="AP10" s="1">
        <f>'JUNE 19'!AP34</f>
        <v>10928266</v>
      </c>
      <c r="AQ10" s="337"/>
      <c r="AR10" s="179" t="s">
        <v>85</v>
      </c>
      <c r="AS10" s="338"/>
      <c r="AV10" s="39" t="s">
        <v>86</v>
      </c>
      <c r="AW10" s="39" t="s">
        <v>87</v>
      </c>
      <c r="AY10" s="81" t="s">
        <v>128</v>
      </c>
    </row>
    <row r="11" spans="2:51" x14ac:dyDescent="0.25">
      <c r="B11" s="40">
        <v>2</v>
      </c>
      <c r="C11" s="40">
        <v>4.1666666666666664E-2</v>
      </c>
      <c r="D11" s="110">
        <v>4</v>
      </c>
      <c r="E11" s="41">
        <f t="shared" ref="E11:E34" si="0">D11/1.42</f>
        <v>2.8169014084507045</v>
      </c>
      <c r="F11" s="175">
        <v>83</v>
      </c>
      <c r="G11" s="41">
        <f>F11/1.42</f>
        <v>58.450704225352112</v>
      </c>
      <c r="H11" s="42" t="s">
        <v>88</v>
      </c>
      <c r="I11" s="42">
        <f>J11-(2/1.42)</f>
        <v>53.521126760563384</v>
      </c>
      <c r="J11" s="43">
        <f>(F11-5)/1.42</f>
        <v>54.929577464788736</v>
      </c>
      <c r="K11" s="42">
        <f>J11+(6/1.42)</f>
        <v>59.154929577464792</v>
      </c>
      <c r="L11" s="44">
        <v>14</v>
      </c>
      <c r="M11" s="45" t="s">
        <v>89</v>
      </c>
      <c r="N11" s="45">
        <v>11.4</v>
      </c>
      <c r="O11" s="111">
        <v>144</v>
      </c>
      <c r="P11" s="111">
        <v>126</v>
      </c>
      <c r="Q11" s="111">
        <v>5917784</v>
      </c>
      <c r="R11" s="46">
        <f>IF(ISBLANK(Q11),"-",Q11-Q10)</f>
        <v>5261</v>
      </c>
      <c r="S11" s="47">
        <f>R11*24/1000</f>
        <v>126.264</v>
      </c>
      <c r="T11" s="47">
        <f>R11/1000</f>
        <v>5.2610000000000001</v>
      </c>
      <c r="U11" s="112">
        <v>3</v>
      </c>
      <c r="V11" s="112">
        <f>U11</f>
        <v>3</v>
      </c>
      <c r="W11" s="113" t="s">
        <v>135</v>
      </c>
      <c r="X11" s="115">
        <v>0</v>
      </c>
      <c r="Y11" s="115">
        <v>0</v>
      </c>
      <c r="Z11" s="115">
        <v>1187</v>
      </c>
      <c r="AA11" s="115">
        <v>1185</v>
      </c>
      <c r="AB11" s="115">
        <v>1187</v>
      </c>
      <c r="AC11" s="48" t="s">
        <v>90</v>
      </c>
      <c r="AD11" s="48" t="s">
        <v>90</v>
      </c>
      <c r="AE11" s="48" t="s">
        <v>90</v>
      </c>
      <c r="AF11" s="114" t="s">
        <v>90</v>
      </c>
      <c r="AG11" s="123">
        <v>47596580</v>
      </c>
      <c r="AH11" s="49">
        <f>IF(ISBLANK(AG11),"-",AG11-AG10)</f>
        <v>1232</v>
      </c>
      <c r="AI11" s="50">
        <f>AH11/T11</f>
        <v>234.17601216498764</v>
      </c>
      <c r="AJ11" s="98">
        <v>0</v>
      </c>
      <c r="AK11" s="98">
        <v>0</v>
      </c>
      <c r="AL11" s="98">
        <v>1</v>
      </c>
      <c r="AM11" s="98">
        <v>1</v>
      </c>
      <c r="AN11" s="98">
        <v>1</v>
      </c>
      <c r="AO11" s="98">
        <v>0.7</v>
      </c>
      <c r="AP11" s="115">
        <v>10928826</v>
      </c>
      <c r="AQ11" s="115">
        <f t="shared" ref="AQ11:AQ34" si="1">AP11-AP10</f>
        <v>560</v>
      </c>
      <c r="AR11" s="51"/>
      <c r="AS11" s="52" t="s">
        <v>113</v>
      </c>
      <c r="AV11" s="39" t="s">
        <v>88</v>
      </c>
      <c r="AW11" s="39" t="s">
        <v>91</v>
      </c>
      <c r="AY11" s="81" t="s">
        <v>127</v>
      </c>
    </row>
    <row r="12" spans="2:51" x14ac:dyDescent="0.25">
      <c r="B12" s="40">
        <v>2.0416666666666701</v>
      </c>
      <c r="C12" s="40">
        <v>8.3333333333333329E-2</v>
      </c>
      <c r="D12" s="110">
        <v>4</v>
      </c>
      <c r="E12" s="41">
        <f t="shared" si="0"/>
        <v>2.8169014084507045</v>
      </c>
      <c r="F12" s="175">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146</v>
      </c>
      <c r="P12" s="111">
        <v>118</v>
      </c>
      <c r="Q12" s="111">
        <v>5923040</v>
      </c>
      <c r="R12" s="46">
        <f t="shared" ref="R12:R34" si="4">IF(ISBLANK(Q12),"-",Q12-Q11)</f>
        <v>5256</v>
      </c>
      <c r="S12" s="47">
        <f t="shared" ref="S12:S34" si="5">R12*24/1000</f>
        <v>126.14400000000001</v>
      </c>
      <c r="T12" s="47">
        <f t="shared" ref="T12:T34" si="6">R12/1000</f>
        <v>5.2560000000000002</v>
      </c>
      <c r="U12" s="112">
        <v>3.7</v>
      </c>
      <c r="V12" s="112">
        <f t="shared" ref="V12:V34" si="7">U12</f>
        <v>3.7</v>
      </c>
      <c r="W12" s="113" t="s">
        <v>135</v>
      </c>
      <c r="X12" s="115">
        <v>0</v>
      </c>
      <c r="Y12" s="115">
        <v>0</v>
      </c>
      <c r="Z12" s="115">
        <v>1187</v>
      </c>
      <c r="AA12" s="115">
        <v>1185</v>
      </c>
      <c r="AB12" s="115">
        <v>1187</v>
      </c>
      <c r="AC12" s="48" t="s">
        <v>90</v>
      </c>
      <c r="AD12" s="48" t="s">
        <v>90</v>
      </c>
      <c r="AE12" s="48" t="s">
        <v>90</v>
      </c>
      <c r="AF12" s="114" t="s">
        <v>90</v>
      </c>
      <c r="AG12" s="123">
        <v>47597820</v>
      </c>
      <c r="AH12" s="49">
        <f>IF(ISBLANK(AG12),"-",AG12-AG11)</f>
        <v>1240</v>
      </c>
      <c r="AI12" s="50">
        <f t="shared" ref="AI12:AI34" si="8">AH12/T12</f>
        <v>235.92085235920851</v>
      </c>
      <c r="AJ12" s="98">
        <v>0</v>
      </c>
      <c r="AK12" s="98">
        <v>0</v>
      </c>
      <c r="AL12" s="98">
        <v>1</v>
      </c>
      <c r="AM12" s="98">
        <v>1</v>
      </c>
      <c r="AN12" s="98">
        <v>1</v>
      </c>
      <c r="AO12" s="98">
        <v>0.7</v>
      </c>
      <c r="AP12" s="115">
        <v>10929500</v>
      </c>
      <c r="AQ12" s="115">
        <f t="shared" si="1"/>
        <v>674</v>
      </c>
      <c r="AR12" s="118">
        <v>0.93</v>
      </c>
      <c r="AS12" s="52" t="s">
        <v>113</v>
      </c>
      <c r="AV12" s="39" t="s">
        <v>92</v>
      </c>
      <c r="AW12" s="39" t="s">
        <v>93</v>
      </c>
      <c r="AY12" s="81" t="s">
        <v>125</v>
      </c>
    </row>
    <row r="13" spans="2:51" x14ac:dyDescent="0.25">
      <c r="B13" s="40">
        <v>2.0833333333333299</v>
      </c>
      <c r="C13" s="40">
        <v>0.125</v>
      </c>
      <c r="D13" s="110">
        <v>4</v>
      </c>
      <c r="E13" s="41">
        <f t="shared" si="0"/>
        <v>2.8169014084507045</v>
      </c>
      <c r="F13" s="175">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142</v>
      </c>
      <c r="P13" s="111">
        <v>119</v>
      </c>
      <c r="Q13" s="111">
        <v>5928006</v>
      </c>
      <c r="R13" s="46">
        <f t="shared" si="4"/>
        <v>4966</v>
      </c>
      <c r="S13" s="47">
        <f t="shared" si="5"/>
        <v>119.184</v>
      </c>
      <c r="T13" s="47">
        <f t="shared" si="6"/>
        <v>4.9660000000000002</v>
      </c>
      <c r="U13" s="112">
        <v>4.7</v>
      </c>
      <c r="V13" s="112">
        <f t="shared" si="7"/>
        <v>4.7</v>
      </c>
      <c r="W13" s="113" t="s">
        <v>135</v>
      </c>
      <c r="X13" s="115">
        <v>0</v>
      </c>
      <c r="Y13" s="115">
        <v>0</v>
      </c>
      <c r="Z13" s="115">
        <v>1157</v>
      </c>
      <c r="AA13" s="115">
        <v>1185</v>
      </c>
      <c r="AB13" s="115">
        <v>1157</v>
      </c>
      <c r="AC13" s="48" t="s">
        <v>90</v>
      </c>
      <c r="AD13" s="48" t="s">
        <v>90</v>
      </c>
      <c r="AE13" s="48" t="s">
        <v>90</v>
      </c>
      <c r="AF13" s="114" t="s">
        <v>90</v>
      </c>
      <c r="AG13" s="123">
        <v>47598972</v>
      </c>
      <c r="AH13" s="49">
        <f>IF(ISBLANK(AG13),"-",AG13-AG12)</f>
        <v>1152</v>
      </c>
      <c r="AI13" s="50">
        <f t="shared" si="8"/>
        <v>231.97744663713249</v>
      </c>
      <c r="AJ13" s="98">
        <v>0</v>
      </c>
      <c r="AK13" s="98">
        <v>0</v>
      </c>
      <c r="AL13" s="98">
        <v>1</v>
      </c>
      <c r="AM13" s="98">
        <v>1</v>
      </c>
      <c r="AN13" s="98">
        <v>1</v>
      </c>
      <c r="AO13" s="98">
        <v>0.7</v>
      </c>
      <c r="AP13" s="115">
        <v>10930114</v>
      </c>
      <c r="AQ13" s="115">
        <f t="shared" si="1"/>
        <v>614</v>
      </c>
      <c r="AR13" s="51"/>
      <c r="AS13" s="52" t="s">
        <v>113</v>
      </c>
      <c r="AV13" s="39" t="s">
        <v>94</v>
      </c>
      <c r="AW13" s="39" t="s">
        <v>95</v>
      </c>
      <c r="AY13" s="81" t="s">
        <v>132</v>
      </c>
    </row>
    <row r="14" spans="2:51" x14ac:dyDescent="0.25">
      <c r="B14" s="40">
        <v>2.125</v>
      </c>
      <c r="C14" s="40">
        <v>0.16666666666666699</v>
      </c>
      <c r="D14" s="110">
        <v>4</v>
      </c>
      <c r="E14" s="41">
        <f t="shared" si="0"/>
        <v>2.8169014084507045</v>
      </c>
      <c r="F14" s="175">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140</v>
      </c>
      <c r="P14" s="111">
        <v>118</v>
      </c>
      <c r="Q14" s="111">
        <v>5931176</v>
      </c>
      <c r="R14" s="46">
        <f t="shared" si="4"/>
        <v>3170</v>
      </c>
      <c r="S14" s="47">
        <f t="shared" si="5"/>
        <v>76.08</v>
      </c>
      <c r="T14" s="47">
        <f t="shared" si="6"/>
        <v>3.17</v>
      </c>
      <c r="U14" s="112">
        <v>7.6</v>
      </c>
      <c r="V14" s="112">
        <f t="shared" si="7"/>
        <v>7.6</v>
      </c>
      <c r="W14" s="113" t="s">
        <v>135</v>
      </c>
      <c r="X14" s="115">
        <v>0</v>
      </c>
      <c r="Y14" s="115">
        <v>0</v>
      </c>
      <c r="Z14" s="115">
        <v>1157</v>
      </c>
      <c r="AA14" s="115">
        <v>1185</v>
      </c>
      <c r="AB14" s="115">
        <v>1157</v>
      </c>
      <c r="AC14" s="48" t="s">
        <v>90</v>
      </c>
      <c r="AD14" s="48" t="s">
        <v>90</v>
      </c>
      <c r="AE14" s="48" t="s">
        <v>90</v>
      </c>
      <c r="AF14" s="114" t="s">
        <v>90</v>
      </c>
      <c r="AG14" s="123">
        <v>47600134</v>
      </c>
      <c r="AH14" s="49">
        <f t="shared" ref="AH14:AH34" si="9">IF(ISBLANK(AG14),"-",AG14-AG13)</f>
        <v>1162</v>
      </c>
      <c r="AI14" s="50">
        <f t="shared" si="8"/>
        <v>366.56151419558358</v>
      </c>
      <c r="AJ14" s="98">
        <v>0</v>
      </c>
      <c r="AK14" s="98">
        <v>0</v>
      </c>
      <c r="AL14" s="98">
        <v>1</v>
      </c>
      <c r="AM14" s="98">
        <v>1</v>
      </c>
      <c r="AN14" s="98">
        <v>1</v>
      </c>
      <c r="AO14" s="98">
        <v>0.7</v>
      </c>
      <c r="AP14" s="115">
        <v>10930337</v>
      </c>
      <c r="AQ14" s="115">
        <f t="shared" si="1"/>
        <v>223</v>
      </c>
      <c r="AR14" s="51"/>
      <c r="AS14" s="52" t="s">
        <v>113</v>
      </c>
      <c r="AT14" s="54"/>
      <c r="AV14" s="39" t="s">
        <v>96</v>
      </c>
      <c r="AW14" s="39" t="s">
        <v>97</v>
      </c>
      <c r="AY14" s="81" t="s">
        <v>181</v>
      </c>
    </row>
    <row r="15" spans="2:51" ht="14.25" customHeight="1" x14ac:dyDescent="0.25">
      <c r="B15" s="40">
        <v>2.1666666666666701</v>
      </c>
      <c r="C15" s="40">
        <v>0.20833333333333301</v>
      </c>
      <c r="D15" s="110">
        <v>4</v>
      </c>
      <c r="E15" s="41">
        <f t="shared" si="0"/>
        <v>2.8169014084507045</v>
      </c>
      <c r="F15" s="175">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132</v>
      </c>
      <c r="P15" s="111">
        <v>127</v>
      </c>
      <c r="Q15" s="111">
        <v>5935796</v>
      </c>
      <c r="R15" s="46">
        <f t="shared" si="4"/>
        <v>4620</v>
      </c>
      <c r="S15" s="47">
        <f t="shared" si="5"/>
        <v>110.88</v>
      </c>
      <c r="T15" s="47">
        <f t="shared" si="6"/>
        <v>4.62</v>
      </c>
      <c r="U15" s="112">
        <v>9.5</v>
      </c>
      <c r="V15" s="112">
        <f t="shared" si="7"/>
        <v>9.5</v>
      </c>
      <c r="W15" s="113" t="s">
        <v>135</v>
      </c>
      <c r="X15" s="115">
        <v>0</v>
      </c>
      <c r="Y15" s="115">
        <v>0</v>
      </c>
      <c r="Z15" s="115">
        <v>1157</v>
      </c>
      <c r="AA15" s="115">
        <v>1185</v>
      </c>
      <c r="AB15" s="115">
        <v>1157</v>
      </c>
      <c r="AC15" s="48" t="s">
        <v>90</v>
      </c>
      <c r="AD15" s="48" t="s">
        <v>90</v>
      </c>
      <c r="AE15" s="48" t="s">
        <v>90</v>
      </c>
      <c r="AF15" s="114" t="s">
        <v>90</v>
      </c>
      <c r="AG15" s="123">
        <v>47601408</v>
      </c>
      <c r="AH15" s="49">
        <f t="shared" si="9"/>
        <v>1274</v>
      </c>
      <c r="AI15" s="50">
        <f t="shared" si="8"/>
        <v>275.75757575757575</v>
      </c>
      <c r="AJ15" s="98">
        <v>0</v>
      </c>
      <c r="AK15" s="98">
        <v>0</v>
      </c>
      <c r="AL15" s="98">
        <v>1</v>
      </c>
      <c r="AM15" s="98">
        <v>1</v>
      </c>
      <c r="AN15" s="98">
        <v>1</v>
      </c>
      <c r="AO15" s="98">
        <v>0.7</v>
      </c>
      <c r="AP15" s="115">
        <v>10930437</v>
      </c>
      <c r="AQ15" s="115">
        <f t="shared" si="1"/>
        <v>100</v>
      </c>
      <c r="AR15" s="51"/>
      <c r="AS15" s="52" t="s">
        <v>113</v>
      </c>
      <c r="AV15" s="39" t="s">
        <v>98</v>
      </c>
      <c r="AW15" s="39" t="s">
        <v>99</v>
      </c>
      <c r="AY15" s="97"/>
    </row>
    <row r="16" spans="2:51" x14ac:dyDescent="0.25">
      <c r="B16" s="40">
        <v>2.2083333333333299</v>
      </c>
      <c r="C16" s="40">
        <v>0.25</v>
      </c>
      <c r="D16" s="110">
        <v>4</v>
      </c>
      <c r="E16" s="41">
        <f t="shared" si="0"/>
        <v>2.8169014084507045</v>
      </c>
      <c r="F16" s="175">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11">
        <v>131</v>
      </c>
      <c r="P16" s="111">
        <v>136</v>
      </c>
      <c r="Q16" s="111">
        <v>5941576</v>
      </c>
      <c r="R16" s="46">
        <f t="shared" si="4"/>
        <v>5780</v>
      </c>
      <c r="S16" s="47">
        <f t="shared" si="5"/>
        <v>138.72</v>
      </c>
      <c r="T16" s="47">
        <f t="shared" si="6"/>
        <v>5.78</v>
      </c>
      <c r="U16" s="112">
        <v>9.1999999999999993</v>
      </c>
      <c r="V16" s="112">
        <f t="shared" si="7"/>
        <v>9.1999999999999993</v>
      </c>
      <c r="W16" s="113" t="s">
        <v>129</v>
      </c>
      <c r="X16" s="115">
        <v>0</v>
      </c>
      <c r="Y16" s="115">
        <v>1017</v>
      </c>
      <c r="Z16" s="115">
        <v>1187</v>
      </c>
      <c r="AA16" s="115">
        <v>1185</v>
      </c>
      <c r="AB16" s="115">
        <v>1187</v>
      </c>
      <c r="AC16" s="48" t="s">
        <v>90</v>
      </c>
      <c r="AD16" s="48" t="s">
        <v>90</v>
      </c>
      <c r="AE16" s="48" t="s">
        <v>90</v>
      </c>
      <c r="AF16" s="114" t="s">
        <v>90</v>
      </c>
      <c r="AG16" s="123">
        <v>47602756</v>
      </c>
      <c r="AH16" s="49">
        <f t="shared" si="9"/>
        <v>1348</v>
      </c>
      <c r="AI16" s="50">
        <f t="shared" si="8"/>
        <v>233.21799307958477</v>
      </c>
      <c r="AJ16" s="98">
        <v>0</v>
      </c>
      <c r="AK16" s="98">
        <v>1</v>
      </c>
      <c r="AL16" s="98">
        <v>1</v>
      </c>
      <c r="AM16" s="98">
        <v>1</v>
      </c>
      <c r="AN16" s="98">
        <v>1</v>
      </c>
      <c r="AO16" s="98">
        <v>0</v>
      </c>
      <c r="AP16" s="115">
        <v>10930437</v>
      </c>
      <c r="AQ16" s="115">
        <f t="shared" si="1"/>
        <v>0</v>
      </c>
      <c r="AR16" s="53">
        <v>1.28</v>
      </c>
      <c r="AS16" s="52" t="s">
        <v>101</v>
      </c>
      <c r="AV16" s="39" t="s">
        <v>102</v>
      </c>
      <c r="AW16" s="39" t="s">
        <v>103</v>
      </c>
      <c r="AY16" s="97"/>
    </row>
    <row r="17" spans="1:51" x14ac:dyDescent="0.25">
      <c r="B17" s="40">
        <v>2.25</v>
      </c>
      <c r="C17" s="40">
        <v>0.29166666666666702</v>
      </c>
      <c r="D17" s="110">
        <v>4</v>
      </c>
      <c r="E17" s="41">
        <f t="shared" si="0"/>
        <v>2.8169014084507045</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132</v>
      </c>
      <c r="P17" s="111">
        <v>140</v>
      </c>
      <c r="Q17" s="111">
        <v>5947504</v>
      </c>
      <c r="R17" s="46">
        <f t="shared" si="4"/>
        <v>5928</v>
      </c>
      <c r="S17" s="47">
        <f t="shared" si="5"/>
        <v>142.27199999999999</v>
      </c>
      <c r="T17" s="47">
        <f t="shared" si="6"/>
        <v>5.9279999999999999</v>
      </c>
      <c r="U17" s="112">
        <v>8.6</v>
      </c>
      <c r="V17" s="112">
        <f t="shared" si="7"/>
        <v>8.6</v>
      </c>
      <c r="W17" s="113" t="s">
        <v>129</v>
      </c>
      <c r="X17" s="115">
        <v>0</v>
      </c>
      <c r="Y17" s="115">
        <v>1048</v>
      </c>
      <c r="Z17" s="115">
        <v>1187</v>
      </c>
      <c r="AA17" s="115">
        <v>1185</v>
      </c>
      <c r="AB17" s="115">
        <v>1187</v>
      </c>
      <c r="AC17" s="48" t="s">
        <v>90</v>
      </c>
      <c r="AD17" s="48" t="s">
        <v>90</v>
      </c>
      <c r="AE17" s="48" t="s">
        <v>90</v>
      </c>
      <c r="AF17" s="114" t="s">
        <v>90</v>
      </c>
      <c r="AG17" s="123">
        <v>47604116</v>
      </c>
      <c r="AH17" s="49">
        <f t="shared" si="9"/>
        <v>1360</v>
      </c>
      <c r="AI17" s="50">
        <f t="shared" si="8"/>
        <v>229.41970310391363</v>
      </c>
      <c r="AJ17" s="98">
        <v>0</v>
      </c>
      <c r="AK17" s="98">
        <v>1</v>
      </c>
      <c r="AL17" s="98">
        <v>1</v>
      </c>
      <c r="AM17" s="98">
        <v>1</v>
      </c>
      <c r="AN17" s="98">
        <v>1</v>
      </c>
      <c r="AO17" s="98">
        <v>0</v>
      </c>
      <c r="AP17" s="115">
        <v>10930437</v>
      </c>
      <c r="AQ17" s="115">
        <f t="shared" si="1"/>
        <v>0</v>
      </c>
      <c r="AR17" s="51"/>
      <c r="AS17" s="52" t="s">
        <v>101</v>
      </c>
      <c r="AT17" s="54"/>
      <c r="AV17" s="39" t="s">
        <v>104</v>
      </c>
      <c r="AW17" s="39" t="s">
        <v>105</v>
      </c>
      <c r="AY17" s="101"/>
    </row>
    <row r="18" spans="1:51" x14ac:dyDescent="0.25">
      <c r="B18" s="40">
        <v>2.2916666666666701</v>
      </c>
      <c r="C18" s="40">
        <v>0.33333333333333298</v>
      </c>
      <c r="D18" s="110">
        <v>4</v>
      </c>
      <c r="E18" s="41">
        <f t="shared" si="0"/>
        <v>2.8169014084507045</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134</v>
      </c>
      <c r="P18" s="111">
        <v>146</v>
      </c>
      <c r="Q18" s="111">
        <v>5953558</v>
      </c>
      <c r="R18" s="46">
        <f t="shared" si="4"/>
        <v>6054</v>
      </c>
      <c r="S18" s="47">
        <f t="shared" si="5"/>
        <v>145.29599999999999</v>
      </c>
      <c r="T18" s="47">
        <f t="shared" si="6"/>
        <v>6.0540000000000003</v>
      </c>
      <c r="U18" s="112">
        <v>8</v>
      </c>
      <c r="V18" s="112">
        <f t="shared" si="7"/>
        <v>8</v>
      </c>
      <c r="W18" s="113" t="s">
        <v>129</v>
      </c>
      <c r="X18" s="115">
        <v>0</v>
      </c>
      <c r="Y18" s="115">
        <v>1048</v>
      </c>
      <c r="Z18" s="115">
        <v>1187</v>
      </c>
      <c r="AA18" s="115">
        <v>1185</v>
      </c>
      <c r="AB18" s="115">
        <v>1188</v>
      </c>
      <c r="AC18" s="48" t="s">
        <v>90</v>
      </c>
      <c r="AD18" s="48" t="s">
        <v>90</v>
      </c>
      <c r="AE18" s="48" t="s">
        <v>90</v>
      </c>
      <c r="AF18" s="114" t="s">
        <v>90</v>
      </c>
      <c r="AG18" s="123">
        <v>47605484</v>
      </c>
      <c r="AH18" s="49">
        <f t="shared" si="9"/>
        <v>1368</v>
      </c>
      <c r="AI18" s="50">
        <f t="shared" si="8"/>
        <v>225.96630327056491</v>
      </c>
      <c r="AJ18" s="98">
        <v>0</v>
      </c>
      <c r="AK18" s="98">
        <v>1</v>
      </c>
      <c r="AL18" s="98">
        <v>1</v>
      </c>
      <c r="AM18" s="98">
        <v>1</v>
      </c>
      <c r="AN18" s="98">
        <v>1</v>
      </c>
      <c r="AO18" s="98">
        <v>0</v>
      </c>
      <c r="AP18" s="115">
        <v>10930437</v>
      </c>
      <c r="AQ18" s="115">
        <f t="shared" si="1"/>
        <v>0</v>
      </c>
      <c r="AR18" s="51"/>
      <c r="AS18" s="52" t="s">
        <v>101</v>
      </c>
      <c r="AV18" s="39" t="s">
        <v>106</v>
      </c>
      <c r="AW18" s="39" t="s">
        <v>107</v>
      </c>
      <c r="AY18" s="101"/>
    </row>
    <row r="19" spans="1:51" x14ac:dyDescent="0.25">
      <c r="A19" s="97" t="s">
        <v>134</v>
      </c>
      <c r="B19" s="40">
        <v>2.3333333333333299</v>
      </c>
      <c r="C19" s="40">
        <v>0.375</v>
      </c>
      <c r="D19" s="110">
        <v>4</v>
      </c>
      <c r="E19" s="41">
        <f t="shared" si="0"/>
        <v>2.8169014084507045</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136</v>
      </c>
      <c r="P19" s="111">
        <v>147</v>
      </c>
      <c r="Q19" s="111">
        <v>5959669</v>
      </c>
      <c r="R19" s="46">
        <f t="shared" si="4"/>
        <v>6111</v>
      </c>
      <c r="S19" s="47">
        <f t="shared" si="5"/>
        <v>146.66399999999999</v>
      </c>
      <c r="T19" s="47">
        <f t="shared" si="6"/>
        <v>6.1109999999999998</v>
      </c>
      <c r="U19" s="112">
        <v>7.4</v>
      </c>
      <c r="V19" s="112">
        <f t="shared" si="7"/>
        <v>7.4</v>
      </c>
      <c r="W19" s="113" t="s">
        <v>129</v>
      </c>
      <c r="X19" s="115">
        <v>0</v>
      </c>
      <c r="Y19" s="115">
        <v>1047</v>
      </c>
      <c r="Z19" s="115">
        <v>1188</v>
      </c>
      <c r="AA19" s="115">
        <v>1185</v>
      </c>
      <c r="AB19" s="115">
        <v>1187</v>
      </c>
      <c r="AC19" s="48" t="s">
        <v>90</v>
      </c>
      <c r="AD19" s="48" t="s">
        <v>90</v>
      </c>
      <c r="AE19" s="48" t="s">
        <v>90</v>
      </c>
      <c r="AF19" s="114" t="s">
        <v>90</v>
      </c>
      <c r="AG19" s="123">
        <v>47606852</v>
      </c>
      <c r="AH19" s="49">
        <f t="shared" si="9"/>
        <v>1368</v>
      </c>
      <c r="AI19" s="50">
        <f t="shared" si="8"/>
        <v>223.85861561119293</v>
      </c>
      <c r="AJ19" s="98">
        <v>0</v>
      </c>
      <c r="AK19" s="98">
        <v>1</v>
      </c>
      <c r="AL19" s="98">
        <v>1</v>
      </c>
      <c r="AM19" s="98">
        <v>1</v>
      </c>
      <c r="AN19" s="98">
        <v>1</v>
      </c>
      <c r="AO19" s="98">
        <v>0</v>
      </c>
      <c r="AP19" s="115">
        <v>10930437</v>
      </c>
      <c r="AQ19" s="115">
        <f t="shared" si="1"/>
        <v>0</v>
      </c>
      <c r="AR19" s="51"/>
      <c r="AS19" s="52" t="s">
        <v>101</v>
      </c>
      <c r="AV19" s="39" t="s">
        <v>108</v>
      </c>
      <c r="AW19" s="39" t="s">
        <v>109</v>
      </c>
      <c r="AY19" s="101"/>
    </row>
    <row r="20" spans="1:51" x14ac:dyDescent="0.25">
      <c r="B20" s="40">
        <v>2.375</v>
      </c>
      <c r="C20" s="40">
        <v>0.41666666666666669</v>
      </c>
      <c r="D20" s="110">
        <v>4</v>
      </c>
      <c r="E20" s="41">
        <f t="shared" si="0"/>
        <v>2.8169014084507045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136</v>
      </c>
      <c r="P20" s="111">
        <v>148</v>
      </c>
      <c r="Q20" s="111">
        <v>5965687</v>
      </c>
      <c r="R20" s="46">
        <f t="shared" si="4"/>
        <v>6018</v>
      </c>
      <c r="S20" s="47">
        <f t="shared" si="5"/>
        <v>144.43199999999999</v>
      </c>
      <c r="T20" s="47">
        <f t="shared" si="6"/>
        <v>6.0179999999999998</v>
      </c>
      <c r="U20" s="112">
        <v>6.9</v>
      </c>
      <c r="V20" s="112">
        <f t="shared" si="7"/>
        <v>6.9</v>
      </c>
      <c r="W20" s="113" t="s">
        <v>129</v>
      </c>
      <c r="X20" s="115">
        <v>0</v>
      </c>
      <c r="Y20" s="115">
        <v>1047</v>
      </c>
      <c r="Z20" s="115">
        <v>1187</v>
      </c>
      <c r="AA20" s="115">
        <v>1185</v>
      </c>
      <c r="AB20" s="115">
        <v>1187</v>
      </c>
      <c r="AC20" s="48" t="s">
        <v>90</v>
      </c>
      <c r="AD20" s="48" t="s">
        <v>90</v>
      </c>
      <c r="AE20" s="48" t="s">
        <v>90</v>
      </c>
      <c r="AF20" s="114" t="s">
        <v>90</v>
      </c>
      <c r="AG20" s="123">
        <v>47608228</v>
      </c>
      <c r="AH20" s="49">
        <f t="shared" si="9"/>
        <v>1376</v>
      </c>
      <c r="AI20" s="50">
        <f t="shared" si="8"/>
        <v>228.64739115985378</v>
      </c>
      <c r="AJ20" s="98">
        <v>0</v>
      </c>
      <c r="AK20" s="98">
        <v>1</v>
      </c>
      <c r="AL20" s="98">
        <v>1</v>
      </c>
      <c r="AM20" s="98">
        <v>1</v>
      </c>
      <c r="AN20" s="98">
        <v>1</v>
      </c>
      <c r="AO20" s="98">
        <v>0</v>
      </c>
      <c r="AP20" s="115">
        <v>10930437</v>
      </c>
      <c r="AQ20" s="115">
        <f t="shared" si="1"/>
        <v>0</v>
      </c>
      <c r="AR20" s="53">
        <v>1.34</v>
      </c>
      <c r="AS20" s="52" t="s">
        <v>134</v>
      </c>
      <c r="AY20" s="101"/>
    </row>
    <row r="21" spans="1:51" x14ac:dyDescent="0.25">
      <c r="B21" s="40">
        <v>2.4166666666666701</v>
      </c>
      <c r="C21" s="40">
        <v>0.45833333333333298</v>
      </c>
      <c r="D21" s="110">
        <v>4</v>
      </c>
      <c r="E21" s="41">
        <f t="shared" si="0"/>
        <v>2.8169014084507045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134</v>
      </c>
      <c r="P21" s="111">
        <v>145</v>
      </c>
      <c r="Q21" s="111">
        <v>5971655</v>
      </c>
      <c r="R21" s="46">
        <f t="shared" si="4"/>
        <v>5968</v>
      </c>
      <c r="S21" s="47">
        <f t="shared" si="5"/>
        <v>143.232</v>
      </c>
      <c r="T21" s="47">
        <f t="shared" si="6"/>
        <v>5.968</v>
      </c>
      <c r="U21" s="112">
        <v>6.5</v>
      </c>
      <c r="V21" s="112">
        <f t="shared" si="7"/>
        <v>6.5</v>
      </c>
      <c r="W21" s="113" t="s">
        <v>129</v>
      </c>
      <c r="X21" s="115">
        <v>0</v>
      </c>
      <c r="Y21" s="115">
        <v>1047</v>
      </c>
      <c r="Z21" s="115">
        <v>1187</v>
      </c>
      <c r="AA21" s="115">
        <v>1185</v>
      </c>
      <c r="AB21" s="115">
        <v>1187</v>
      </c>
      <c r="AC21" s="48" t="s">
        <v>90</v>
      </c>
      <c r="AD21" s="48" t="s">
        <v>90</v>
      </c>
      <c r="AE21" s="48" t="s">
        <v>90</v>
      </c>
      <c r="AF21" s="114" t="s">
        <v>90</v>
      </c>
      <c r="AG21" s="123">
        <v>47609540</v>
      </c>
      <c r="AH21" s="49">
        <f t="shared" si="9"/>
        <v>1312</v>
      </c>
      <c r="AI21" s="50">
        <f t="shared" si="8"/>
        <v>219.83914209115281</v>
      </c>
      <c r="AJ21" s="98">
        <v>0</v>
      </c>
      <c r="AK21" s="98">
        <v>1</v>
      </c>
      <c r="AL21" s="98">
        <v>1</v>
      </c>
      <c r="AM21" s="98">
        <v>1</v>
      </c>
      <c r="AN21" s="98">
        <v>1</v>
      </c>
      <c r="AO21" s="98">
        <v>0</v>
      </c>
      <c r="AP21" s="115">
        <v>10930437</v>
      </c>
      <c r="AQ21" s="115">
        <f t="shared" si="1"/>
        <v>0</v>
      </c>
      <c r="AR21" s="51"/>
      <c r="AS21" s="52" t="s">
        <v>101</v>
      </c>
      <c r="AY21" s="101"/>
    </row>
    <row r="22" spans="1:51" x14ac:dyDescent="0.25">
      <c r="A22" s="97" t="s">
        <v>163</v>
      </c>
      <c r="B22" s="40">
        <v>2.4583333333333299</v>
      </c>
      <c r="C22" s="40">
        <v>0.5</v>
      </c>
      <c r="D22" s="110">
        <v>4</v>
      </c>
      <c r="E22" s="41">
        <f t="shared" si="0"/>
        <v>2.8169014084507045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134</v>
      </c>
      <c r="P22" s="111">
        <v>142</v>
      </c>
      <c r="Q22" s="111">
        <v>5977401</v>
      </c>
      <c r="R22" s="46">
        <f t="shared" si="4"/>
        <v>5746</v>
      </c>
      <c r="S22" s="47">
        <f t="shared" si="5"/>
        <v>137.904</v>
      </c>
      <c r="T22" s="47">
        <f t="shared" si="6"/>
        <v>5.7460000000000004</v>
      </c>
      <c r="U22" s="112">
        <v>6</v>
      </c>
      <c r="V22" s="112">
        <f t="shared" si="7"/>
        <v>6</v>
      </c>
      <c r="W22" s="113" t="s">
        <v>129</v>
      </c>
      <c r="X22" s="115">
        <v>0</v>
      </c>
      <c r="Y22" s="115">
        <v>1046</v>
      </c>
      <c r="Z22" s="115">
        <v>1187</v>
      </c>
      <c r="AA22" s="115">
        <v>1185</v>
      </c>
      <c r="AB22" s="115">
        <v>1187</v>
      </c>
      <c r="AC22" s="48" t="s">
        <v>90</v>
      </c>
      <c r="AD22" s="48" t="s">
        <v>90</v>
      </c>
      <c r="AE22" s="48" t="s">
        <v>90</v>
      </c>
      <c r="AF22" s="114" t="s">
        <v>90</v>
      </c>
      <c r="AG22" s="123">
        <v>47610924</v>
      </c>
      <c r="AH22" s="49">
        <f t="shared" si="9"/>
        <v>1384</v>
      </c>
      <c r="AI22" s="50">
        <f t="shared" si="8"/>
        <v>240.86320918900103</v>
      </c>
      <c r="AJ22" s="98">
        <v>0</v>
      </c>
      <c r="AK22" s="98">
        <v>1</v>
      </c>
      <c r="AL22" s="98">
        <v>1</v>
      </c>
      <c r="AM22" s="98">
        <v>1</v>
      </c>
      <c r="AN22" s="98">
        <v>1</v>
      </c>
      <c r="AO22" s="98">
        <v>0</v>
      </c>
      <c r="AP22" s="115">
        <v>10930437</v>
      </c>
      <c r="AQ22" s="115">
        <f t="shared" si="1"/>
        <v>0</v>
      </c>
      <c r="AR22" s="51"/>
      <c r="AS22" s="52" t="s">
        <v>101</v>
      </c>
      <c r="AV22" s="55" t="s">
        <v>110</v>
      </c>
      <c r="AY22" s="101"/>
    </row>
    <row r="23" spans="1:51" x14ac:dyDescent="0.25">
      <c r="A23" s="97" t="s">
        <v>124</v>
      </c>
      <c r="B23" s="40">
        <v>2.5</v>
      </c>
      <c r="C23" s="40">
        <v>0.54166666666666696</v>
      </c>
      <c r="D23" s="110">
        <v>4</v>
      </c>
      <c r="E23" s="41">
        <f t="shared" si="0"/>
        <v>2.8169014084507045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136</v>
      </c>
      <c r="P23" s="111">
        <v>143</v>
      </c>
      <c r="Q23" s="111">
        <v>5983421</v>
      </c>
      <c r="R23" s="46">
        <f t="shared" si="4"/>
        <v>6020</v>
      </c>
      <c r="S23" s="47">
        <f t="shared" si="5"/>
        <v>144.47999999999999</v>
      </c>
      <c r="T23" s="47">
        <f t="shared" si="6"/>
        <v>6.02</v>
      </c>
      <c r="U23" s="112">
        <v>5.6</v>
      </c>
      <c r="V23" s="112">
        <f t="shared" si="7"/>
        <v>5.6</v>
      </c>
      <c r="W23" s="113" t="s">
        <v>129</v>
      </c>
      <c r="X23" s="115">
        <v>0</v>
      </c>
      <c r="Y23" s="115">
        <v>1015</v>
      </c>
      <c r="Z23" s="115">
        <v>1187</v>
      </c>
      <c r="AA23" s="115">
        <v>1185</v>
      </c>
      <c r="AB23" s="115">
        <v>1187</v>
      </c>
      <c r="AC23" s="48" t="s">
        <v>90</v>
      </c>
      <c r="AD23" s="48" t="s">
        <v>90</v>
      </c>
      <c r="AE23" s="48" t="s">
        <v>90</v>
      </c>
      <c r="AF23" s="114" t="s">
        <v>90</v>
      </c>
      <c r="AG23" s="123">
        <v>47612276</v>
      </c>
      <c r="AH23" s="49">
        <f t="shared" si="9"/>
        <v>1352</v>
      </c>
      <c r="AI23" s="50">
        <f t="shared" si="8"/>
        <v>224.58471760797343</v>
      </c>
      <c r="AJ23" s="98">
        <v>0</v>
      </c>
      <c r="AK23" s="98">
        <v>1</v>
      </c>
      <c r="AL23" s="98">
        <v>1</v>
      </c>
      <c r="AM23" s="98">
        <v>1</v>
      </c>
      <c r="AN23" s="98">
        <v>1</v>
      </c>
      <c r="AO23" s="98">
        <v>0</v>
      </c>
      <c r="AP23" s="115">
        <v>10930437</v>
      </c>
      <c r="AQ23" s="115">
        <f t="shared" si="1"/>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138</v>
      </c>
      <c r="P24" s="111">
        <v>137</v>
      </c>
      <c r="Q24" s="111">
        <v>5989221</v>
      </c>
      <c r="R24" s="46">
        <f t="shared" si="4"/>
        <v>5800</v>
      </c>
      <c r="S24" s="47">
        <f t="shared" si="5"/>
        <v>139.19999999999999</v>
      </c>
      <c r="T24" s="47">
        <f t="shared" si="6"/>
        <v>5.8</v>
      </c>
      <c r="U24" s="112">
        <v>5.3</v>
      </c>
      <c r="V24" s="112">
        <f t="shared" si="7"/>
        <v>5.3</v>
      </c>
      <c r="W24" s="113" t="s">
        <v>129</v>
      </c>
      <c r="X24" s="115">
        <v>0</v>
      </c>
      <c r="Y24" s="115">
        <v>1005</v>
      </c>
      <c r="Z24" s="115">
        <v>1188</v>
      </c>
      <c r="AA24" s="115">
        <v>1185</v>
      </c>
      <c r="AB24" s="115">
        <v>1187</v>
      </c>
      <c r="AC24" s="48" t="s">
        <v>90</v>
      </c>
      <c r="AD24" s="48" t="s">
        <v>90</v>
      </c>
      <c r="AE24" s="48" t="s">
        <v>90</v>
      </c>
      <c r="AF24" s="114" t="s">
        <v>90</v>
      </c>
      <c r="AG24" s="123">
        <v>47613612</v>
      </c>
      <c r="AH24" s="49">
        <f>IF(ISBLANK(AG24),"-",AG24-AG23)</f>
        <v>1336</v>
      </c>
      <c r="AI24" s="50">
        <f t="shared" si="8"/>
        <v>230.34482758620689</v>
      </c>
      <c r="AJ24" s="98">
        <v>0</v>
      </c>
      <c r="AK24" s="98">
        <v>1</v>
      </c>
      <c r="AL24" s="98">
        <v>1</v>
      </c>
      <c r="AM24" s="98">
        <v>1</v>
      </c>
      <c r="AN24" s="98">
        <v>1</v>
      </c>
      <c r="AO24" s="98">
        <v>0</v>
      </c>
      <c r="AP24" s="115">
        <v>10930437</v>
      </c>
      <c r="AQ24" s="115">
        <f t="shared" si="1"/>
        <v>0</v>
      </c>
      <c r="AR24" s="53">
        <v>1.3</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139</v>
      </c>
      <c r="P25" s="111">
        <v>144</v>
      </c>
      <c r="Q25" s="111">
        <v>5995028</v>
      </c>
      <c r="R25" s="46">
        <f t="shared" si="4"/>
        <v>5807</v>
      </c>
      <c r="S25" s="47">
        <f t="shared" si="5"/>
        <v>139.36799999999999</v>
      </c>
      <c r="T25" s="47">
        <f t="shared" si="6"/>
        <v>5.8070000000000004</v>
      </c>
      <c r="U25" s="112">
        <v>5.0999999999999996</v>
      </c>
      <c r="V25" s="112">
        <f t="shared" si="7"/>
        <v>5.0999999999999996</v>
      </c>
      <c r="W25" s="113" t="s">
        <v>129</v>
      </c>
      <c r="X25" s="115">
        <v>0</v>
      </c>
      <c r="Y25" s="115">
        <v>1005</v>
      </c>
      <c r="Z25" s="115">
        <v>1187</v>
      </c>
      <c r="AA25" s="115">
        <v>1185</v>
      </c>
      <c r="AB25" s="115">
        <v>1186</v>
      </c>
      <c r="AC25" s="48" t="s">
        <v>90</v>
      </c>
      <c r="AD25" s="48" t="s">
        <v>90</v>
      </c>
      <c r="AE25" s="48" t="s">
        <v>90</v>
      </c>
      <c r="AF25" s="114" t="s">
        <v>90</v>
      </c>
      <c r="AG25" s="123">
        <v>47614940</v>
      </c>
      <c r="AH25" s="49">
        <f t="shared" si="9"/>
        <v>1328</v>
      </c>
      <c r="AI25" s="50">
        <f t="shared" si="8"/>
        <v>228.68951265713793</v>
      </c>
      <c r="AJ25" s="98">
        <v>0</v>
      </c>
      <c r="AK25" s="98">
        <v>1</v>
      </c>
      <c r="AL25" s="98">
        <v>1</v>
      </c>
      <c r="AM25" s="98">
        <v>1</v>
      </c>
      <c r="AN25" s="98">
        <v>1</v>
      </c>
      <c r="AO25" s="98">
        <v>0</v>
      </c>
      <c r="AP25" s="115">
        <v>10930437</v>
      </c>
      <c r="AQ25" s="115">
        <f t="shared" si="1"/>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139</v>
      </c>
      <c r="P26" s="111">
        <v>144</v>
      </c>
      <c r="Q26" s="111">
        <v>6000911</v>
      </c>
      <c r="R26" s="46">
        <f t="shared" si="4"/>
        <v>5883</v>
      </c>
      <c r="S26" s="47">
        <f t="shared" si="5"/>
        <v>141.19200000000001</v>
      </c>
      <c r="T26" s="47">
        <f t="shared" si="6"/>
        <v>5.883</v>
      </c>
      <c r="U26" s="112">
        <v>4.9000000000000004</v>
      </c>
      <c r="V26" s="112">
        <f t="shared" si="7"/>
        <v>4.9000000000000004</v>
      </c>
      <c r="W26" s="113" t="s">
        <v>129</v>
      </c>
      <c r="X26" s="115">
        <v>0</v>
      </c>
      <c r="Y26" s="115">
        <v>1005</v>
      </c>
      <c r="Z26" s="115">
        <v>1187</v>
      </c>
      <c r="AA26" s="115">
        <v>1185</v>
      </c>
      <c r="AB26" s="115">
        <v>1187</v>
      </c>
      <c r="AC26" s="48" t="s">
        <v>90</v>
      </c>
      <c r="AD26" s="48" t="s">
        <v>90</v>
      </c>
      <c r="AE26" s="48" t="s">
        <v>90</v>
      </c>
      <c r="AF26" s="114" t="s">
        <v>90</v>
      </c>
      <c r="AG26" s="123">
        <v>47616280</v>
      </c>
      <c r="AH26" s="49">
        <f t="shared" si="9"/>
        <v>1340</v>
      </c>
      <c r="AI26" s="50">
        <f t="shared" si="8"/>
        <v>227.77494475607682</v>
      </c>
      <c r="AJ26" s="98">
        <v>0</v>
      </c>
      <c r="AK26" s="98">
        <v>1</v>
      </c>
      <c r="AL26" s="98">
        <v>1</v>
      </c>
      <c r="AM26" s="98">
        <v>1</v>
      </c>
      <c r="AN26" s="98">
        <v>1</v>
      </c>
      <c r="AO26" s="98">
        <v>0</v>
      </c>
      <c r="AP26" s="115">
        <v>10930437</v>
      </c>
      <c r="AQ26" s="115">
        <f t="shared" si="1"/>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136</v>
      </c>
      <c r="P27" s="111">
        <v>141</v>
      </c>
      <c r="Q27" s="111">
        <v>6006827</v>
      </c>
      <c r="R27" s="46">
        <f t="shared" si="4"/>
        <v>5916</v>
      </c>
      <c r="S27" s="47">
        <f t="shared" si="5"/>
        <v>141.98400000000001</v>
      </c>
      <c r="T27" s="47">
        <f t="shared" si="6"/>
        <v>5.9160000000000004</v>
      </c>
      <c r="U27" s="112">
        <v>4.5</v>
      </c>
      <c r="V27" s="112">
        <f t="shared" si="7"/>
        <v>4.5</v>
      </c>
      <c r="W27" s="113" t="s">
        <v>129</v>
      </c>
      <c r="X27" s="115">
        <v>0</v>
      </c>
      <c r="Y27" s="115">
        <v>1047</v>
      </c>
      <c r="Z27" s="115">
        <v>1187</v>
      </c>
      <c r="AA27" s="115">
        <v>1185</v>
      </c>
      <c r="AB27" s="115">
        <v>1187</v>
      </c>
      <c r="AC27" s="48" t="s">
        <v>90</v>
      </c>
      <c r="AD27" s="48" t="s">
        <v>90</v>
      </c>
      <c r="AE27" s="48" t="s">
        <v>90</v>
      </c>
      <c r="AF27" s="114" t="s">
        <v>90</v>
      </c>
      <c r="AG27" s="123">
        <v>47617624</v>
      </c>
      <c r="AH27" s="49">
        <f t="shared" si="9"/>
        <v>1344</v>
      </c>
      <c r="AI27" s="50">
        <f t="shared" si="8"/>
        <v>227.18052738336712</v>
      </c>
      <c r="AJ27" s="98">
        <v>0</v>
      </c>
      <c r="AK27" s="98">
        <v>1</v>
      </c>
      <c r="AL27" s="98">
        <v>1</v>
      </c>
      <c r="AM27" s="98">
        <v>1</v>
      </c>
      <c r="AN27" s="98">
        <v>1</v>
      </c>
      <c r="AO27" s="98">
        <v>0</v>
      </c>
      <c r="AP27" s="115">
        <v>10930437</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138</v>
      </c>
      <c r="P28" s="111">
        <v>141</v>
      </c>
      <c r="Q28" s="111">
        <v>6012748</v>
      </c>
      <c r="R28" s="46">
        <f t="shared" si="4"/>
        <v>5921</v>
      </c>
      <c r="S28" s="47">
        <f t="shared" si="5"/>
        <v>142.10400000000001</v>
      </c>
      <c r="T28" s="47">
        <f t="shared" si="6"/>
        <v>5.9210000000000003</v>
      </c>
      <c r="U28" s="112">
        <v>4.0999999999999996</v>
      </c>
      <c r="V28" s="112">
        <f t="shared" si="7"/>
        <v>4.0999999999999996</v>
      </c>
      <c r="W28" s="113" t="s">
        <v>129</v>
      </c>
      <c r="X28" s="115">
        <v>0</v>
      </c>
      <c r="Y28" s="115">
        <v>1006</v>
      </c>
      <c r="Z28" s="115">
        <v>1186</v>
      </c>
      <c r="AA28" s="115">
        <v>1185</v>
      </c>
      <c r="AB28" s="115">
        <v>1187</v>
      </c>
      <c r="AC28" s="48" t="s">
        <v>90</v>
      </c>
      <c r="AD28" s="48" t="s">
        <v>90</v>
      </c>
      <c r="AE28" s="48" t="s">
        <v>90</v>
      </c>
      <c r="AF28" s="114" t="s">
        <v>90</v>
      </c>
      <c r="AG28" s="123">
        <v>47618972</v>
      </c>
      <c r="AH28" s="49">
        <f t="shared" si="9"/>
        <v>1348</v>
      </c>
      <c r="AI28" s="50">
        <f t="shared" si="8"/>
        <v>227.66424590440803</v>
      </c>
      <c r="AJ28" s="98">
        <v>0</v>
      </c>
      <c r="AK28" s="98">
        <v>1</v>
      </c>
      <c r="AL28" s="98">
        <v>1</v>
      </c>
      <c r="AM28" s="98">
        <v>1</v>
      </c>
      <c r="AN28" s="98">
        <v>1</v>
      </c>
      <c r="AO28" s="98">
        <v>0</v>
      </c>
      <c r="AP28" s="115">
        <v>10930437</v>
      </c>
      <c r="AQ28" s="115">
        <f t="shared" si="1"/>
        <v>0</v>
      </c>
      <c r="AR28" s="53">
        <v>1.25</v>
      </c>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136</v>
      </c>
      <c r="P29" s="111">
        <v>139</v>
      </c>
      <c r="Q29" s="111">
        <v>6018556</v>
      </c>
      <c r="R29" s="46">
        <f t="shared" si="4"/>
        <v>5808</v>
      </c>
      <c r="S29" s="47">
        <f t="shared" si="5"/>
        <v>139.392</v>
      </c>
      <c r="T29" s="47">
        <f t="shared" si="6"/>
        <v>5.8079999999999998</v>
      </c>
      <c r="U29" s="112">
        <v>3.8</v>
      </c>
      <c r="V29" s="112">
        <f t="shared" si="7"/>
        <v>3.8</v>
      </c>
      <c r="W29" s="113" t="s">
        <v>129</v>
      </c>
      <c r="X29" s="115">
        <v>0</v>
      </c>
      <c r="Y29" s="115">
        <v>1006</v>
      </c>
      <c r="Z29" s="115">
        <v>1186</v>
      </c>
      <c r="AA29" s="115">
        <v>1185</v>
      </c>
      <c r="AB29" s="115">
        <v>1186</v>
      </c>
      <c r="AC29" s="48" t="s">
        <v>90</v>
      </c>
      <c r="AD29" s="48" t="s">
        <v>90</v>
      </c>
      <c r="AE29" s="48" t="s">
        <v>90</v>
      </c>
      <c r="AF29" s="114" t="s">
        <v>90</v>
      </c>
      <c r="AG29" s="123">
        <v>47620316</v>
      </c>
      <c r="AH29" s="49">
        <f t="shared" si="9"/>
        <v>1344</v>
      </c>
      <c r="AI29" s="50">
        <f t="shared" si="8"/>
        <v>231.40495867768595</v>
      </c>
      <c r="AJ29" s="98">
        <v>0</v>
      </c>
      <c r="AK29" s="98">
        <v>1</v>
      </c>
      <c r="AL29" s="98">
        <v>1</v>
      </c>
      <c r="AM29" s="98">
        <v>1</v>
      </c>
      <c r="AN29" s="98">
        <v>1</v>
      </c>
      <c r="AO29" s="98">
        <v>0</v>
      </c>
      <c r="AP29" s="115">
        <v>10930437</v>
      </c>
      <c r="AQ29" s="115">
        <f t="shared" si="1"/>
        <v>0</v>
      </c>
      <c r="AR29" s="51"/>
      <c r="AS29" s="52" t="s">
        <v>113</v>
      </c>
      <c r="AY29" s="101"/>
    </row>
    <row r="30" spans="1:51" x14ac:dyDescent="0.25">
      <c r="B30" s="40">
        <v>2.7916666666666701</v>
      </c>
      <c r="C30" s="40">
        <v>0.83333333333333703</v>
      </c>
      <c r="D30" s="110">
        <v>4</v>
      </c>
      <c r="E30" s="41">
        <f t="shared" si="0"/>
        <v>2.8169014084507045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115</v>
      </c>
      <c r="P30" s="111">
        <v>130</v>
      </c>
      <c r="Q30" s="111">
        <v>6024010</v>
      </c>
      <c r="R30" s="46">
        <f t="shared" si="4"/>
        <v>5454</v>
      </c>
      <c r="S30" s="47">
        <f t="shared" si="5"/>
        <v>130.89599999999999</v>
      </c>
      <c r="T30" s="47">
        <f t="shared" si="6"/>
        <v>5.4539999999999997</v>
      </c>
      <c r="U30" s="112">
        <v>3.1</v>
      </c>
      <c r="V30" s="112">
        <f t="shared" si="7"/>
        <v>3.1</v>
      </c>
      <c r="W30" s="113" t="s">
        <v>133</v>
      </c>
      <c r="X30" s="115">
        <v>0</v>
      </c>
      <c r="Y30" s="115">
        <v>1077</v>
      </c>
      <c r="Z30" s="115"/>
      <c r="AA30" s="115">
        <v>1185</v>
      </c>
      <c r="AB30" s="115">
        <v>1187</v>
      </c>
      <c r="AC30" s="48" t="s">
        <v>90</v>
      </c>
      <c r="AD30" s="48" t="s">
        <v>90</v>
      </c>
      <c r="AE30" s="48" t="s">
        <v>90</v>
      </c>
      <c r="AF30" s="114" t="s">
        <v>90</v>
      </c>
      <c r="AG30" s="123">
        <v>47621396</v>
      </c>
      <c r="AH30" s="49">
        <f t="shared" si="9"/>
        <v>1080</v>
      </c>
      <c r="AI30" s="50">
        <f t="shared" si="8"/>
        <v>198.01980198019803</v>
      </c>
      <c r="AJ30" s="98">
        <v>0</v>
      </c>
      <c r="AK30" s="98">
        <v>1</v>
      </c>
      <c r="AL30" s="98">
        <v>0</v>
      </c>
      <c r="AM30" s="98">
        <v>1</v>
      </c>
      <c r="AN30" s="98">
        <v>1</v>
      </c>
      <c r="AO30" s="98">
        <v>0</v>
      </c>
      <c r="AP30" s="115">
        <v>10930437</v>
      </c>
      <c r="AQ30" s="115">
        <f t="shared" si="1"/>
        <v>0</v>
      </c>
      <c r="AR30" s="51"/>
      <c r="AS30" s="52" t="s">
        <v>113</v>
      </c>
      <c r="AV30" s="339" t="s">
        <v>117</v>
      </c>
      <c r="AW30" s="339"/>
      <c r="AY30" s="101"/>
    </row>
    <row r="31" spans="1:51" x14ac:dyDescent="0.25">
      <c r="B31" s="40">
        <v>2.8333333333333299</v>
      </c>
      <c r="C31" s="40">
        <v>0.875000000000004</v>
      </c>
      <c r="D31" s="110">
        <v>4</v>
      </c>
      <c r="E31" s="41">
        <f t="shared" si="0"/>
        <v>2.8169014084507045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129</v>
      </c>
      <c r="P31" s="111">
        <v>140</v>
      </c>
      <c r="Q31" s="111">
        <v>6029612</v>
      </c>
      <c r="R31" s="46">
        <f t="shared" si="4"/>
        <v>5602</v>
      </c>
      <c r="S31" s="47">
        <f t="shared" si="5"/>
        <v>134.44800000000001</v>
      </c>
      <c r="T31" s="47">
        <f t="shared" si="6"/>
        <v>5.6020000000000003</v>
      </c>
      <c r="U31" s="112">
        <v>2.4</v>
      </c>
      <c r="V31" s="112">
        <f t="shared" si="7"/>
        <v>2.4</v>
      </c>
      <c r="W31" s="113" t="s">
        <v>129</v>
      </c>
      <c r="X31" s="115">
        <v>0</v>
      </c>
      <c r="Y31" s="115">
        <v>1096</v>
      </c>
      <c r="Z31" s="115">
        <v>1187</v>
      </c>
      <c r="AA31" s="115">
        <v>1185</v>
      </c>
      <c r="AB31" s="115">
        <v>1187</v>
      </c>
      <c r="AC31" s="48" t="s">
        <v>90</v>
      </c>
      <c r="AD31" s="48" t="s">
        <v>90</v>
      </c>
      <c r="AE31" s="48" t="s">
        <v>90</v>
      </c>
      <c r="AF31" s="114" t="s">
        <v>90</v>
      </c>
      <c r="AG31" s="123">
        <v>47622620</v>
      </c>
      <c r="AH31" s="49">
        <f t="shared" si="9"/>
        <v>1224</v>
      </c>
      <c r="AI31" s="50">
        <f t="shared" si="8"/>
        <v>218.49339521599427</v>
      </c>
      <c r="AJ31" s="98">
        <v>0</v>
      </c>
      <c r="AK31" s="98">
        <v>1</v>
      </c>
      <c r="AL31" s="98">
        <v>1</v>
      </c>
      <c r="AM31" s="98">
        <v>1</v>
      </c>
      <c r="AN31" s="98">
        <v>1</v>
      </c>
      <c r="AO31" s="98">
        <v>0</v>
      </c>
      <c r="AP31" s="115">
        <v>10930437</v>
      </c>
      <c r="AQ31" s="115">
        <f t="shared" si="1"/>
        <v>0</v>
      </c>
      <c r="AR31" s="51"/>
      <c r="AS31" s="52" t="s">
        <v>113</v>
      </c>
      <c r="AV31" s="59" t="s">
        <v>29</v>
      </c>
      <c r="AW31" s="59" t="s">
        <v>74</v>
      </c>
      <c r="AY31" s="101"/>
    </row>
    <row r="32" spans="1:51" x14ac:dyDescent="0.25">
      <c r="B32" s="40">
        <v>2.875</v>
      </c>
      <c r="C32" s="40">
        <v>0.91666666666667096</v>
      </c>
      <c r="D32" s="110">
        <v>4</v>
      </c>
      <c r="E32" s="41">
        <f t="shared" si="0"/>
        <v>2.8169014084507045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135</v>
      </c>
      <c r="P32" s="111">
        <v>136</v>
      </c>
      <c r="Q32" s="111">
        <v>6034983</v>
      </c>
      <c r="R32" s="46">
        <f t="shared" si="4"/>
        <v>5371</v>
      </c>
      <c r="S32" s="47">
        <f t="shared" si="5"/>
        <v>128.904</v>
      </c>
      <c r="T32" s="47">
        <f t="shared" si="6"/>
        <v>5.3710000000000004</v>
      </c>
      <c r="U32" s="112">
        <v>2</v>
      </c>
      <c r="V32" s="112">
        <f t="shared" si="7"/>
        <v>2</v>
      </c>
      <c r="W32" s="113" t="s">
        <v>129</v>
      </c>
      <c r="X32" s="115">
        <v>0</v>
      </c>
      <c r="Y32" s="115">
        <v>1034</v>
      </c>
      <c r="Z32" s="115">
        <v>1187</v>
      </c>
      <c r="AA32" s="115">
        <v>1185</v>
      </c>
      <c r="AB32" s="115">
        <v>1187</v>
      </c>
      <c r="AC32" s="48" t="s">
        <v>90</v>
      </c>
      <c r="AD32" s="48" t="s">
        <v>90</v>
      </c>
      <c r="AE32" s="48" t="s">
        <v>90</v>
      </c>
      <c r="AF32" s="114" t="s">
        <v>90</v>
      </c>
      <c r="AG32" s="123">
        <v>47623900</v>
      </c>
      <c r="AH32" s="49">
        <f t="shared" si="9"/>
        <v>1280</v>
      </c>
      <c r="AI32" s="50">
        <f t="shared" si="8"/>
        <v>238.31688698566373</v>
      </c>
      <c r="AJ32" s="98">
        <v>0</v>
      </c>
      <c r="AK32" s="98">
        <v>1</v>
      </c>
      <c r="AL32" s="98">
        <v>1</v>
      </c>
      <c r="AM32" s="98">
        <v>1</v>
      </c>
      <c r="AN32" s="98">
        <v>1</v>
      </c>
      <c r="AO32" s="98">
        <v>0</v>
      </c>
      <c r="AP32" s="115">
        <v>10930437</v>
      </c>
      <c r="AQ32" s="115">
        <f t="shared" si="1"/>
        <v>0</v>
      </c>
      <c r="AR32" s="53">
        <v>1.29</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75">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135</v>
      </c>
      <c r="P33" s="111">
        <v>127</v>
      </c>
      <c r="Q33" s="111">
        <v>6040360</v>
      </c>
      <c r="R33" s="46">
        <f t="shared" si="4"/>
        <v>5377</v>
      </c>
      <c r="S33" s="47">
        <f t="shared" si="5"/>
        <v>129.048</v>
      </c>
      <c r="T33" s="47">
        <f t="shared" si="6"/>
        <v>5.3769999999999998</v>
      </c>
      <c r="U33" s="112">
        <v>2.1</v>
      </c>
      <c r="V33" s="112">
        <f t="shared" si="7"/>
        <v>2.1</v>
      </c>
      <c r="W33" s="113" t="s">
        <v>135</v>
      </c>
      <c r="X33" s="115">
        <v>0</v>
      </c>
      <c r="Y33" s="115">
        <v>0</v>
      </c>
      <c r="Z33" s="115">
        <v>1187</v>
      </c>
      <c r="AA33" s="115">
        <v>1185</v>
      </c>
      <c r="AB33" s="115">
        <v>1187</v>
      </c>
      <c r="AC33" s="48" t="s">
        <v>90</v>
      </c>
      <c r="AD33" s="48" t="s">
        <v>90</v>
      </c>
      <c r="AE33" s="48" t="s">
        <v>90</v>
      </c>
      <c r="AF33" s="114" t="s">
        <v>90</v>
      </c>
      <c r="AG33" s="123">
        <v>47625140</v>
      </c>
      <c r="AH33" s="49">
        <f t="shared" si="9"/>
        <v>1240</v>
      </c>
      <c r="AI33" s="50">
        <f t="shared" si="8"/>
        <v>230.611865352427</v>
      </c>
      <c r="AJ33" s="98">
        <v>0</v>
      </c>
      <c r="AK33" s="98">
        <v>0</v>
      </c>
      <c r="AL33" s="98">
        <v>1</v>
      </c>
      <c r="AM33" s="98">
        <v>1</v>
      </c>
      <c r="AN33" s="98">
        <v>1</v>
      </c>
      <c r="AO33" s="98">
        <v>0.2</v>
      </c>
      <c r="AP33" s="115">
        <v>10930478</v>
      </c>
      <c r="AQ33" s="115">
        <f t="shared" si="1"/>
        <v>41</v>
      </c>
      <c r="AR33" s="51"/>
      <c r="AS33" s="52" t="s">
        <v>113</v>
      </c>
      <c r="AY33" s="101"/>
    </row>
    <row r="34" spans="1:51" x14ac:dyDescent="0.25">
      <c r="B34" s="40">
        <v>2.9583333333333299</v>
      </c>
      <c r="C34" s="40">
        <v>1</v>
      </c>
      <c r="D34" s="110">
        <v>4</v>
      </c>
      <c r="E34" s="41">
        <f t="shared" si="0"/>
        <v>2.8169014084507045</v>
      </c>
      <c r="F34" s="175">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135</v>
      </c>
      <c r="P34" s="111">
        <v>121</v>
      </c>
      <c r="Q34" s="111">
        <v>6045595</v>
      </c>
      <c r="R34" s="46">
        <f t="shared" si="4"/>
        <v>5235</v>
      </c>
      <c r="S34" s="47">
        <f t="shared" si="5"/>
        <v>125.64</v>
      </c>
      <c r="T34" s="47">
        <f t="shared" si="6"/>
        <v>5.2350000000000003</v>
      </c>
      <c r="U34" s="112">
        <v>2.2000000000000002</v>
      </c>
      <c r="V34" s="112">
        <f t="shared" si="7"/>
        <v>2.2000000000000002</v>
      </c>
      <c r="W34" s="113" t="s">
        <v>135</v>
      </c>
      <c r="X34" s="115">
        <v>0</v>
      </c>
      <c r="Y34" s="115">
        <v>0</v>
      </c>
      <c r="Z34" s="115">
        <v>1187</v>
      </c>
      <c r="AA34" s="115">
        <v>1185</v>
      </c>
      <c r="AB34" s="115">
        <v>1187</v>
      </c>
      <c r="AC34" s="48" t="s">
        <v>90</v>
      </c>
      <c r="AD34" s="48" t="s">
        <v>90</v>
      </c>
      <c r="AE34" s="48" t="s">
        <v>90</v>
      </c>
      <c r="AF34" s="114" t="s">
        <v>90</v>
      </c>
      <c r="AG34" s="123">
        <v>47626364</v>
      </c>
      <c r="AH34" s="49">
        <f t="shared" si="9"/>
        <v>1224</v>
      </c>
      <c r="AI34" s="50">
        <f t="shared" si="8"/>
        <v>233.81088825214897</v>
      </c>
      <c r="AJ34" s="98">
        <v>0</v>
      </c>
      <c r="AK34" s="98">
        <v>0</v>
      </c>
      <c r="AL34" s="98">
        <v>1</v>
      </c>
      <c r="AM34" s="98">
        <v>1</v>
      </c>
      <c r="AN34" s="98">
        <v>1</v>
      </c>
      <c r="AO34" s="98">
        <v>0.2</v>
      </c>
      <c r="AP34" s="115">
        <v>10930650</v>
      </c>
      <c r="AQ34" s="115">
        <f t="shared" si="1"/>
        <v>172</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133072</v>
      </c>
      <c r="S35" s="65">
        <f>AVERAGE(S11:S34)</f>
        <v>133.07199999999997</v>
      </c>
      <c r="T35" s="65">
        <f>SUM(T11:T34)</f>
        <v>133.07199999999997</v>
      </c>
      <c r="U35" s="112"/>
      <c r="V35" s="94"/>
      <c r="W35" s="57"/>
      <c r="X35" s="88"/>
      <c r="Y35" s="89"/>
      <c r="Z35" s="89"/>
      <c r="AA35" s="89"/>
      <c r="AB35" s="90"/>
      <c r="AC35" s="88"/>
      <c r="AD35" s="89"/>
      <c r="AE35" s="90"/>
      <c r="AF35" s="91"/>
      <c r="AG35" s="66">
        <f>AG34-AG10</f>
        <v>31016</v>
      </c>
      <c r="AH35" s="67">
        <f>SUM(AH11:AH34)</f>
        <v>31016</v>
      </c>
      <c r="AI35" s="68">
        <f>$AH$35/$T35</f>
        <v>233.07683058795243</v>
      </c>
      <c r="AJ35" s="98"/>
      <c r="AK35" s="98"/>
      <c r="AL35" s="98"/>
      <c r="AM35" s="98"/>
      <c r="AN35" s="98"/>
      <c r="AO35" s="69"/>
      <c r="AP35" s="70">
        <f>AP34-AP10</f>
        <v>2384</v>
      </c>
      <c r="AQ35" s="71">
        <f>SUM(AQ11:AQ34)</f>
        <v>2384</v>
      </c>
      <c r="AR35" s="72">
        <f>AVERAGE(AR11:AR34)</f>
        <v>1.2316666666666667</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167" t="s">
        <v>191</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2" t="s">
        <v>213</v>
      </c>
      <c r="C41" s="105"/>
      <c r="D41" s="105"/>
      <c r="E41" s="105"/>
      <c r="F41" s="105"/>
      <c r="G41" s="105"/>
      <c r="H41" s="105"/>
      <c r="I41" s="106"/>
      <c r="J41" s="106"/>
      <c r="K41" s="106"/>
      <c r="L41" s="106"/>
      <c r="M41" s="106"/>
      <c r="N41" s="106"/>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73"/>
      <c r="AW41" s="73"/>
      <c r="AY41" s="101"/>
    </row>
    <row r="42" spans="1:51" x14ac:dyDescent="0.25">
      <c r="B42" s="83" t="s">
        <v>238</v>
      </c>
      <c r="C42" s="106"/>
      <c r="D42" s="106"/>
      <c r="E42" s="106"/>
      <c r="F42" s="85"/>
      <c r="G42" s="85"/>
      <c r="H42" s="85"/>
      <c r="I42" s="106"/>
      <c r="J42" s="106"/>
      <c r="K42" s="106"/>
      <c r="L42" s="85"/>
      <c r="M42" s="85"/>
      <c r="N42" s="85"/>
      <c r="O42" s="106"/>
      <c r="P42" s="106"/>
      <c r="Q42" s="106"/>
      <c r="R42" s="106"/>
      <c r="S42" s="85"/>
      <c r="T42" s="85"/>
      <c r="U42" s="85"/>
      <c r="V42" s="85"/>
      <c r="W42" s="102"/>
      <c r="X42" s="102"/>
      <c r="Y42" s="102"/>
      <c r="Z42" s="102"/>
      <c r="AA42" s="102"/>
      <c r="AB42" s="102"/>
      <c r="AC42" s="102"/>
      <c r="AD42" s="102"/>
      <c r="AE42" s="102"/>
      <c r="AM42" s="20"/>
      <c r="AN42" s="99"/>
      <c r="AO42" s="99"/>
      <c r="AP42" s="99"/>
      <c r="AQ42" s="99"/>
      <c r="AR42" s="102"/>
      <c r="AV42" s="128"/>
      <c r="AW42" s="128"/>
      <c r="AY42" s="101"/>
    </row>
    <row r="43" spans="1:51" x14ac:dyDescent="0.25">
      <c r="B43" s="167" t="s">
        <v>229</v>
      </c>
      <c r="C43" s="105"/>
      <c r="D43" s="105"/>
      <c r="E43" s="105"/>
      <c r="F43" s="105"/>
      <c r="G43" s="105"/>
      <c r="H43" s="105"/>
      <c r="I43" s="106"/>
      <c r="J43" s="106"/>
      <c r="K43" s="106"/>
      <c r="L43" s="106"/>
      <c r="M43" s="106"/>
      <c r="N43" s="106"/>
      <c r="O43" s="106"/>
      <c r="P43" s="106"/>
      <c r="Q43" s="106"/>
      <c r="R43" s="106"/>
      <c r="S43" s="107"/>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181" t="s">
        <v>222</v>
      </c>
      <c r="C44" s="229"/>
      <c r="D44" s="230"/>
      <c r="E44" s="229"/>
      <c r="F44" s="229"/>
      <c r="G44" s="229"/>
      <c r="H44" s="229"/>
      <c r="I44" s="233"/>
      <c r="J44" s="234"/>
      <c r="K44" s="234"/>
      <c r="L44" s="201"/>
      <c r="M44" s="201"/>
      <c r="N44" s="201"/>
      <c r="O44" s="201"/>
      <c r="P44" s="201"/>
      <c r="Q44" s="201"/>
      <c r="R44" s="201"/>
      <c r="S44" s="108"/>
      <c r="T44" s="107"/>
      <c r="U44" s="107"/>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A45" s="121"/>
      <c r="B45" s="133" t="s">
        <v>239</v>
      </c>
      <c r="C45" s="137"/>
      <c r="D45" s="198"/>
      <c r="E45" s="124"/>
      <c r="F45" s="124"/>
      <c r="G45" s="124"/>
      <c r="H45" s="124"/>
      <c r="I45" s="124"/>
      <c r="J45" s="125"/>
      <c r="K45" s="125"/>
      <c r="L45" s="125"/>
      <c r="M45" s="125"/>
      <c r="N45" s="125"/>
      <c r="O45" s="125"/>
      <c r="P45" s="125"/>
      <c r="Q45" s="125"/>
      <c r="R45" s="125"/>
      <c r="S45" s="125"/>
      <c r="T45" s="126"/>
      <c r="U45" s="126"/>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A46" s="121"/>
      <c r="B46" s="167" t="s">
        <v>138</v>
      </c>
      <c r="C46" s="137"/>
      <c r="D46" s="198"/>
      <c r="E46" s="124"/>
      <c r="F46" s="124"/>
      <c r="G46" s="124"/>
      <c r="H46" s="124"/>
      <c r="I46" s="124"/>
      <c r="J46" s="125"/>
      <c r="K46" s="125"/>
      <c r="L46" s="125"/>
      <c r="M46" s="125"/>
      <c r="N46" s="125"/>
      <c r="O46" s="125"/>
      <c r="P46" s="125"/>
      <c r="Q46" s="125"/>
      <c r="R46" s="125"/>
      <c r="S46" s="125"/>
      <c r="T46" s="126"/>
      <c r="U46" s="126"/>
      <c r="V46" s="107"/>
      <c r="W46" s="102"/>
      <c r="X46" s="102"/>
      <c r="Y46" s="102"/>
      <c r="Z46" s="102"/>
      <c r="AA46" s="102"/>
      <c r="AB46" s="102"/>
      <c r="AC46" s="102"/>
      <c r="AD46" s="102"/>
      <c r="AE46" s="102"/>
      <c r="AM46" s="103"/>
      <c r="AN46" s="103"/>
      <c r="AO46" s="103"/>
      <c r="AP46" s="103"/>
      <c r="AQ46" s="103"/>
      <c r="AR46" s="103"/>
      <c r="AS46" s="104"/>
      <c r="AV46" s="101"/>
      <c r="AW46" s="97"/>
      <c r="AX46" s="97"/>
      <c r="AY46" s="97"/>
    </row>
    <row r="47" spans="1:51" x14ac:dyDescent="0.25">
      <c r="B47" s="167" t="s">
        <v>240</v>
      </c>
      <c r="C47" s="236"/>
      <c r="D47" s="237"/>
      <c r="E47" s="238"/>
      <c r="F47" s="238"/>
      <c r="G47" s="238"/>
      <c r="H47" s="238"/>
      <c r="I47" s="238"/>
      <c r="J47" s="135"/>
      <c r="K47" s="135"/>
      <c r="L47" s="135"/>
      <c r="M47" s="135"/>
      <c r="N47" s="135"/>
      <c r="O47" s="135"/>
      <c r="P47" s="135"/>
      <c r="Q47" s="135"/>
      <c r="R47" s="135"/>
      <c r="S47" s="135"/>
      <c r="T47" s="135"/>
      <c r="U47" s="135"/>
      <c r="V47" s="107"/>
      <c r="W47" s="102"/>
      <c r="X47" s="102"/>
      <c r="Y47" s="102"/>
      <c r="Z47" s="102"/>
      <c r="AA47" s="102"/>
      <c r="AB47" s="102"/>
      <c r="AC47" s="102"/>
      <c r="AD47" s="102"/>
      <c r="AE47" s="102"/>
      <c r="AM47" s="103"/>
      <c r="AN47" s="103"/>
      <c r="AO47" s="103"/>
      <c r="AP47" s="103"/>
      <c r="AQ47" s="103"/>
      <c r="AR47" s="103"/>
      <c r="AS47" s="104"/>
      <c r="AV47" s="101"/>
      <c r="AW47" s="97"/>
      <c r="AX47" s="97"/>
      <c r="AY47" s="97"/>
    </row>
    <row r="48" spans="1:51" x14ac:dyDescent="0.25">
      <c r="B48" s="167" t="s">
        <v>140</v>
      </c>
      <c r="C48" s="214"/>
      <c r="D48" s="215"/>
      <c r="E48" s="214"/>
      <c r="F48" s="214"/>
      <c r="G48" s="214"/>
      <c r="H48" s="214"/>
      <c r="I48" s="214"/>
      <c r="J48" s="214"/>
      <c r="K48" s="214"/>
      <c r="L48" s="135"/>
      <c r="M48" s="135"/>
      <c r="N48" s="135"/>
      <c r="O48" s="135"/>
      <c r="P48" s="135"/>
      <c r="Q48" s="135"/>
      <c r="R48" s="135"/>
      <c r="S48" s="135"/>
      <c r="T48" s="135"/>
      <c r="U48" s="135"/>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67" t="s">
        <v>143</v>
      </c>
      <c r="C49" s="216"/>
      <c r="D49" s="217"/>
      <c r="E49" s="216"/>
      <c r="F49" s="216"/>
      <c r="G49" s="216"/>
      <c r="H49" s="216"/>
      <c r="I49" s="216"/>
      <c r="J49" s="216"/>
      <c r="K49" s="216"/>
      <c r="L49" s="124"/>
      <c r="M49" s="124"/>
      <c r="N49" s="124"/>
      <c r="O49" s="124"/>
      <c r="P49" s="124"/>
      <c r="Q49" s="124"/>
      <c r="R49" s="124"/>
      <c r="S49" s="124"/>
      <c r="T49" s="124"/>
      <c r="U49" s="124"/>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173</v>
      </c>
      <c r="C50" s="216"/>
      <c r="D50" s="217"/>
      <c r="E50" s="216"/>
      <c r="F50" s="216"/>
      <c r="G50" s="216"/>
      <c r="H50" s="216"/>
      <c r="I50" s="218"/>
      <c r="J50" s="219"/>
      <c r="K50" s="219"/>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67" t="s">
        <v>144</v>
      </c>
      <c r="C51" s="214"/>
      <c r="D51" s="217"/>
      <c r="E51" s="216"/>
      <c r="F51" s="216"/>
      <c r="G51" s="216"/>
      <c r="H51" s="216"/>
      <c r="I51" s="218"/>
      <c r="J51" s="219"/>
      <c r="K51" s="219"/>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34" t="s">
        <v>241</v>
      </c>
      <c r="C52" s="214"/>
      <c r="D52" s="217"/>
      <c r="E52" s="216"/>
      <c r="F52" s="216"/>
      <c r="G52" s="216"/>
      <c r="H52" s="216"/>
      <c r="I52" s="218"/>
      <c r="J52" s="219"/>
      <c r="K52" s="219"/>
      <c r="L52" s="125"/>
      <c r="M52" s="125"/>
      <c r="N52" s="125"/>
      <c r="O52" s="125"/>
      <c r="P52" s="125"/>
      <c r="Q52" s="125"/>
      <c r="R52" s="235"/>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67" t="s">
        <v>212</v>
      </c>
      <c r="C53" s="133"/>
      <c r="D53" s="135"/>
      <c r="E53" s="222"/>
      <c r="F53" s="135"/>
      <c r="G53" s="135"/>
      <c r="H53" s="135"/>
      <c r="I53" s="135"/>
      <c r="J53" s="135"/>
      <c r="K53" s="135"/>
      <c r="L53" s="135"/>
      <c r="M53" s="135"/>
      <c r="N53" s="135"/>
      <c r="O53" s="135"/>
      <c r="P53" s="135"/>
      <c r="Q53" s="135"/>
      <c r="R53" s="135"/>
      <c r="S53" s="135"/>
      <c r="T53" s="135"/>
      <c r="U53" s="135"/>
      <c r="V53" s="135"/>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81" t="s">
        <v>174</v>
      </c>
      <c r="C54" s="210"/>
      <c r="D54" s="242"/>
      <c r="E54" s="243"/>
      <c r="F54" s="243"/>
      <c r="G54" s="243"/>
      <c r="H54" s="243"/>
      <c r="I54" s="243"/>
      <c r="J54" s="243"/>
      <c r="K54" s="243"/>
      <c r="L54" s="243"/>
      <c r="M54" s="243"/>
      <c r="N54" s="243"/>
      <c r="O54" s="243"/>
      <c r="P54" s="243"/>
      <c r="Q54" s="243"/>
      <c r="R54" s="243"/>
      <c r="S54" s="135"/>
      <c r="T54" s="135"/>
      <c r="U54" s="135"/>
      <c r="V54" s="79"/>
      <c r="W54" s="102"/>
      <c r="X54" s="102"/>
      <c r="Y54" s="102"/>
      <c r="Z54" s="80"/>
      <c r="AA54" s="102"/>
      <c r="AB54" s="102"/>
      <c r="AC54" s="102"/>
      <c r="AD54" s="102"/>
      <c r="AE54" s="102"/>
      <c r="AM54" s="103"/>
      <c r="AN54" s="103"/>
      <c r="AO54" s="103"/>
      <c r="AP54" s="103"/>
      <c r="AQ54" s="103"/>
      <c r="AR54" s="103"/>
      <c r="AS54" s="104"/>
      <c r="AV54" s="101"/>
      <c r="AW54" s="97"/>
      <c r="AX54" s="97"/>
      <c r="AY54" s="97"/>
    </row>
    <row r="55" spans="1:51" x14ac:dyDescent="0.25">
      <c r="B55" s="246" t="s">
        <v>242</v>
      </c>
      <c r="C55" s="247"/>
      <c r="D55" s="248"/>
      <c r="E55" s="204"/>
      <c r="F55" s="249"/>
      <c r="G55" s="249"/>
      <c r="H55" s="124"/>
      <c r="I55" s="124"/>
      <c r="J55" s="124"/>
      <c r="K55" s="124"/>
      <c r="L55" s="124"/>
      <c r="M55" s="124"/>
      <c r="N55" s="124"/>
      <c r="O55" s="124"/>
      <c r="P55" s="124"/>
      <c r="Q55" s="124"/>
      <c r="R55" s="124"/>
      <c r="S55" s="124"/>
      <c r="T55" s="124"/>
      <c r="U55" s="124"/>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A56" s="102"/>
      <c r="B56" s="246" t="s">
        <v>243</v>
      </c>
      <c r="C56" s="247"/>
      <c r="D56" s="248"/>
      <c r="E56" s="204"/>
      <c r="F56" s="249"/>
      <c r="G56" s="249"/>
      <c r="H56" s="105"/>
      <c r="I56" s="105"/>
      <c r="J56" s="106"/>
      <c r="K56" s="106"/>
      <c r="L56" s="106"/>
      <c r="M56" s="106"/>
      <c r="N56" s="106"/>
      <c r="O56" s="106"/>
      <c r="P56" s="106"/>
      <c r="Q56" s="106"/>
      <c r="R56" s="106"/>
      <c r="S56" s="106"/>
      <c r="T56" s="120"/>
      <c r="U56" s="122"/>
      <c r="V56" s="79"/>
      <c r="AS56" s="97"/>
      <c r="AT56" s="97"/>
      <c r="AU56" s="97"/>
      <c r="AV56" s="97"/>
      <c r="AW56" s="97"/>
      <c r="AX56" s="97"/>
      <c r="AY56" s="97"/>
    </row>
    <row r="57" spans="1:51" x14ac:dyDescent="0.25">
      <c r="A57" s="102"/>
      <c r="B57" s="133" t="s">
        <v>188</v>
      </c>
      <c r="C57" s="105"/>
      <c r="D57" s="244"/>
      <c r="E57" s="124"/>
      <c r="F57" s="137"/>
      <c r="G57" s="137"/>
      <c r="H57" s="10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67" t="s">
        <v>148</v>
      </c>
      <c r="C58" s="105"/>
      <c r="D58" s="244"/>
      <c r="E58" s="137"/>
      <c r="F58" s="137"/>
      <c r="G58" s="137"/>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t="s">
        <v>220</v>
      </c>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67"/>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33"/>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67"/>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67"/>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34"/>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67"/>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33"/>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67"/>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3"/>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6"/>
      <c r="C69" s="134"/>
      <c r="D69" s="117"/>
      <c r="E69" s="134"/>
      <c r="F69" s="134"/>
      <c r="G69" s="105"/>
      <c r="H69" s="105"/>
      <c r="I69" s="105"/>
      <c r="J69" s="106"/>
      <c r="K69" s="106"/>
      <c r="L69" s="106"/>
      <c r="M69" s="106"/>
      <c r="N69" s="106"/>
      <c r="O69" s="106"/>
      <c r="P69" s="106"/>
      <c r="Q69" s="106"/>
      <c r="R69" s="106"/>
      <c r="S69" s="106"/>
      <c r="T69" s="108"/>
      <c r="U69" s="79"/>
      <c r="V69" s="79"/>
      <c r="AS69" s="97"/>
      <c r="AT69" s="97"/>
      <c r="AU69" s="97"/>
      <c r="AV69" s="97"/>
      <c r="AW69" s="97"/>
      <c r="AX69" s="97"/>
      <c r="AY69" s="97"/>
    </row>
    <row r="70" spans="1:51" x14ac:dyDescent="0.25">
      <c r="A70" s="102"/>
      <c r="B70" s="138"/>
      <c r="C70" s="139"/>
      <c r="D70" s="140"/>
      <c r="E70" s="139"/>
      <c r="F70" s="139"/>
      <c r="G70" s="139"/>
      <c r="H70" s="139"/>
      <c r="I70" s="139"/>
      <c r="J70" s="141"/>
      <c r="K70" s="141"/>
      <c r="L70" s="141"/>
      <c r="M70" s="141"/>
      <c r="N70" s="141"/>
      <c r="O70" s="141"/>
      <c r="P70" s="141"/>
      <c r="Q70" s="141"/>
      <c r="R70" s="141"/>
      <c r="S70" s="141"/>
      <c r="T70" s="142"/>
      <c r="U70" s="143"/>
      <c r="V70" s="143"/>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O73" s="12"/>
      <c r="P73" s="99"/>
      <c r="Q73" s="99"/>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R76" s="99"/>
      <c r="S76" s="99"/>
      <c r="AS76" s="97"/>
      <c r="AT76" s="97"/>
      <c r="AU76" s="97"/>
      <c r="AV76" s="97"/>
      <c r="AW76" s="97"/>
      <c r="AX76" s="97"/>
      <c r="AY76" s="97"/>
    </row>
    <row r="77" spans="1:51" x14ac:dyDescent="0.25">
      <c r="O77" s="12"/>
      <c r="P77" s="99"/>
      <c r="Q77" s="99"/>
      <c r="R77" s="99"/>
      <c r="S77" s="99"/>
      <c r="T77" s="99"/>
      <c r="AS77" s="97"/>
      <c r="AT77" s="97"/>
      <c r="AU77" s="97"/>
      <c r="AV77" s="97"/>
      <c r="AW77" s="97"/>
      <c r="AX77" s="97"/>
      <c r="AY77" s="97"/>
    </row>
    <row r="78" spans="1:51" x14ac:dyDescent="0.25">
      <c r="O78" s="12"/>
      <c r="P78" s="99"/>
      <c r="Q78" s="99"/>
      <c r="R78" s="99"/>
      <c r="S78" s="99"/>
      <c r="T78" s="99"/>
      <c r="AS78" s="97"/>
      <c r="AT78" s="97"/>
      <c r="AU78" s="97"/>
      <c r="AV78" s="97"/>
      <c r="AW78" s="97"/>
      <c r="AX78" s="97"/>
      <c r="AY78" s="97"/>
    </row>
    <row r="79" spans="1:51" x14ac:dyDescent="0.25">
      <c r="O79" s="12"/>
      <c r="P79" s="99"/>
      <c r="T79" s="99"/>
      <c r="AS79" s="97"/>
      <c r="AT79" s="97"/>
      <c r="AU79" s="97"/>
      <c r="AV79" s="97"/>
      <c r="AW79" s="97"/>
      <c r="AX79" s="97"/>
      <c r="AY79" s="97"/>
    </row>
    <row r="80" spans="1:51" x14ac:dyDescent="0.25">
      <c r="O80" s="99"/>
      <c r="Q80" s="99"/>
      <c r="R80" s="99"/>
      <c r="S80" s="99"/>
      <c r="AS80" s="97"/>
      <c r="AT80" s="97"/>
      <c r="AU80" s="97"/>
      <c r="AV80" s="97"/>
      <c r="AW80" s="97"/>
      <c r="AX80" s="97"/>
      <c r="AY80" s="97"/>
    </row>
    <row r="81" spans="15:51" x14ac:dyDescent="0.25">
      <c r="O81" s="12"/>
      <c r="P81" s="99"/>
      <c r="Q81" s="99"/>
      <c r="R81" s="99"/>
      <c r="S81" s="99"/>
      <c r="T81" s="99"/>
      <c r="AS81" s="97"/>
      <c r="AT81" s="97"/>
      <c r="AU81" s="97"/>
      <c r="AV81" s="97"/>
      <c r="AW81" s="97"/>
      <c r="AX81" s="97"/>
      <c r="AY81" s="97"/>
    </row>
    <row r="82" spans="15:51" x14ac:dyDescent="0.25">
      <c r="O82" s="12"/>
      <c r="P82" s="99"/>
      <c r="Q82" s="99"/>
      <c r="R82" s="99"/>
      <c r="S82" s="99"/>
      <c r="T82" s="99"/>
      <c r="U82" s="99"/>
      <c r="AS82" s="97"/>
      <c r="AT82" s="97"/>
      <c r="AU82" s="97"/>
      <c r="AV82" s="97"/>
      <c r="AW82" s="97"/>
      <c r="AX82" s="97"/>
      <c r="AY82" s="97"/>
    </row>
    <row r="83" spans="15:51" x14ac:dyDescent="0.25">
      <c r="O83" s="12"/>
      <c r="P83" s="99"/>
      <c r="T83" s="99"/>
      <c r="U83" s="99"/>
      <c r="AS83" s="97"/>
      <c r="AT83" s="97"/>
      <c r="AU83" s="97"/>
      <c r="AV83" s="97"/>
      <c r="AW83" s="97"/>
      <c r="AX83" s="97"/>
      <c r="AY83" s="97"/>
    </row>
    <row r="95" spans="15:51" x14ac:dyDescent="0.25">
      <c r="AS95" s="97"/>
      <c r="AT95" s="97"/>
      <c r="AU95" s="97"/>
      <c r="AV95" s="97"/>
      <c r="AW95" s="97"/>
      <c r="AX95" s="97"/>
      <c r="AY95" s="97"/>
    </row>
  </sheetData>
  <protectedRanges>
    <protectedRange sqref="S56:T72"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3 Z54:Z55 Z48:Z52" name="Range2_2_1_10_1_1_1_2"/>
    <protectedRange sqref="N56:R72" name="Range2_12_1_6_1_1"/>
    <protectedRange sqref="L56:M72" name="Range2_2_12_1_7_1_1"/>
    <protectedRange sqref="AS11:AS15" name="Range1_4_1_1_1_1"/>
    <protectedRange sqref="J11:J15 J26:J34" name="Range1_1_2_1_10_1_1_1_1"/>
    <protectedRange sqref="T43" name="Range2_12_5_1_1_4"/>
    <protectedRange sqref="E43:H43" name="Range2_2_12_1_7_1_1_1"/>
    <protectedRange sqref="D43" name="Range2_3_2_1_3_1_1_2_10_1_1_1_1_1"/>
    <protectedRange sqref="C43" name="Range2_1_1_1_1_11_1_2_1_1_1"/>
    <protectedRange sqref="L42 S38:S42 F42" name="Range2_12_3_1_1_1_1"/>
    <protectedRange sqref="D38:H38 O42:R42 I42:K42 N38:R41 C42:E42" name="Range2_12_1_3_1_1_1_1"/>
    <protectedRange sqref="I38:M38 E39:M41" name="Range2_2_12_1_6_1_1_1_1"/>
    <protectedRange sqref="D39:D41" name="Range2_1_1_1_1_11_1_1_1_1_1_1"/>
    <protectedRange sqref="C39:C41" name="Range2_1_2_1_1_1_1_1"/>
    <protectedRange sqref="C38" name="Range2_3_1_1_1_1_1"/>
    <protectedRange sqref="S43" name="Range2_12_5_1_1_4_1"/>
    <protectedRange sqref="Q43:R43" name="Range2_12_1_5_1_1_1_1_1"/>
    <protectedRange sqref="N43:P43" name="Range2_12_1_2_2_1_1_1_1_1"/>
    <protectedRange sqref="K43:M43" name="Range2_2_12_1_4_2_1_1_1_1_1"/>
    <protectedRange sqref="I43:J43"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6:K72" name="Range2_2_12_1_4_1_1_1_1_1_1_1_1_1_1_1_1_1_1_1"/>
    <protectedRange sqref="I56:I72" name="Range2_2_12_1_7_1_1_2_2_1_2"/>
    <protectedRange sqref="F59:H72 H56:H58" name="Range2_2_12_1_3_1_2_1_1_1_1_2_1_1_1_1_1_1_1_1_1_1_1"/>
    <protectedRange sqref="E59:E72"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3:V53 F54:G54" name="Range2_12_5_1_1_1_2_2_1_1_1_1_1_1_1_1_1_1_1_2_1_1_1_2_1_1_1_1_1_1_1_1_1_1_1_1_1_1_1_1_2_1_1_1_1_1_1_1_1_1_2_1_1_3_1_1_1_3_1_1_1_1_1_1_1_1_1_1_1_1_1_1_1_1_1_1_1_1_1_1_2_1_1_1_1_1_1_1_1_1_1_1_2_2_1_2_1_1_1_1_1_1_1_1_1_1_1_1_1"/>
    <protectedRange sqref="S50:T52" name="Range2_12_5_1_1_2_1_1_1_2_1_1_1_1_1_1_1_1_1_1_1_1_1"/>
    <protectedRange sqref="N50:R52" name="Range2_12_1_6_1_1_2_1_1_1_2_1_1_1_1_1_1_1_1_1_1_1_1_1"/>
    <protectedRange sqref="L50:M52" name="Range2_2_12_1_7_1_1_3_1_1_1_2_1_1_1_1_1_1_1_1_1_1_1_1_1"/>
    <protectedRange sqref="J50:K52" name="Range2_2_12_1_4_1_1_1_1_1_1_1_1_1_1_1_1_1_1_1_2_1_1_1_2_1_1_1_1_1_1_1_1_1_1_1_1_1"/>
    <protectedRange sqref="I50:I52" name="Range2_2_12_1_7_1_1_2_2_1_2_2_1_1_1_2_1_1_1_1_1_1_1_1_1_1_1_1_1"/>
    <protectedRange sqref="G50:H52" name="Range2_2_12_1_3_1_2_1_1_1_1_2_1_1_1_1_1_1_1_1_1_1_1_2_1_1_1_2_1_1_1_1_1_1_1_1_1_1_1_1_1"/>
    <protectedRange sqref="F50:F52" name="Range2_2_12_1_3_1_2_1_1_1_1_2_1_1_1_1_1_1_1_1_1_1_1_2_2_1_1_2_1_1_1_1_1_1_1_1_1_1_1_1_1"/>
    <protectedRange sqref="E50:E52"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4" name="Range2_12_5_1_1_2_1_1_1_1_1_1_1_1_1_1_1_1_1_1_1_1"/>
    <protectedRange sqref="S44" name="Range2_12_4_1_1_1_4_2_2_1_1_1_1_1_1_1_1_1_1_1_1_1_1_1_1"/>
    <protectedRange sqref="F47:U47" name="Range2_12_5_1_1_1_2_2_1_1_1_1_1_1_1_1_1_1_1_2_1_1_1_2_1_1_1_1_1_1_1_1_1_1_1_1_1_1_1_1_2_1_1_1_1_1_1_1_1_1_2_1_1_3_1_1_1_3_1_1_1_1_1_1_1_1_1_1_1_1_1_1_1_1_1_1_1_1_1_1_2_1_1_1_1_1_1_1_1_1_1_1_2_2_1_1_1_1_1_1_1_1_1_1"/>
    <protectedRange sqref="S45:T46" name="Range2_12_5_1_1_2_1_1_1_1_1_2_1_1_1_1_1_1"/>
    <protectedRange sqref="N45:R46" name="Range2_12_1_6_1_1_2_1_1_1_1_1_2_1_1_1_1_1_1"/>
    <protectedRange sqref="L45:M46" name="Range2_2_12_1_7_1_1_3_1_1_1_1_1_2_1_1_1_1_1_1"/>
    <protectedRange sqref="J45:K46" name="Range2_2_12_1_4_1_1_1_1_1_1_1_1_1_1_1_1_1_1_1_2_1_1_1_1_1_2_1_1_1_1_1_1"/>
    <protectedRange sqref="I45:I46" name="Range2_2_12_1_7_1_1_2_2_1_2_2_1_1_1_1_1_2_1_1_1_1_1_1"/>
    <protectedRange sqref="G45:H46" name="Range2_2_12_1_3_1_2_1_1_1_1_2_1_1_1_1_1_1_1_1_1_1_1_2_1_1_1_1_1_2_1_1_1_1_1_1"/>
    <protectedRange sqref="F45:F46" name="Range2_2_12_1_3_1_2_1_1_1_1_2_1_1_1_1_1_1_1_1_1_1_1_2_2_1_1_1_1_2_1_1_1_1_1_1"/>
    <protectedRange sqref="E45:E46" name="Range2_2_12_1_3_1_2_1_1_1_2_1_1_1_1_3_1_1_1_1_1_1_1_1_1_2_2_1_1_1_1_2_1_1_1_1_1_1"/>
    <protectedRange sqref="C53"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F17:F22" name="Range1_16_3_1_1_2_1_1_1_2_1_1"/>
    <protectedRange sqref="C54"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60" name="Range2_12_5_1_1_1_1_1_2_1_2_1_1_1_2_1_1_1_1_1_1_1_1_1_1_2_1_1_1_1_1_2_1_1_1_1_1_1_1_2_1_1_3_1_1_1_2_1_1_1_1_1_1_1_1_1_1_1_1_1_1_1_1_1_1_1_1_1_1_1_1_1_1_1_1_1_1_1_1_2_2_1_1_1_1_2_1_1_2_1_1_1_1_1_1_1_1_1_1_2_2_1_1_2_1_1"/>
    <protectedRange sqref="N44:R44" name="Range2_12_1_6_1_1_2_1_1_1_2_1_1_1_1_1_1_1_1_1_1_1_1_1_1"/>
    <protectedRange sqref="L44:M44" name="Range2_2_12_1_7_1_1_3_1_1_1_2_1_1_1_1_1_1_1_1_1_1_1_1_1_1"/>
    <protectedRange sqref="J44:K44" name="Range2_2_12_1_4_1_1_1_1_1_1_1_1_1_1_1_1_1_1_1_2_1_1_1_2_1_1_1_1_1_1_1_1_1_1_1_1_1_1"/>
    <protectedRange sqref="I44" name="Range2_2_12_1_7_1_1_2_2_1_2_2_1_1_1_2_1_1_1_1_1_1_1_1_1_1_1_1_1_1"/>
    <protectedRange sqref="G44:H44" name="Range2_2_12_1_3_1_2_1_1_1_1_2_1_1_1_1_1_1_1_1_1_1_1_2_1_1_1_2_1_1_1_1_1_1_1_1_1_1_1_1_1_1"/>
    <protectedRange sqref="F44" name="Range2_2_12_1_3_1_2_1_1_1_1_2_1_1_1_1_1_1_1_1_1_1_1_2_2_1_1_2_1_1_1_1_1_1_1_1_1_1_1_1_1_1"/>
    <protectedRange sqref="E44" name="Range2_2_12_1_3_1_2_1_1_1_2_1_1_1_1_3_1_1_1_1_1_1_1_1_1_2_2_1_1_2_1_1_1_1_1_1_1_1_1_1_1_1_1_1"/>
    <protectedRange sqref="B43" name="Range2_12_5_1_1_1_1_1_2_1_1_1_1_1_1"/>
    <protectedRange sqref="B44" name="Range2_12_5_1_1_1_2_2_1_1_1_1_1_1_1_1_1_1_1_2_1_1_1_1_1_1_1_1_1_3_1_3_1_2_1_1_1_1_1_1_1_1_1_1_1_1_1_2_1_1_1_1_1_2_1_1_1_1_1_1_1_1_2_1_1_3_1_1_1_2_1_1_1_1_1_1_1_1_1_1_1_1_1_1_1_1_1_2_1_1_1_1_1_1_1_1_1_1_1_1_1_1_1_1_1_1_1_2_3_1_2_1_1_1_2_2_1_3_1_1_1_1_1__2"/>
    <protectedRange sqref="B45"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8"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G55:G57" name="Range2_2_12_1_3_1_2_1_1_1_1_2_1_1_1_1_1_1_1_1_1_1_1_2_1_1_1_2_1_1_1_1_1_1_1_1_1_1_1_1_1_3"/>
    <protectedRange sqref="G58 F55:F57" name="Range2_2_12_1_3_1_2_1_1_1_1_2_1_1_1_1_1_1_1_1_1_1_1_2_2_1_1_2_1_1_1_1_1_1_1_1_1_1_1_1_1_3"/>
    <protectedRange sqref="F58 E55:E58" name="Range2_2_12_1_3_1_2_1_1_1_2_1_1_1_1_3_1_1_1_1_1_1_1_1_1_2_2_1_1_2_1_1_1_1_1_1_1_1_1_1_1_1_1_3"/>
    <protectedRange sqref="B55:B56" name="Range2_12_5_1_1_1_2_2_1_1_1_1_1_1_1_1_1_1_1_2_1_1_1_1_1_1_1_1_1_3_1_3_1_2_1_1_1_1_1_1_1_1_1_1_1_1_1_2_1_1_1_1_1_2_1_1_1_1_1_1_1_1_2_1_1_3_1_1_1_2_1_1_1_1_1_1_1_1_1_1_1_1_1_1_1_1_1_2_1_1_1_1_1_1_1_1_1_1_1_1_1_1_1_1_1_1_1_2_3_1_2_1_1_1_2_2_1_1_1_1"/>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538" priority="36" operator="containsText" text="N/A">
      <formula>NOT(ISERROR(SEARCH("N/A",X11)))</formula>
    </cfRule>
    <cfRule type="cellIs" dxfId="537" priority="49" operator="equal">
      <formula>0</formula>
    </cfRule>
  </conditionalFormatting>
  <conditionalFormatting sqref="AC11:AE34 X11:Y34 AA11:AA34">
    <cfRule type="cellIs" dxfId="536" priority="48" operator="greaterThanOrEqual">
      <formula>1185</formula>
    </cfRule>
  </conditionalFormatting>
  <conditionalFormatting sqref="AC11:AE34 X11:Y34 AA11:AA34">
    <cfRule type="cellIs" dxfId="535" priority="47" operator="between">
      <formula>0.1</formula>
      <formula>1184</formula>
    </cfRule>
  </conditionalFormatting>
  <conditionalFormatting sqref="X8">
    <cfRule type="cellIs" dxfId="534" priority="46" operator="equal">
      <formula>0</formula>
    </cfRule>
  </conditionalFormatting>
  <conditionalFormatting sqref="X8">
    <cfRule type="cellIs" dxfId="533" priority="45" operator="greaterThan">
      <formula>1179</formula>
    </cfRule>
  </conditionalFormatting>
  <conditionalFormatting sqref="X8">
    <cfRule type="cellIs" dxfId="532" priority="44" operator="greaterThan">
      <formula>99</formula>
    </cfRule>
  </conditionalFormatting>
  <conditionalFormatting sqref="X8">
    <cfRule type="cellIs" dxfId="531" priority="43" operator="greaterThan">
      <formula>0.99</formula>
    </cfRule>
  </conditionalFormatting>
  <conditionalFormatting sqref="AB8">
    <cfRule type="cellIs" dxfId="530" priority="42" operator="equal">
      <formula>0</formula>
    </cfRule>
  </conditionalFormatting>
  <conditionalFormatting sqref="AB8">
    <cfRule type="cellIs" dxfId="529" priority="41" operator="greaterThan">
      <formula>1179</formula>
    </cfRule>
  </conditionalFormatting>
  <conditionalFormatting sqref="AB8">
    <cfRule type="cellIs" dxfId="528" priority="40" operator="greaterThan">
      <formula>99</formula>
    </cfRule>
  </conditionalFormatting>
  <conditionalFormatting sqref="AB8">
    <cfRule type="cellIs" dxfId="527" priority="39" operator="greaterThan">
      <formula>0.99</formula>
    </cfRule>
  </conditionalFormatting>
  <conditionalFormatting sqref="AH11:AH31">
    <cfRule type="cellIs" dxfId="526" priority="37" operator="greaterThan">
      <formula>$AH$8</formula>
    </cfRule>
    <cfRule type="cellIs" dxfId="525" priority="38" operator="greaterThan">
      <formula>$AH$8</formula>
    </cfRule>
  </conditionalFormatting>
  <conditionalFormatting sqref="AB11:AB34">
    <cfRule type="containsText" dxfId="524" priority="32" operator="containsText" text="N/A">
      <formula>NOT(ISERROR(SEARCH("N/A",AB11)))</formula>
    </cfRule>
    <cfRule type="cellIs" dxfId="523" priority="35" operator="equal">
      <formula>0</formula>
    </cfRule>
  </conditionalFormatting>
  <conditionalFormatting sqref="AB11:AB34">
    <cfRule type="cellIs" dxfId="522" priority="34" operator="greaterThanOrEqual">
      <formula>1185</formula>
    </cfRule>
  </conditionalFormatting>
  <conditionalFormatting sqref="AB11:AB34">
    <cfRule type="cellIs" dxfId="521" priority="33" operator="between">
      <formula>0.1</formula>
      <formula>1184</formula>
    </cfRule>
  </conditionalFormatting>
  <conditionalFormatting sqref="AO11:AO34 AN11:AN35">
    <cfRule type="cellIs" dxfId="520" priority="31" operator="equal">
      <formula>0</formula>
    </cfRule>
  </conditionalFormatting>
  <conditionalFormatting sqref="AO11:AO34 AN11:AN35">
    <cfRule type="cellIs" dxfId="519" priority="30" operator="greaterThan">
      <formula>1179</formula>
    </cfRule>
  </conditionalFormatting>
  <conditionalFormatting sqref="AO11:AO34 AN11:AN35">
    <cfRule type="cellIs" dxfId="518" priority="29" operator="greaterThan">
      <formula>99</formula>
    </cfRule>
  </conditionalFormatting>
  <conditionalFormatting sqref="AO11:AO34 AN11:AN35">
    <cfRule type="cellIs" dxfId="517" priority="28" operator="greaterThan">
      <formula>0.99</formula>
    </cfRule>
  </conditionalFormatting>
  <conditionalFormatting sqref="AQ11:AQ34">
    <cfRule type="cellIs" dxfId="516" priority="27" operator="equal">
      <formula>0</formula>
    </cfRule>
  </conditionalFormatting>
  <conditionalFormatting sqref="AQ11:AQ34">
    <cfRule type="cellIs" dxfId="515" priority="26" operator="greaterThan">
      <formula>1179</formula>
    </cfRule>
  </conditionalFormatting>
  <conditionalFormatting sqref="AQ11:AQ34">
    <cfRule type="cellIs" dxfId="514" priority="25" operator="greaterThan">
      <formula>99</formula>
    </cfRule>
  </conditionalFormatting>
  <conditionalFormatting sqref="AQ11:AQ34">
    <cfRule type="cellIs" dxfId="513" priority="24" operator="greaterThan">
      <formula>0.99</formula>
    </cfRule>
  </conditionalFormatting>
  <conditionalFormatting sqref="Z11:Z34">
    <cfRule type="containsText" dxfId="512" priority="20" operator="containsText" text="N/A">
      <formula>NOT(ISERROR(SEARCH("N/A",Z11)))</formula>
    </cfRule>
    <cfRule type="cellIs" dxfId="511" priority="23" operator="equal">
      <formula>0</formula>
    </cfRule>
  </conditionalFormatting>
  <conditionalFormatting sqref="Z11:Z34">
    <cfRule type="cellIs" dxfId="510" priority="22" operator="greaterThanOrEqual">
      <formula>1185</formula>
    </cfRule>
  </conditionalFormatting>
  <conditionalFormatting sqref="Z11:Z34">
    <cfRule type="cellIs" dxfId="509" priority="21" operator="between">
      <formula>0.1</formula>
      <formula>1184</formula>
    </cfRule>
  </conditionalFormatting>
  <conditionalFormatting sqref="AJ11:AN35">
    <cfRule type="cellIs" dxfId="508" priority="19" operator="equal">
      <formula>0</formula>
    </cfRule>
  </conditionalFormatting>
  <conditionalFormatting sqref="AJ11:AN35">
    <cfRule type="cellIs" dxfId="507" priority="18" operator="greaterThan">
      <formula>1179</formula>
    </cfRule>
  </conditionalFormatting>
  <conditionalFormatting sqref="AJ11:AN35">
    <cfRule type="cellIs" dxfId="506" priority="17" operator="greaterThan">
      <formula>99</formula>
    </cfRule>
  </conditionalFormatting>
  <conditionalFormatting sqref="AJ11:AN35">
    <cfRule type="cellIs" dxfId="505" priority="16" operator="greaterThan">
      <formula>0.99</formula>
    </cfRule>
  </conditionalFormatting>
  <conditionalFormatting sqref="AP11:AP34">
    <cfRule type="cellIs" dxfId="504" priority="15" operator="equal">
      <formula>0</formula>
    </cfRule>
  </conditionalFormatting>
  <conditionalFormatting sqref="AP11:AP34">
    <cfRule type="cellIs" dxfId="503" priority="14" operator="greaterThan">
      <formula>1179</formula>
    </cfRule>
  </conditionalFormatting>
  <conditionalFormatting sqref="AP11:AP34">
    <cfRule type="cellIs" dxfId="502" priority="13" operator="greaterThan">
      <formula>99</formula>
    </cfRule>
  </conditionalFormatting>
  <conditionalFormatting sqref="AP11:AP34">
    <cfRule type="cellIs" dxfId="501" priority="12" operator="greaterThan">
      <formula>0.99</formula>
    </cfRule>
  </conditionalFormatting>
  <conditionalFormatting sqref="AH32:AH34">
    <cfRule type="cellIs" dxfId="500" priority="10" operator="greaterThan">
      <formula>$AH$8</formula>
    </cfRule>
    <cfRule type="cellIs" dxfId="499" priority="11" operator="greaterThan">
      <formula>$AH$8</formula>
    </cfRule>
  </conditionalFormatting>
  <conditionalFormatting sqref="AI11:AI34">
    <cfRule type="cellIs" dxfId="498" priority="9" operator="greaterThan">
      <formula>$AI$8</formula>
    </cfRule>
  </conditionalFormatting>
  <conditionalFormatting sqref="AM20:AN21 AL11:AL34">
    <cfRule type="cellIs" dxfId="497" priority="8" operator="equal">
      <formula>0</formula>
    </cfRule>
  </conditionalFormatting>
  <conditionalFormatting sqref="AM20:AN21 AL11:AL34">
    <cfRule type="cellIs" dxfId="496" priority="7" operator="greaterThan">
      <formula>1179</formula>
    </cfRule>
  </conditionalFormatting>
  <conditionalFormatting sqref="AM20:AN21 AL11:AL34">
    <cfRule type="cellIs" dxfId="495" priority="6" operator="greaterThan">
      <formula>99</formula>
    </cfRule>
  </conditionalFormatting>
  <conditionalFormatting sqref="AM20:AN21 AL11:AL34">
    <cfRule type="cellIs" dxfId="494" priority="5" operator="greaterThan">
      <formula>0.99</formula>
    </cfRule>
  </conditionalFormatting>
  <conditionalFormatting sqref="AM16:AM34">
    <cfRule type="cellIs" dxfId="493" priority="4" operator="equal">
      <formula>0</formula>
    </cfRule>
  </conditionalFormatting>
  <conditionalFormatting sqref="AM16:AM34">
    <cfRule type="cellIs" dxfId="492" priority="3" operator="greaterThan">
      <formula>1179</formula>
    </cfRule>
  </conditionalFormatting>
  <conditionalFormatting sqref="AM16:AM34">
    <cfRule type="cellIs" dxfId="491" priority="2" operator="greaterThan">
      <formula>99</formula>
    </cfRule>
  </conditionalFormatting>
  <conditionalFormatting sqref="AM16:AM34">
    <cfRule type="cellIs" dxfId="490"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5"/>
  <sheetViews>
    <sheetView showWhiteSpace="0" topLeftCell="A43" zoomScaleNormal="100" workbookViewId="0">
      <selection activeCell="B55" sqref="B55:B57"/>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5" width="9.28515625" style="97" customWidth="1"/>
    <col min="16"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177"/>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180" t="s">
        <v>10</v>
      </c>
      <c r="I7" s="116" t="s">
        <v>11</v>
      </c>
      <c r="J7" s="116" t="s">
        <v>12</v>
      </c>
      <c r="K7" s="116" t="s">
        <v>13</v>
      </c>
      <c r="L7" s="12"/>
      <c r="M7" s="12"/>
      <c r="N7" s="12"/>
      <c r="O7" s="180"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42542</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31316</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178" t="s">
        <v>51</v>
      </c>
      <c r="V9" s="178" t="s">
        <v>52</v>
      </c>
      <c r="W9" s="349" t="s">
        <v>53</v>
      </c>
      <c r="X9" s="350" t="s">
        <v>54</v>
      </c>
      <c r="Y9" s="351"/>
      <c r="Z9" s="351"/>
      <c r="AA9" s="351"/>
      <c r="AB9" s="351"/>
      <c r="AC9" s="351"/>
      <c r="AD9" s="351"/>
      <c r="AE9" s="352"/>
      <c r="AF9" s="176" t="s">
        <v>55</v>
      </c>
      <c r="AG9" s="176" t="s">
        <v>56</v>
      </c>
      <c r="AH9" s="338" t="s">
        <v>57</v>
      </c>
      <c r="AI9" s="353" t="s">
        <v>58</v>
      </c>
      <c r="AJ9" s="178" t="s">
        <v>59</v>
      </c>
      <c r="AK9" s="178" t="s">
        <v>60</v>
      </c>
      <c r="AL9" s="178" t="s">
        <v>61</v>
      </c>
      <c r="AM9" s="178" t="s">
        <v>62</v>
      </c>
      <c r="AN9" s="178" t="s">
        <v>63</v>
      </c>
      <c r="AO9" s="178" t="s">
        <v>64</v>
      </c>
      <c r="AP9" s="178" t="s">
        <v>65</v>
      </c>
      <c r="AQ9" s="336" t="s">
        <v>66</v>
      </c>
      <c r="AR9" s="178" t="s">
        <v>67</v>
      </c>
      <c r="AS9" s="338" t="s">
        <v>68</v>
      </c>
      <c r="AV9" s="35" t="s">
        <v>69</v>
      </c>
      <c r="AW9" s="35" t="s">
        <v>70</v>
      </c>
      <c r="AY9" s="36" t="s">
        <v>71</v>
      </c>
    </row>
    <row r="10" spans="2:51" x14ac:dyDescent="0.25">
      <c r="B10" s="178" t="s">
        <v>72</v>
      </c>
      <c r="C10" s="178" t="s">
        <v>73</v>
      </c>
      <c r="D10" s="178" t="s">
        <v>74</v>
      </c>
      <c r="E10" s="178" t="s">
        <v>75</v>
      </c>
      <c r="F10" s="178" t="s">
        <v>74</v>
      </c>
      <c r="G10" s="178" t="s">
        <v>75</v>
      </c>
      <c r="H10" s="332"/>
      <c r="I10" s="178" t="s">
        <v>75</v>
      </c>
      <c r="J10" s="178" t="s">
        <v>75</v>
      </c>
      <c r="K10" s="178" t="s">
        <v>75</v>
      </c>
      <c r="L10" s="28" t="s">
        <v>29</v>
      </c>
      <c r="M10" s="335"/>
      <c r="N10" s="28" t="s">
        <v>29</v>
      </c>
      <c r="O10" s="337"/>
      <c r="P10" s="337"/>
      <c r="Q10" s="1">
        <f>'JUNE 20'!Q34</f>
        <v>6045595</v>
      </c>
      <c r="R10" s="346"/>
      <c r="S10" s="347"/>
      <c r="T10" s="348"/>
      <c r="U10" s="178" t="s">
        <v>75</v>
      </c>
      <c r="V10" s="178" t="s">
        <v>75</v>
      </c>
      <c r="W10" s="349"/>
      <c r="X10" s="37" t="s">
        <v>76</v>
      </c>
      <c r="Y10" s="37" t="s">
        <v>77</v>
      </c>
      <c r="Z10" s="37" t="s">
        <v>78</v>
      </c>
      <c r="AA10" s="37" t="s">
        <v>79</v>
      </c>
      <c r="AB10" s="37" t="s">
        <v>80</v>
      </c>
      <c r="AC10" s="37" t="s">
        <v>81</v>
      </c>
      <c r="AD10" s="37" t="s">
        <v>82</v>
      </c>
      <c r="AE10" s="37" t="s">
        <v>83</v>
      </c>
      <c r="AF10" s="38"/>
      <c r="AG10" s="1">
        <f>'JUNE 20'!AG34</f>
        <v>47626364</v>
      </c>
      <c r="AH10" s="338"/>
      <c r="AI10" s="354"/>
      <c r="AJ10" s="178" t="s">
        <v>84</v>
      </c>
      <c r="AK10" s="178" t="s">
        <v>84</v>
      </c>
      <c r="AL10" s="178" t="s">
        <v>84</v>
      </c>
      <c r="AM10" s="178" t="s">
        <v>84</v>
      </c>
      <c r="AN10" s="178" t="s">
        <v>84</v>
      </c>
      <c r="AO10" s="178" t="s">
        <v>84</v>
      </c>
      <c r="AP10" s="1">
        <f>'JUNE 20'!AP34</f>
        <v>10930650</v>
      </c>
      <c r="AQ10" s="337"/>
      <c r="AR10" s="179" t="s">
        <v>85</v>
      </c>
      <c r="AS10" s="338"/>
      <c r="AV10" s="39" t="s">
        <v>86</v>
      </c>
      <c r="AW10" s="39" t="s">
        <v>87</v>
      </c>
      <c r="AY10" s="81" t="s">
        <v>128</v>
      </c>
    </row>
    <row r="11" spans="2:51" x14ac:dyDescent="0.25">
      <c r="B11" s="40">
        <v>2</v>
      </c>
      <c r="C11" s="40">
        <v>4.1666666666666664E-2</v>
      </c>
      <c r="D11" s="110">
        <v>4</v>
      </c>
      <c r="E11" s="41">
        <f t="shared" ref="E11:E34" si="0">D11/1.42</f>
        <v>2.8169014084507045</v>
      </c>
      <c r="F11" s="175">
        <v>83</v>
      </c>
      <c r="G11" s="41">
        <f>F11/1.42</f>
        <v>58.450704225352112</v>
      </c>
      <c r="H11" s="42" t="s">
        <v>88</v>
      </c>
      <c r="I11" s="42">
        <f>J11-(2/1.42)</f>
        <v>53.521126760563384</v>
      </c>
      <c r="J11" s="43">
        <f>(F11-5)/1.42</f>
        <v>54.929577464788736</v>
      </c>
      <c r="K11" s="42">
        <f>J11+(6/1.42)</f>
        <v>59.154929577464792</v>
      </c>
      <c r="L11" s="44">
        <v>14</v>
      </c>
      <c r="M11" s="45" t="s">
        <v>89</v>
      </c>
      <c r="N11" s="45">
        <v>11.4</v>
      </c>
      <c r="O11" s="111">
        <v>146</v>
      </c>
      <c r="P11" s="111">
        <v>120</v>
      </c>
      <c r="Q11" s="111">
        <v>6050174</v>
      </c>
      <c r="R11" s="46">
        <f>IF(ISBLANK(Q11),"-",Q11-Q10)</f>
        <v>4579</v>
      </c>
      <c r="S11" s="47">
        <f>R11*24/1000</f>
        <v>109.896</v>
      </c>
      <c r="T11" s="47">
        <f>R11/1000</f>
        <v>4.5789999999999997</v>
      </c>
      <c r="U11" s="112">
        <v>4.3</v>
      </c>
      <c r="V11" s="112">
        <f>U11</f>
        <v>4.3</v>
      </c>
      <c r="W11" s="113" t="s">
        <v>135</v>
      </c>
      <c r="X11" s="115">
        <v>0</v>
      </c>
      <c r="Y11" s="115">
        <v>0</v>
      </c>
      <c r="Z11" s="115">
        <v>1187</v>
      </c>
      <c r="AA11" s="115">
        <v>1185</v>
      </c>
      <c r="AB11" s="115">
        <v>1188</v>
      </c>
      <c r="AC11" s="48" t="s">
        <v>90</v>
      </c>
      <c r="AD11" s="48" t="s">
        <v>90</v>
      </c>
      <c r="AE11" s="48" t="s">
        <v>90</v>
      </c>
      <c r="AF11" s="114" t="s">
        <v>90</v>
      </c>
      <c r="AG11" s="123">
        <v>47627561</v>
      </c>
      <c r="AH11" s="49">
        <f>IF(ISBLANK(AG11),"-",AG11-AG10)</f>
        <v>1197</v>
      </c>
      <c r="AI11" s="50">
        <f>AH11/T11</f>
        <v>261.41078838174275</v>
      </c>
      <c r="AJ11" s="98">
        <v>0</v>
      </c>
      <c r="AK11" s="98">
        <v>0</v>
      </c>
      <c r="AL11" s="98">
        <v>1</v>
      </c>
      <c r="AM11" s="98">
        <v>1</v>
      </c>
      <c r="AN11" s="98">
        <v>1</v>
      </c>
      <c r="AO11" s="98">
        <v>0.6</v>
      </c>
      <c r="AP11" s="115">
        <v>10931297</v>
      </c>
      <c r="AQ11" s="115">
        <f t="shared" ref="AQ11:AQ34" si="1">AP11-AP10</f>
        <v>647</v>
      </c>
      <c r="AR11" s="51"/>
      <c r="AS11" s="52" t="s">
        <v>113</v>
      </c>
      <c r="AV11" s="39" t="s">
        <v>88</v>
      </c>
      <c r="AW11" s="39" t="s">
        <v>91</v>
      </c>
      <c r="AY11" s="81" t="s">
        <v>127</v>
      </c>
    </row>
    <row r="12" spans="2:51" x14ac:dyDescent="0.25">
      <c r="B12" s="40">
        <v>2.0416666666666701</v>
      </c>
      <c r="C12" s="40">
        <v>8.3333333333333329E-2</v>
      </c>
      <c r="D12" s="110">
        <v>4</v>
      </c>
      <c r="E12" s="41">
        <f t="shared" si="0"/>
        <v>2.8169014084507045</v>
      </c>
      <c r="F12" s="175">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150</v>
      </c>
      <c r="P12" s="111">
        <v>122</v>
      </c>
      <c r="Q12" s="111">
        <v>6054762</v>
      </c>
      <c r="R12" s="46">
        <f t="shared" ref="R12:R34" si="4">IF(ISBLANK(Q12),"-",Q12-Q11)</f>
        <v>4588</v>
      </c>
      <c r="S12" s="47">
        <f t="shared" ref="S12:S34" si="5">R12*24/1000</f>
        <v>110.11199999999999</v>
      </c>
      <c r="T12" s="47">
        <f t="shared" ref="T12:T34" si="6">R12/1000</f>
        <v>4.5880000000000001</v>
      </c>
      <c r="U12" s="112">
        <v>6.9</v>
      </c>
      <c r="V12" s="112">
        <f t="shared" ref="V12:V34" si="7">U12</f>
        <v>6.9</v>
      </c>
      <c r="W12" s="113" t="s">
        <v>135</v>
      </c>
      <c r="X12" s="115">
        <v>0</v>
      </c>
      <c r="Y12" s="115">
        <v>0</v>
      </c>
      <c r="Z12" s="115">
        <v>1187</v>
      </c>
      <c r="AA12" s="115">
        <v>1185</v>
      </c>
      <c r="AB12" s="115">
        <v>1188</v>
      </c>
      <c r="AC12" s="48" t="s">
        <v>90</v>
      </c>
      <c r="AD12" s="48" t="s">
        <v>90</v>
      </c>
      <c r="AE12" s="48" t="s">
        <v>90</v>
      </c>
      <c r="AF12" s="114" t="s">
        <v>90</v>
      </c>
      <c r="AG12" s="123">
        <v>47628771</v>
      </c>
      <c r="AH12" s="49">
        <f>IF(ISBLANK(AG12),"-",AG12-AG11)</f>
        <v>1210</v>
      </c>
      <c r="AI12" s="50">
        <f t="shared" ref="AI12:AI34" si="8">AH12/T12</f>
        <v>263.73147340889278</v>
      </c>
      <c r="AJ12" s="98">
        <v>0</v>
      </c>
      <c r="AK12" s="98">
        <v>0</v>
      </c>
      <c r="AL12" s="98">
        <v>1</v>
      </c>
      <c r="AM12" s="98">
        <v>1</v>
      </c>
      <c r="AN12" s="98">
        <v>1</v>
      </c>
      <c r="AO12" s="98">
        <v>0.6</v>
      </c>
      <c r="AP12" s="115">
        <v>10932000</v>
      </c>
      <c r="AQ12" s="115">
        <f t="shared" si="1"/>
        <v>703</v>
      </c>
      <c r="AR12" s="118">
        <v>1.03</v>
      </c>
      <c r="AS12" s="52" t="s">
        <v>113</v>
      </c>
      <c r="AV12" s="39" t="s">
        <v>92</v>
      </c>
      <c r="AW12" s="39" t="s">
        <v>93</v>
      </c>
      <c r="AY12" s="81" t="s">
        <v>125</v>
      </c>
    </row>
    <row r="13" spans="2:51" x14ac:dyDescent="0.25">
      <c r="B13" s="40">
        <v>2.0833333333333299</v>
      </c>
      <c r="C13" s="40">
        <v>0.125</v>
      </c>
      <c r="D13" s="110">
        <v>4</v>
      </c>
      <c r="E13" s="41">
        <f t="shared" si="0"/>
        <v>2.8169014084507045</v>
      </c>
      <c r="F13" s="175">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145</v>
      </c>
      <c r="P13" s="111">
        <v>119</v>
      </c>
      <c r="Q13" s="111">
        <v>6059393</v>
      </c>
      <c r="R13" s="46">
        <f t="shared" si="4"/>
        <v>4631</v>
      </c>
      <c r="S13" s="47">
        <f t="shared" si="5"/>
        <v>111.14400000000001</v>
      </c>
      <c r="T13" s="47">
        <f t="shared" si="6"/>
        <v>4.6310000000000002</v>
      </c>
      <c r="U13" s="112">
        <v>8.6999999999999993</v>
      </c>
      <c r="V13" s="112">
        <f t="shared" si="7"/>
        <v>8.6999999999999993</v>
      </c>
      <c r="W13" s="113" t="s">
        <v>135</v>
      </c>
      <c r="X13" s="115">
        <v>0</v>
      </c>
      <c r="Y13" s="115">
        <v>0</v>
      </c>
      <c r="Z13" s="115">
        <v>1187</v>
      </c>
      <c r="AA13" s="115">
        <v>1185</v>
      </c>
      <c r="AB13" s="115">
        <v>1188</v>
      </c>
      <c r="AC13" s="48" t="s">
        <v>90</v>
      </c>
      <c r="AD13" s="48" t="s">
        <v>90</v>
      </c>
      <c r="AE13" s="48" t="s">
        <v>90</v>
      </c>
      <c r="AF13" s="114" t="s">
        <v>90</v>
      </c>
      <c r="AG13" s="123">
        <v>47630032</v>
      </c>
      <c r="AH13" s="49">
        <f>IF(ISBLANK(AG13),"-",AG13-AG12)</f>
        <v>1261</v>
      </c>
      <c r="AI13" s="50">
        <f t="shared" si="8"/>
        <v>272.29540056143378</v>
      </c>
      <c r="AJ13" s="98">
        <v>0</v>
      </c>
      <c r="AK13" s="98">
        <v>0</v>
      </c>
      <c r="AL13" s="98">
        <v>1</v>
      </c>
      <c r="AM13" s="98">
        <v>1</v>
      </c>
      <c r="AN13" s="98">
        <v>1</v>
      </c>
      <c r="AO13" s="98">
        <v>0.6</v>
      </c>
      <c r="AP13" s="115">
        <v>10932600</v>
      </c>
      <c r="AQ13" s="115">
        <f t="shared" si="1"/>
        <v>600</v>
      </c>
      <c r="AR13" s="51"/>
      <c r="AS13" s="52" t="s">
        <v>113</v>
      </c>
      <c r="AV13" s="39" t="s">
        <v>94</v>
      </c>
      <c r="AW13" s="39" t="s">
        <v>95</v>
      </c>
      <c r="AY13" s="81" t="s">
        <v>132</v>
      </c>
    </row>
    <row r="14" spans="2:51" x14ac:dyDescent="0.25">
      <c r="B14" s="40">
        <v>2.125</v>
      </c>
      <c r="C14" s="40">
        <v>0.16666666666666699</v>
      </c>
      <c r="D14" s="110">
        <v>4</v>
      </c>
      <c r="E14" s="41">
        <f t="shared" si="0"/>
        <v>2.8169014084507045</v>
      </c>
      <c r="F14" s="175">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138</v>
      </c>
      <c r="P14" s="111">
        <v>125</v>
      </c>
      <c r="Q14" s="111">
        <v>6063923</v>
      </c>
      <c r="R14" s="46">
        <f t="shared" si="4"/>
        <v>4530</v>
      </c>
      <c r="S14" s="47">
        <f t="shared" si="5"/>
        <v>108.72</v>
      </c>
      <c r="T14" s="47">
        <f t="shared" si="6"/>
        <v>4.53</v>
      </c>
      <c r="U14" s="112">
        <v>9.5</v>
      </c>
      <c r="V14" s="112">
        <f t="shared" si="7"/>
        <v>9.5</v>
      </c>
      <c r="W14" s="113" t="s">
        <v>135</v>
      </c>
      <c r="X14" s="115">
        <v>0</v>
      </c>
      <c r="Y14" s="115">
        <v>0</v>
      </c>
      <c r="Z14" s="115">
        <v>1187</v>
      </c>
      <c r="AA14" s="115">
        <v>1185</v>
      </c>
      <c r="AB14" s="115">
        <v>1188</v>
      </c>
      <c r="AC14" s="48" t="s">
        <v>90</v>
      </c>
      <c r="AD14" s="48" t="s">
        <v>90</v>
      </c>
      <c r="AE14" s="48" t="s">
        <v>90</v>
      </c>
      <c r="AF14" s="114" t="s">
        <v>90</v>
      </c>
      <c r="AG14" s="123">
        <v>47631300</v>
      </c>
      <c r="AH14" s="49">
        <f t="shared" ref="AH14:AH34" si="9">IF(ISBLANK(AG14),"-",AG14-AG13)</f>
        <v>1268</v>
      </c>
      <c r="AI14" s="50">
        <f t="shared" si="8"/>
        <v>279.91169977924943</v>
      </c>
      <c r="AJ14" s="98">
        <v>0</v>
      </c>
      <c r="AK14" s="98">
        <v>0</v>
      </c>
      <c r="AL14" s="98">
        <v>1</v>
      </c>
      <c r="AM14" s="98">
        <v>1</v>
      </c>
      <c r="AN14" s="98">
        <v>1</v>
      </c>
      <c r="AO14" s="98">
        <v>0.6</v>
      </c>
      <c r="AP14" s="115">
        <v>10932922</v>
      </c>
      <c r="AQ14" s="115">
        <f t="shared" si="1"/>
        <v>322</v>
      </c>
      <c r="AR14" s="51"/>
      <c r="AS14" s="52" t="s">
        <v>113</v>
      </c>
      <c r="AT14" s="54"/>
      <c r="AV14" s="39" t="s">
        <v>96</v>
      </c>
      <c r="AW14" s="39" t="s">
        <v>97</v>
      </c>
      <c r="AY14" s="81" t="s">
        <v>181</v>
      </c>
    </row>
    <row r="15" spans="2:51" ht="14.25" customHeight="1" x14ac:dyDescent="0.25">
      <c r="B15" s="40">
        <v>2.1666666666666701</v>
      </c>
      <c r="C15" s="40">
        <v>0.20833333333333301</v>
      </c>
      <c r="D15" s="110">
        <v>4</v>
      </c>
      <c r="E15" s="41">
        <f t="shared" si="0"/>
        <v>2.8169014084507045</v>
      </c>
      <c r="F15" s="175">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131</v>
      </c>
      <c r="P15" s="111">
        <v>128</v>
      </c>
      <c r="Q15" s="111">
        <v>6068618</v>
      </c>
      <c r="R15" s="46">
        <f t="shared" si="4"/>
        <v>4695</v>
      </c>
      <c r="S15" s="47">
        <f t="shared" si="5"/>
        <v>112.68</v>
      </c>
      <c r="T15" s="47">
        <f t="shared" si="6"/>
        <v>4.6950000000000003</v>
      </c>
      <c r="U15" s="112">
        <v>9.5</v>
      </c>
      <c r="V15" s="112">
        <f t="shared" si="7"/>
        <v>9.5</v>
      </c>
      <c r="W15" s="113" t="s">
        <v>135</v>
      </c>
      <c r="X15" s="115">
        <v>0</v>
      </c>
      <c r="Y15" s="115">
        <v>0</v>
      </c>
      <c r="Z15" s="115">
        <v>1187</v>
      </c>
      <c r="AA15" s="115">
        <v>1185</v>
      </c>
      <c r="AB15" s="115">
        <v>1188</v>
      </c>
      <c r="AC15" s="48" t="s">
        <v>90</v>
      </c>
      <c r="AD15" s="48" t="s">
        <v>90</v>
      </c>
      <c r="AE15" s="48" t="s">
        <v>90</v>
      </c>
      <c r="AF15" s="114" t="s">
        <v>90</v>
      </c>
      <c r="AG15" s="123">
        <v>47632548</v>
      </c>
      <c r="AH15" s="49">
        <f t="shared" si="9"/>
        <v>1248</v>
      </c>
      <c r="AI15" s="50">
        <f t="shared" si="8"/>
        <v>265.81469648562296</v>
      </c>
      <c r="AJ15" s="98">
        <v>0</v>
      </c>
      <c r="AK15" s="98">
        <v>0</v>
      </c>
      <c r="AL15" s="98">
        <v>1</v>
      </c>
      <c r="AM15" s="98">
        <v>1</v>
      </c>
      <c r="AN15" s="98">
        <v>1</v>
      </c>
      <c r="AO15" s="98">
        <v>0</v>
      </c>
      <c r="AP15" s="115">
        <v>10932922</v>
      </c>
      <c r="AQ15" s="115">
        <f t="shared" si="1"/>
        <v>0</v>
      </c>
      <c r="AR15" s="51"/>
      <c r="AS15" s="52" t="s">
        <v>113</v>
      </c>
      <c r="AV15" s="39" t="s">
        <v>98</v>
      </c>
      <c r="AW15" s="39" t="s">
        <v>99</v>
      </c>
      <c r="AY15" s="97"/>
    </row>
    <row r="16" spans="2:51" x14ac:dyDescent="0.25">
      <c r="B16" s="40">
        <v>2.2083333333333299</v>
      </c>
      <c r="C16" s="40">
        <v>0.25</v>
      </c>
      <c r="D16" s="110">
        <v>4</v>
      </c>
      <c r="E16" s="41">
        <f t="shared" si="0"/>
        <v>2.8169014084507045</v>
      </c>
      <c r="F16" s="175">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11">
        <v>135</v>
      </c>
      <c r="P16" s="111">
        <v>140</v>
      </c>
      <c r="Q16" s="111">
        <v>6074641</v>
      </c>
      <c r="R16" s="46">
        <f t="shared" si="4"/>
        <v>6023</v>
      </c>
      <c r="S16" s="47">
        <f t="shared" si="5"/>
        <v>144.55199999999999</v>
      </c>
      <c r="T16" s="47">
        <f t="shared" si="6"/>
        <v>6.0229999999999997</v>
      </c>
      <c r="U16" s="112">
        <v>9.3000000000000007</v>
      </c>
      <c r="V16" s="112">
        <f t="shared" si="7"/>
        <v>9.3000000000000007</v>
      </c>
      <c r="W16" s="113" t="s">
        <v>129</v>
      </c>
      <c r="X16" s="115">
        <v>0</v>
      </c>
      <c r="Y16" s="115">
        <v>1006</v>
      </c>
      <c r="Z16" s="115">
        <v>1187</v>
      </c>
      <c r="AA16" s="115">
        <v>1185</v>
      </c>
      <c r="AB16" s="115">
        <v>1187</v>
      </c>
      <c r="AC16" s="48" t="s">
        <v>90</v>
      </c>
      <c r="AD16" s="48" t="s">
        <v>90</v>
      </c>
      <c r="AE16" s="48" t="s">
        <v>90</v>
      </c>
      <c r="AF16" s="114" t="s">
        <v>90</v>
      </c>
      <c r="AG16" s="123">
        <v>47633912</v>
      </c>
      <c r="AH16" s="49">
        <f t="shared" si="9"/>
        <v>1364</v>
      </c>
      <c r="AI16" s="50">
        <f t="shared" si="8"/>
        <v>226.46521666943386</v>
      </c>
      <c r="AJ16" s="98">
        <v>0</v>
      </c>
      <c r="AK16" s="98">
        <v>1</v>
      </c>
      <c r="AL16" s="98">
        <v>1</v>
      </c>
      <c r="AM16" s="98">
        <v>1</v>
      </c>
      <c r="AN16" s="98">
        <v>1</v>
      </c>
      <c r="AO16" s="98">
        <v>0</v>
      </c>
      <c r="AP16" s="115">
        <v>10932922</v>
      </c>
      <c r="AQ16" s="115">
        <f t="shared" si="1"/>
        <v>0</v>
      </c>
      <c r="AR16" s="53">
        <v>1.42</v>
      </c>
      <c r="AS16" s="52" t="s">
        <v>101</v>
      </c>
      <c r="AV16" s="39" t="s">
        <v>102</v>
      </c>
      <c r="AW16" s="39" t="s">
        <v>103</v>
      </c>
      <c r="AY16" s="97"/>
    </row>
    <row r="17" spans="1:51" x14ac:dyDescent="0.25">
      <c r="B17" s="40">
        <v>2.25</v>
      </c>
      <c r="C17" s="40">
        <v>0.29166666666666702</v>
      </c>
      <c r="D17" s="110">
        <v>4</v>
      </c>
      <c r="E17" s="41">
        <f t="shared" si="0"/>
        <v>2.8169014084507045</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130</v>
      </c>
      <c r="P17" s="111">
        <v>141</v>
      </c>
      <c r="Q17" s="111">
        <v>6080571</v>
      </c>
      <c r="R17" s="46">
        <f t="shared" si="4"/>
        <v>5930</v>
      </c>
      <c r="S17" s="47">
        <f t="shared" si="5"/>
        <v>142.32</v>
      </c>
      <c r="T17" s="47">
        <f t="shared" si="6"/>
        <v>5.93</v>
      </c>
      <c r="U17" s="112">
        <v>8.6999999999999993</v>
      </c>
      <c r="V17" s="112">
        <f t="shared" si="7"/>
        <v>8.6999999999999993</v>
      </c>
      <c r="W17" s="113" t="s">
        <v>129</v>
      </c>
      <c r="X17" s="115">
        <v>0</v>
      </c>
      <c r="Y17" s="115">
        <v>1047</v>
      </c>
      <c r="Z17" s="115">
        <v>1187</v>
      </c>
      <c r="AA17" s="115">
        <v>1185</v>
      </c>
      <c r="AB17" s="115">
        <v>1187</v>
      </c>
      <c r="AC17" s="48" t="s">
        <v>90</v>
      </c>
      <c r="AD17" s="48" t="s">
        <v>90</v>
      </c>
      <c r="AE17" s="48" t="s">
        <v>90</v>
      </c>
      <c r="AF17" s="114" t="s">
        <v>90</v>
      </c>
      <c r="AG17" s="123">
        <v>47635268</v>
      </c>
      <c r="AH17" s="49">
        <f t="shared" si="9"/>
        <v>1356</v>
      </c>
      <c r="AI17" s="50">
        <f t="shared" si="8"/>
        <v>228.66779089376055</v>
      </c>
      <c r="AJ17" s="98">
        <v>0</v>
      </c>
      <c r="AK17" s="98">
        <v>1</v>
      </c>
      <c r="AL17" s="98">
        <v>1</v>
      </c>
      <c r="AM17" s="98">
        <v>1</v>
      </c>
      <c r="AN17" s="98">
        <v>1</v>
      </c>
      <c r="AO17" s="98">
        <v>0</v>
      </c>
      <c r="AP17" s="115">
        <v>10932922</v>
      </c>
      <c r="AQ17" s="115">
        <f t="shared" si="1"/>
        <v>0</v>
      </c>
      <c r="AR17" s="51"/>
      <c r="AS17" s="52" t="s">
        <v>101</v>
      </c>
      <c r="AT17" s="54"/>
      <c r="AV17" s="39" t="s">
        <v>104</v>
      </c>
      <c r="AW17" s="39" t="s">
        <v>105</v>
      </c>
      <c r="AY17" s="101"/>
    </row>
    <row r="18" spans="1:51" x14ac:dyDescent="0.25">
      <c r="B18" s="40">
        <v>2.2916666666666701</v>
      </c>
      <c r="C18" s="40">
        <v>0.33333333333333298</v>
      </c>
      <c r="D18" s="110">
        <v>4</v>
      </c>
      <c r="E18" s="41">
        <f t="shared" si="0"/>
        <v>2.8169014084507045</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132</v>
      </c>
      <c r="P18" s="111">
        <v>145</v>
      </c>
      <c r="Q18" s="111">
        <v>6086609</v>
      </c>
      <c r="R18" s="46">
        <f t="shared" si="4"/>
        <v>6038</v>
      </c>
      <c r="S18" s="47">
        <f t="shared" si="5"/>
        <v>144.91200000000001</v>
      </c>
      <c r="T18" s="47">
        <f t="shared" si="6"/>
        <v>6.0380000000000003</v>
      </c>
      <c r="U18" s="112">
        <v>8.1</v>
      </c>
      <c r="V18" s="112">
        <f t="shared" si="7"/>
        <v>8.1</v>
      </c>
      <c r="W18" s="113" t="s">
        <v>129</v>
      </c>
      <c r="X18" s="115">
        <v>0</v>
      </c>
      <c r="Y18" s="115">
        <v>1047</v>
      </c>
      <c r="Z18" s="115">
        <v>1187</v>
      </c>
      <c r="AA18" s="115">
        <v>1185</v>
      </c>
      <c r="AB18" s="115">
        <v>1187</v>
      </c>
      <c r="AC18" s="48" t="s">
        <v>90</v>
      </c>
      <c r="AD18" s="48" t="s">
        <v>90</v>
      </c>
      <c r="AE18" s="48" t="s">
        <v>90</v>
      </c>
      <c r="AF18" s="114" t="s">
        <v>90</v>
      </c>
      <c r="AG18" s="123">
        <v>47636628</v>
      </c>
      <c r="AH18" s="49">
        <f t="shared" si="9"/>
        <v>1360</v>
      </c>
      <c r="AI18" s="50">
        <f t="shared" si="8"/>
        <v>225.24014574362371</v>
      </c>
      <c r="AJ18" s="98">
        <v>0</v>
      </c>
      <c r="AK18" s="98">
        <v>1</v>
      </c>
      <c r="AL18" s="98">
        <v>1</v>
      </c>
      <c r="AM18" s="98">
        <v>1</v>
      </c>
      <c r="AN18" s="98">
        <v>1</v>
      </c>
      <c r="AO18" s="98">
        <v>0</v>
      </c>
      <c r="AP18" s="115">
        <v>10932922</v>
      </c>
      <c r="AQ18" s="115">
        <f t="shared" si="1"/>
        <v>0</v>
      </c>
      <c r="AR18" s="51"/>
      <c r="AS18" s="52" t="s">
        <v>101</v>
      </c>
      <c r="AV18" s="39" t="s">
        <v>106</v>
      </c>
      <c r="AW18" s="39" t="s">
        <v>107</v>
      </c>
      <c r="AY18" s="101"/>
    </row>
    <row r="19" spans="1:51" x14ac:dyDescent="0.25">
      <c r="A19" s="97" t="s">
        <v>134</v>
      </c>
      <c r="B19" s="40">
        <v>2.3333333333333299</v>
      </c>
      <c r="C19" s="40">
        <v>0.375</v>
      </c>
      <c r="D19" s="110">
        <v>4</v>
      </c>
      <c r="E19" s="41">
        <f t="shared" si="0"/>
        <v>2.8169014084507045</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134</v>
      </c>
      <c r="P19" s="111">
        <v>143</v>
      </c>
      <c r="Q19" s="111">
        <v>6092733</v>
      </c>
      <c r="R19" s="46">
        <f t="shared" si="4"/>
        <v>6124</v>
      </c>
      <c r="S19" s="47">
        <f t="shared" si="5"/>
        <v>146.976</v>
      </c>
      <c r="T19" s="47">
        <f t="shared" si="6"/>
        <v>6.1239999999999997</v>
      </c>
      <c r="U19" s="112">
        <v>7.4</v>
      </c>
      <c r="V19" s="112">
        <f t="shared" si="7"/>
        <v>7.4</v>
      </c>
      <c r="W19" s="113" t="s">
        <v>129</v>
      </c>
      <c r="X19" s="115">
        <v>0</v>
      </c>
      <c r="Y19" s="115">
        <v>1047</v>
      </c>
      <c r="Z19" s="115">
        <v>1187</v>
      </c>
      <c r="AA19" s="115">
        <v>1185</v>
      </c>
      <c r="AB19" s="115">
        <v>1187</v>
      </c>
      <c r="AC19" s="48" t="s">
        <v>90</v>
      </c>
      <c r="AD19" s="48" t="s">
        <v>90</v>
      </c>
      <c r="AE19" s="48" t="s">
        <v>90</v>
      </c>
      <c r="AF19" s="114" t="s">
        <v>90</v>
      </c>
      <c r="AG19" s="123">
        <v>47638028</v>
      </c>
      <c r="AH19" s="49">
        <f t="shared" si="9"/>
        <v>1400</v>
      </c>
      <c r="AI19" s="50">
        <f t="shared" si="8"/>
        <v>228.60875244937949</v>
      </c>
      <c r="AJ19" s="98">
        <v>0</v>
      </c>
      <c r="AK19" s="98">
        <v>1</v>
      </c>
      <c r="AL19" s="98">
        <v>1</v>
      </c>
      <c r="AM19" s="98">
        <v>1</v>
      </c>
      <c r="AN19" s="98">
        <v>1</v>
      </c>
      <c r="AO19" s="98">
        <v>0</v>
      </c>
      <c r="AP19" s="115">
        <v>10932922</v>
      </c>
      <c r="AQ19" s="115">
        <f t="shared" si="1"/>
        <v>0</v>
      </c>
      <c r="AR19" s="51"/>
      <c r="AS19" s="52" t="s">
        <v>101</v>
      </c>
      <c r="AV19" s="39" t="s">
        <v>108</v>
      </c>
      <c r="AW19" s="39" t="s">
        <v>109</v>
      </c>
      <c r="AY19" s="101"/>
    </row>
    <row r="20" spans="1:51" x14ac:dyDescent="0.25">
      <c r="B20" s="40">
        <v>2.375</v>
      </c>
      <c r="C20" s="40">
        <v>0.41666666666666669</v>
      </c>
      <c r="D20" s="110">
        <v>4</v>
      </c>
      <c r="E20" s="41">
        <f t="shared" si="0"/>
        <v>2.8169014084507045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136</v>
      </c>
      <c r="P20" s="111">
        <v>142</v>
      </c>
      <c r="Q20" s="111">
        <v>6098591</v>
      </c>
      <c r="R20" s="46">
        <f t="shared" si="4"/>
        <v>5858</v>
      </c>
      <c r="S20" s="47">
        <f t="shared" si="5"/>
        <v>140.59200000000001</v>
      </c>
      <c r="T20" s="47">
        <f t="shared" si="6"/>
        <v>5.8579999999999997</v>
      </c>
      <c r="U20" s="112">
        <v>6.9</v>
      </c>
      <c r="V20" s="112">
        <f t="shared" si="7"/>
        <v>6.9</v>
      </c>
      <c r="W20" s="113" t="s">
        <v>129</v>
      </c>
      <c r="X20" s="115">
        <v>0</v>
      </c>
      <c r="Y20" s="115">
        <v>1016</v>
      </c>
      <c r="Z20" s="115">
        <v>1187</v>
      </c>
      <c r="AA20" s="115">
        <v>1185</v>
      </c>
      <c r="AB20" s="115">
        <v>1187</v>
      </c>
      <c r="AC20" s="48" t="s">
        <v>90</v>
      </c>
      <c r="AD20" s="48" t="s">
        <v>90</v>
      </c>
      <c r="AE20" s="48" t="s">
        <v>90</v>
      </c>
      <c r="AF20" s="114" t="s">
        <v>90</v>
      </c>
      <c r="AG20" s="123">
        <v>47639348</v>
      </c>
      <c r="AH20" s="49">
        <f t="shared" si="9"/>
        <v>1320</v>
      </c>
      <c r="AI20" s="50">
        <f t="shared" si="8"/>
        <v>225.33287811539776</v>
      </c>
      <c r="AJ20" s="98">
        <v>0</v>
      </c>
      <c r="AK20" s="98">
        <v>1</v>
      </c>
      <c r="AL20" s="98">
        <v>1</v>
      </c>
      <c r="AM20" s="98">
        <v>1</v>
      </c>
      <c r="AN20" s="98">
        <v>1</v>
      </c>
      <c r="AO20" s="98">
        <v>0</v>
      </c>
      <c r="AP20" s="115">
        <v>10932922</v>
      </c>
      <c r="AQ20" s="115">
        <f t="shared" si="1"/>
        <v>0</v>
      </c>
      <c r="AR20" s="53">
        <v>1.44</v>
      </c>
      <c r="AS20" s="52" t="s">
        <v>134</v>
      </c>
      <c r="AY20" s="101"/>
    </row>
    <row r="21" spans="1:51" x14ac:dyDescent="0.25">
      <c r="B21" s="40">
        <v>2.4166666666666701</v>
      </c>
      <c r="C21" s="40">
        <v>0.45833333333333298</v>
      </c>
      <c r="D21" s="110">
        <v>4</v>
      </c>
      <c r="E21" s="41">
        <f t="shared" si="0"/>
        <v>2.8169014084507045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135</v>
      </c>
      <c r="P21" s="111">
        <v>144</v>
      </c>
      <c r="Q21" s="111">
        <v>6104607</v>
      </c>
      <c r="R21" s="46">
        <f t="shared" si="4"/>
        <v>6016</v>
      </c>
      <c r="S21" s="47">
        <f t="shared" si="5"/>
        <v>144.38399999999999</v>
      </c>
      <c r="T21" s="47">
        <f t="shared" si="6"/>
        <v>6.016</v>
      </c>
      <c r="U21" s="112">
        <v>6.5</v>
      </c>
      <c r="V21" s="112">
        <f t="shared" si="7"/>
        <v>6.5</v>
      </c>
      <c r="W21" s="113" t="s">
        <v>129</v>
      </c>
      <c r="X21" s="115">
        <v>0</v>
      </c>
      <c r="Y21" s="115">
        <v>1017</v>
      </c>
      <c r="Z21" s="115">
        <v>1187</v>
      </c>
      <c r="AA21" s="115">
        <v>1185</v>
      </c>
      <c r="AB21" s="115">
        <v>1187</v>
      </c>
      <c r="AC21" s="48" t="s">
        <v>90</v>
      </c>
      <c r="AD21" s="48" t="s">
        <v>90</v>
      </c>
      <c r="AE21" s="48" t="s">
        <v>90</v>
      </c>
      <c r="AF21" s="114" t="s">
        <v>90</v>
      </c>
      <c r="AG21" s="123">
        <v>47640712</v>
      </c>
      <c r="AH21" s="49">
        <f t="shared" si="9"/>
        <v>1364</v>
      </c>
      <c r="AI21" s="50">
        <f t="shared" si="8"/>
        <v>226.72872340425531</v>
      </c>
      <c r="AJ21" s="98">
        <v>0</v>
      </c>
      <c r="AK21" s="98">
        <v>1</v>
      </c>
      <c r="AL21" s="98">
        <v>1</v>
      </c>
      <c r="AM21" s="98">
        <v>1</v>
      </c>
      <c r="AN21" s="98">
        <v>1</v>
      </c>
      <c r="AO21" s="98">
        <v>0</v>
      </c>
      <c r="AP21" s="115">
        <v>10932922</v>
      </c>
      <c r="AQ21" s="115">
        <f t="shared" si="1"/>
        <v>0</v>
      </c>
      <c r="AR21" s="51"/>
      <c r="AS21" s="52" t="s">
        <v>101</v>
      </c>
      <c r="AY21" s="101"/>
    </row>
    <row r="22" spans="1:51" x14ac:dyDescent="0.25">
      <c r="A22" s="97" t="s">
        <v>163</v>
      </c>
      <c r="B22" s="40">
        <v>2.4583333333333299</v>
      </c>
      <c r="C22" s="40">
        <v>0.5</v>
      </c>
      <c r="D22" s="110">
        <v>4</v>
      </c>
      <c r="E22" s="41">
        <f t="shared" si="0"/>
        <v>2.8169014084507045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134</v>
      </c>
      <c r="P22" s="111">
        <v>143</v>
      </c>
      <c r="Q22" s="111">
        <v>6110354</v>
      </c>
      <c r="R22" s="46">
        <f t="shared" si="4"/>
        <v>5747</v>
      </c>
      <c r="S22" s="47">
        <f t="shared" si="5"/>
        <v>137.928</v>
      </c>
      <c r="T22" s="47">
        <f t="shared" si="6"/>
        <v>5.7469999999999999</v>
      </c>
      <c r="U22" s="112">
        <v>6.1</v>
      </c>
      <c r="V22" s="112">
        <f t="shared" si="7"/>
        <v>6.1</v>
      </c>
      <c r="W22" s="113" t="s">
        <v>129</v>
      </c>
      <c r="X22" s="115">
        <v>0</v>
      </c>
      <c r="Y22" s="115">
        <v>1016</v>
      </c>
      <c r="Z22" s="115">
        <v>1187</v>
      </c>
      <c r="AA22" s="115">
        <v>1185</v>
      </c>
      <c r="AB22" s="115">
        <v>1187</v>
      </c>
      <c r="AC22" s="48" t="s">
        <v>90</v>
      </c>
      <c r="AD22" s="48" t="s">
        <v>90</v>
      </c>
      <c r="AE22" s="48" t="s">
        <v>90</v>
      </c>
      <c r="AF22" s="114" t="s">
        <v>90</v>
      </c>
      <c r="AG22" s="123">
        <v>47642028</v>
      </c>
      <c r="AH22" s="49">
        <f t="shared" si="9"/>
        <v>1316</v>
      </c>
      <c r="AI22" s="50">
        <f t="shared" si="8"/>
        <v>228.9890377588307</v>
      </c>
      <c r="AJ22" s="98">
        <v>0</v>
      </c>
      <c r="AK22" s="98">
        <v>1</v>
      </c>
      <c r="AL22" s="98">
        <v>1</v>
      </c>
      <c r="AM22" s="98">
        <v>1</v>
      </c>
      <c r="AN22" s="98">
        <v>1</v>
      </c>
      <c r="AO22" s="98">
        <v>0</v>
      </c>
      <c r="AP22" s="115">
        <v>10932922</v>
      </c>
      <c r="AQ22" s="115">
        <f t="shared" si="1"/>
        <v>0</v>
      </c>
      <c r="AR22" s="51"/>
      <c r="AS22" s="52" t="s">
        <v>101</v>
      </c>
      <c r="AV22" s="55" t="s">
        <v>110</v>
      </c>
      <c r="AY22" s="101"/>
    </row>
    <row r="23" spans="1:51" x14ac:dyDescent="0.25">
      <c r="A23" s="97" t="s">
        <v>124</v>
      </c>
      <c r="B23" s="40">
        <v>2.5</v>
      </c>
      <c r="C23" s="40">
        <v>0.54166666666666696</v>
      </c>
      <c r="D23" s="110">
        <v>4</v>
      </c>
      <c r="E23" s="41">
        <f t="shared" si="0"/>
        <v>2.8169014084507045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132</v>
      </c>
      <c r="P23" s="111">
        <v>140</v>
      </c>
      <c r="Q23" s="111">
        <v>6116117</v>
      </c>
      <c r="R23" s="46">
        <f t="shared" si="4"/>
        <v>5763</v>
      </c>
      <c r="S23" s="47">
        <f t="shared" si="5"/>
        <v>138.31200000000001</v>
      </c>
      <c r="T23" s="47">
        <f t="shared" si="6"/>
        <v>5.7629999999999999</v>
      </c>
      <c r="U23" s="112">
        <v>5.7</v>
      </c>
      <c r="V23" s="112">
        <f t="shared" si="7"/>
        <v>5.7</v>
      </c>
      <c r="W23" s="113" t="s">
        <v>129</v>
      </c>
      <c r="X23" s="115">
        <v>0</v>
      </c>
      <c r="Y23" s="115">
        <v>1015</v>
      </c>
      <c r="Z23" s="115">
        <v>1187</v>
      </c>
      <c r="AA23" s="115">
        <v>1185</v>
      </c>
      <c r="AB23" s="115">
        <v>1187</v>
      </c>
      <c r="AC23" s="48" t="s">
        <v>90</v>
      </c>
      <c r="AD23" s="48" t="s">
        <v>90</v>
      </c>
      <c r="AE23" s="48" t="s">
        <v>90</v>
      </c>
      <c r="AF23" s="114" t="s">
        <v>90</v>
      </c>
      <c r="AG23" s="123">
        <v>47643364</v>
      </c>
      <c r="AH23" s="49">
        <f t="shared" si="9"/>
        <v>1336</v>
      </c>
      <c r="AI23" s="50">
        <f t="shared" si="8"/>
        <v>231.82370293250042</v>
      </c>
      <c r="AJ23" s="98">
        <v>0</v>
      </c>
      <c r="AK23" s="98">
        <v>1</v>
      </c>
      <c r="AL23" s="98">
        <v>1</v>
      </c>
      <c r="AM23" s="98">
        <v>1</v>
      </c>
      <c r="AN23" s="98">
        <v>1</v>
      </c>
      <c r="AO23" s="98">
        <v>0</v>
      </c>
      <c r="AP23" s="115">
        <v>10932922</v>
      </c>
      <c r="AQ23" s="115">
        <f t="shared" si="1"/>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134</v>
      </c>
      <c r="P24" s="111">
        <v>137</v>
      </c>
      <c r="Q24" s="111">
        <v>6121804</v>
      </c>
      <c r="R24" s="46">
        <f t="shared" si="4"/>
        <v>5687</v>
      </c>
      <c r="S24" s="47">
        <f t="shared" si="5"/>
        <v>136.488</v>
      </c>
      <c r="T24" s="47">
        <f t="shared" si="6"/>
        <v>5.6870000000000003</v>
      </c>
      <c r="U24" s="112">
        <v>5.4</v>
      </c>
      <c r="V24" s="112">
        <f t="shared" si="7"/>
        <v>5.4</v>
      </c>
      <c r="W24" s="113" t="s">
        <v>129</v>
      </c>
      <c r="X24" s="115">
        <v>0</v>
      </c>
      <c r="Y24" s="115">
        <v>1006</v>
      </c>
      <c r="Z24" s="115">
        <v>1188</v>
      </c>
      <c r="AA24" s="115">
        <v>1185</v>
      </c>
      <c r="AB24" s="115">
        <v>1187</v>
      </c>
      <c r="AC24" s="48" t="s">
        <v>90</v>
      </c>
      <c r="AD24" s="48" t="s">
        <v>90</v>
      </c>
      <c r="AE24" s="48" t="s">
        <v>90</v>
      </c>
      <c r="AF24" s="114" t="s">
        <v>90</v>
      </c>
      <c r="AG24" s="123">
        <v>47644676</v>
      </c>
      <c r="AH24" s="49">
        <f>IF(ISBLANK(AG24),"-",AG24-AG23)</f>
        <v>1312</v>
      </c>
      <c r="AI24" s="50">
        <f t="shared" si="8"/>
        <v>230.7016001406717</v>
      </c>
      <c r="AJ24" s="98">
        <v>0</v>
      </c>
      <c r="AK24" s="98">
        <v>1</v>
      </c>
      <c r="AL24" s="98">
        <v>1</v>
      </c>
      <c r="AM24" s="98">
        <v>1</v>
      </c>
      <c r="AN24" s="98">
        <v>1</v>
      </c>
      <c r="AO24" s="98">
        <v>0</v>
      </c>
      <c r="AP24" s="115">
        <v>10932922</v>
      </c>
      <c r="AQ24" s="115">
        <f t="shared" si="1"/>
        <v>0</v>
      </c>
      <c r="AR24" s="53">
        <v>1.33</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138</v>
      </c>
      <c r="P25" s="111">
        <v>141</v>
      </c>
      <c r="Q25" s="111">
        <v>6127540</v>
      </c>
      <c r="R25" s="46">
        <f t="shared" si="4"/>
        <v>5736</v>
      </c>
      <c r="S25" s="47">
        <f t="shared" si="5"/>
        <v>137.66399999999999</v>
      </c>
      <c r="T25" s="47">
        <f t="shared" si="6"/>
        <v>5.7359999999999998</v>
      </c>
      <c r="U25" s="112">
        <v>5.2</v>
      </c>
      <c r="V25" s="112">
        <f t="shared" si="7"/>
        <v>5.2</v>
      </c>
      <c r="W25" s="113" t="s">
        <v>129</v>
      </c>
      <c r="X25" s="115">
        <v>0</v>
      </c>
      <c r="Y25" s="115">
        <v>1005</v>
      </c>
      <c r="Z25" s="115">
        <v>1187</v>
      </c>
      <c r="AA25" s="115">
        <v>1185</v>
      </c>
      <c r="AB25" s="115">
        <v>1188</v>
      </c>
      <c r="AC25" s="48" t="s">
        <v>90</v>
      </c>
      <c r="AD25" s="48" t="s">
        <v>90</v>
      </c>
      <c r="AE25" s="48" t="s">
        <v>90</v>
      </c>
      <c r="AF25" s="114" t="s">
        <v>90</v>
      </c>
      <c r="AG25" s="123">
        <v>47646004</v>
      </c>
      <c r="AH25" s="49">
        <f t="shared" si="9"/>
        <v>1328</v>
      </c>
      <c r="AI25" s="50">
        <f t="shared" si="8"/>
        <v>231.52022315202231</v>
      </c>
      <c r="AJ25" s="98">
        <v>0</v>
      </c>
      <c r="AK25" s="98">
        <v>1</v>
      </c>
      <c r="AL25" s="98">
        <v>1</v>
      </c>
      <c r="AM25" s="98">
        <v>1</v>
      </c>
      <c r="AN25" s="98">
        <v>1</v>
      </c>
      <c r="AO25" s="98">
        <v>0</v>
      </c>
      <c r="AP25" s="115">
        <v>10932922</v>
      </c>
      <c r="AQ25" s="115">
        <f t="shared" si="1"/>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138</v>
      </c>
      <c r="P26" s="111">
        <v>137</v>
      </c>
      <c r="Q26" s="111">
        <v>6133267</v>
      </c>
      <c r="R26" s="46">
        <f t="shared" si="4"/>
        <v>5727</v>
      </c>
      <c r="S26" s="47">
        <f t="shared" si="5"/>
        <v>137.44800000000001</v>
      </c>
      <c r="T26" s="47">
        <f t="shared" si="6"/>
        <v>5.7270000000000003</v>
      </c>
      <c r="U26" s="112">
        <v>5</v>
      </c>
      <c r="V26" s="112">
        <f t="shared" si="7"/>
        <v>5</v>
      </c>
      <c r="W26" s="113" t="s">
        <v>129</v>
      </c>
      <c r="X26" s="115">
        <v>0</v>
      </c>
      <c r="Y26" s="115">
        <v>995</v>
      </c>
      <c r="Z26" s="115">
        <v>1187</v>
      </c>
      <c r="AA26" s="115">
        <v>1185</v>
      </c>
      <c r="AB26" s="115">
        <v>1187</v>
      </c>
      <c r="AC26" s="48" t="s">
        <v>90</v>
      </c>
      <c r="AD26" s="48" t="s">
        <v>90</v>
      </c>
      <c r="AE26" s="48" t="s">
        <v>90</v>
      </c>
      <c r="AF26" s="114" t="s">
        <v>90</v>
      </c>
      <c r="AG26" s="123">
        <v>47647328</v>
      </c>
      <c r="AH26" s="49">
        <f t="shared" si="9"/>
        <v>1324</v>
      </c>
      <c r="AI26" s="50">
        <f t="shared" si="8"/>
        <v>231.18561201327046</v>
      </c>
      <c r="AJ26" s="98">
        <v>0</v>
      </c>
      <c r="AK26" s="98">
        <v>1</v>
      </c>
      <c r="AL26" s="98">
        <v>1</v>
      </c>
      <c r="AM26" s="98">
        <v>1</v>
      </c>
      <c r="AN26" s="98">
        <v>1</v>
      </c>
      <c r="AO26" s="98">
        <v>0</v>
      </c>
      <c r="AP26" s="115">
        <v>10932922</v>
      </c>
      <c r="AQ26" s="115">
        <f t="shared" si="1"/>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137</v>
      </c>
      <c r="P27" s="111">
        <v>137</v>
      </c>
      <c r="Q27" s="111">
        <v>6139096</v>
      </c>
      <c r="R27" s="46">
        <f t="shared" si="4"/>
        <v>5829</v>
      </c>
      <c r="S27" s="47">
        <f t="shared" si="5"/>
        <v>139.89599999999999</v>
      </c>
      <c r="T27" s="47">
        <f t="shared" si="6"/>
        <v>5.8289999999999997</v>
      </c>
      <c r="U27" s="112">
        <v>4.8</v>
      </c>
      <c r="V27" s="112">
        <f t="shared" si="7"/>
        <v>4.8</v>
      </c>
      <c r="W27" s="113" t="s">
        <v>129</v>
      </c>
      <c r="X27" s="115">
        <v>0</v>
      </c>
      <c r="Y27" s="115">
        <v>1026</v>
      </c>
      <c r="Z27" s="115">
        <v>1187</v>
      </c>
      <c r="AA27" s="115">
        <v>1185</v>
      </c>
      <c r="AB27" s="115">
        <v>1187</v>
      </c>
      <c r="AC27" s="48" t="s">
        <v>90</v>
      </c>
      <c r="AD27" s="48" t="s">
        <v>90</v>
      </c>
      <c r="AE27" s="48" t="s">
        <v>90</v>
      </c>
      <c r="AF27" s="114" t="s">
        <v>90</v>
      </c>
      <c r="AG27" s="123">
        <v>47648660</v>
      </c>
      <c r="AH27" s="49">
        <f t="shared" si="9"/>
        <v>1332</v>
      </c>
      <c r="AI27" s="50">
        <f t="shared" si="8"/>
        <v>228.51260936695832</v>
      </c>
      <c r="AJ27" s="98">
        <v>0</v>
      </c>
      <c r="AK27" s="98">
        <v>1</v>
      </c>
      <c r="AL27" s="98">
        <v>1</v>
      </c>
      <c r="AM27" s="98">
        <v>1</v>
      </c>
      <c r="AN27" s="98">
        <v>1</v>
      </c>
      <c r="AO27" s="98">
        <v>0</v>
      </c>
      <c r="AP27" s="115">
        <v>10932922</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138</v>
      </c>
      <c r="P28" s="111">
        <v>139</v>
      </c>
      <c r="Q28" s="111">
        <v>6144973</v>
      </c>
      <c r="R28" s="46">
        <f t="shared" si="4"/>
        <v>5877</v>
      </c>
      <c r="S28" s="47">
        <f t="shared" si="5"/>
        <v>141.048</v>
      </c>
      <c r="T28" s="47">
        <f t="shared" si="6"/>
        <v>5.8769999999999998</v>
      </c>
      <c r="U28" s="112">
        <v>4.5999999999999996</v>
      </c>
      <c r="V28" s="112">
        <f t="shared" si="7"/>
        <v>4.5999999999999996</v>
      </c>
      <c r="W28" s="113" t="s">
        <v>129</v>
      </c>
      <c r="X28" s="115">
        <v>0</v>
      </c>
      <c r="Y28" s="115">
        <v>1004</v>
      </c>
      <c r="Z28" s="115">
        <v>1187</v>
      </c>
      <c r="AA28" s="115">
        <v>1185</v>
      </c>
      <c r="AB28" s="115">
        <v>1187</v>
      </c>
      <c r="AC28" s="48" t="s">
        <v>90</v>
      </c>
      <c r="AD28" s="48" t="s">
        <v>90</v>
      </c>
      <c r="AE28" s="48" t="s">
        <v>90</v>
      </c>
      <c r="AF28" s="114" t="s">
        <v>90</v>
      </c>
      <c r="AG28" s="123">
        <v>47649996</v>
      </c>
      <c r="AH28" s="49">
        <f t="shared" si="9"/>
        <v>1336</v>
      </c>
      <c r="AI28" s="50">
        <f t="shared" si="8"/>
        <v>227.32686744937894</v>
      </c>
      <c r="AJ28" s="98">
        <v>0</v>
      </c>
      <c r="AK28" s="98">
        <v>1</v>
      </c>
      <c r="AL28" s="98">
        <v>1</v>
      </c>
      <c r="AM28" s="98">
        <v>1</v>
      </c>
      <c r="AN28" s="98">
        <v>1</v>
      </c>
      <c r="AO28" s="98">
        <v>0</v>
      </c>
      <c r="AP28" s="115">
        <v>10932922</v>
      </c>
      <c r="AQ28" s="115">
        <f t="shared" si="1"/>
        <v>0</v>
      </c>
      <c r="AR28" s="53">
        <v>1.37</v>
      </c>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136</v>
      </c>
      <c r="P29" s="111">
        <v>136</v>
      </c>
      <c r="Q29" s="111">
        <v>6150782</v>
      </c>
      <c r="R29" s="46">
        <f t="shared" si="4"/>
        <v>5809</v>
      </c>
      <c r="S29" s="47">
        <f t="shared" si="5"/>
        <v>139.416</v>
      </c>
      <c r="T29" s="47">
        <f t="shared" si="6"/>
        <v>5.8090000000000002</v>
      </c>
      <c r="U29" s="112">
        <v>4.3</v>
      </c>
      <c r="V29" s="112">
        <f t="shared" si="7"/>
        <v>4.3</v>
      </c>
      <c r="W29" s="113" t="s">
        <v>129</v>
      </c>
      <c r="X29" s="115">
        <v>0</v>
      </c>
      <c r="Y29" s="115">
        <v>995</v>
      </c>
      <c r="Z29" s="115">
        <v>1187</v>
      </c>
      <c r="AA29" s="115">
        <v>1185</v>
      </c>
      <c r="AB29" s="115">
        <v>1187</v>
      </c>
      <c r="AC29" s="48" t="s">
        <v>90</v>
      </c>
      <c r="AD29" s="48" t="s">
        <v>90</v>
      </c>
      <c r="AE29" s="48" t="s">
        <v>90</v>
      </c>
      <c r="AF29" s="114" t="s">
        <v>90</v>
      </c>
      <c r="AG29" s="123">
        <v>47651324</v>
      </c>
      <c r="AH29" s="49">
        <f t="shared" si="9"/>
        <v>1328</v>
      </c>
      <c r="AI29" s="50">
        <f t="shared" si="8"/>
        <v>228.61077638147702</v>
      </c>
      <c r="AJ29" s="98">
        <v>0</v>
      </c>
      <c r="AK29" s="98">
        <v>1</v>
      </c>
      <c r="AL29" s="98">
        <v>1</v>
      </c>
      <c r="AM29" s="98">
        <v>1</v>
      </c>
      <c r="AN29" s="98">
        <v>1</v>
      </c>
      <c r="AO29" s="98">
        <v>0</v>
      </c>
      <c r="AP29" s="115">
        <v>10932922</v>
      </c>
      <c r="AQ29" s="115">
        <f t="shared" si="1"/>
        <v>0</v>
      </c>
      <c r="AR29" s="51"/>
      <c r="AS29" s="52" t="s">
        <v>113</v>
      </c>
      <c r="AY29" s="101"/>
    </row>
    <row r="30" spans="1:51" x14ac:dyDescent="0.25">
      <c r="B30" s="40">
        <v>2.7916666666666701</v>
      </c>
      <c r="C30" s="40">
        <v>0.83333333333333703</v>
      </c>
      <c r="D30" s="110">
        <v>4</v>
      </c>
      <c r="E30" s="41">
        <f t="shared" si="0"/>
        <v>2.8169014084507045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114</v>
      </c>
      <c r="P30" s="111">
        <v>130</v>
      </c>
      <c r="Q30" s="111">
        <v>6156265</v>
      </c>
      <c r="R30" s="46">
        <f t="shared" si="4"/>
        <v>5483</v>
      </c>
      <c r="S30" s="47">
        <f t="shared" si="5"/>
        <v>131.59200000000001</v>
      </c>
      <c r="T30" s="47">
        <f t="shared" si="6"/>
        <v>5.4829999999999997</v>
      </c>
      <c r="U30" s="112">
        <v>3.5</v>
      </c>
      <c r="V30" s="112">
        <f t="shared" si="7"/>
        <v>3.5</v>
      </c>
      <c r="W30" s="113" t="s">
        <v>133</v>
      </c>
      <c r="X30" s="115">
        <v>0</v>
      </c>
      <c r="Y30" s="115">
        <v>1078</v>
      </c>
      <c r="Z30" s="115">
        <v>1187</v>
      </c>
      <c r="AA30" s="115">
        <v>1185</v>
      </c>
      <c r="AB30" s="115">
        <v>0</v>
      </c>
      <c r="AC30" s="48" t="s">
        <v>90</v>
      </c>
      <c r="AD30" s="48" t="s">
        <v>90</v>
      </c>
      <c r="AE30" s="48" t="s">
        <v>90</v>
      </c>
      <c r="AF30" s="114" t="s">
        <v>90</v>
      </c>
      <c r="AG30" s="123">
        <v>47652436</v>
      </c>
      <c r="AH30" s="49">
        <f t="shared" si="9"/>
        <v>1112</v>
      </c>
      <c r="AI30" s="50">
        <f t="shared" si="8"/>
        <v>202.80868137880722</v>
      </c>
      <c r="AJ30" s="98">
        <v>0</v>
      </c>
      <c r="AK30" s="98">
        <v>1</v>
      </c>
      <c r="AL30" s="98">
        <v>1</v>
      </c>
      <c r="AM30" s="98">
        <v>1</v>
      </c>
      <c r="AN30" s="98">
        <v>0</v>
      </c>
      <c r="AO30" s="98">
        <v>0</v>
      </c>
      <c r="AP30" s="115">
        <v>10932922</v>
      </c>
      <c r="AQ30" s="115">
        <f t="shared" si="1"/>
        <v>0</v>
      </c>
      <c r="AR30" s="51"/>
      <c r="AS30" s="52" t="s">
        <v>113</v>
      </c>
      <c r="AV30" s="339" t="s">
        <v>117</v>
      </c>
      <c r="AW30" s="339"/>
      <c r="AY30" s="101"/>
    </row>
    <row r="31" spans="1:51" x14ac:dyDescent="0.25">
      <c r="B31" s="40">
        <v>2.8333333333333299</v>
      </c>
      <c r="C31" s="40">
        <v>0.875000000000004</v>
      </c>
      <c r="D31" s="110">
        <v>4</v>
      </c>
      <c r="E31" s="41">
        <f t="shared" si="0"/>
        <v>2.8169014084507045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128</v>
      </c>
      <c r="P31" s="111">
        <v>142</v>
      </c>
      <c r="Q31" s="111">
        <v>6162117</v>
      </c>
      <c r="R31" s="46">
        <f t="shared" si="4"/>
        <v>5852</v>
      </c>
      <c r="S31" s="47">
        <f t="shared" si="5"/>
        <v>140.44800000000001</v>
      </c>
      <c r="T31" s="47">
        <f t="shared" si="6"/>
        <v>5.8520000000000003</v>
      </c>
      <c r="U31" s="112">
        <v>2.8</v>
      </c>
      <c r="V31" s="112">
        <f t="shared" si="7"/>
        <v>2.8</v>
      </c>
      <c r="W31" s="113" t="s">
        <v>129</v>
      </c>
      <c r="X31" s="115">
        <v>0</v>
      </c>
      <c r="Y31" s="115">
        <v>1097</v>
      </c>
      <c r="Z31" s="115">
        <v>1186</v>
      </c>
      <c r="AA31" s="115">
        <v>1185</v>
      </c>
      <c r="AB31" s="115">
        <v>1186</v>
      </c>
      <c r="AC31" s="48" t="s">
        <v>90</v>
      </c>
      <c r="AD31" s="48" t="s">
        <v>90</v>
      </c>
      <c r="AE31" s="48" t="s">
        <v>90</v>
      </c>
      <c r="AF31" s="114" t="s">
        <v>90</v>
      </c>
      <c r="AG31" s="123">
        <v>47653796</v>
      </c>
      <c r="AH31" s="49">
        <f t="shared" si="9"/>
        <v>1360</v>
      </c>
      <c r="AI31" s="50">
        <f t="shared" si="8"/>
        <v>232.3991797676008</v>
      </c>
      <c r="AJ31" s="98">
        <v>0</v>
      </c>
      <c r="AK31" s="98">
        <v>1</v>
      </c>
      <c r="AL31" s="98">
        <v>1</v>
      </c>
      <c r="AM31" s="98">
        <v>1</v>
      </c>
      <c r="AN31" s="98">
        <v>1</v>
      </c>
      <c r="AO31" s="98">
        <v>0</v>
      </c>
      <c r="AP31" s="115">
        <v>10932922</v>
      </c>
      <c r="AQ31" s="115">
        <f t="shared" si="1"/>
        <v>0</v>
      </c>
      <c r="AR31" s="51"/>
      <c r="AS31" s="52" t="s">
        <v>113</v>
      </c>
      <c r="AV31" s="59" t="s">
        <v>29</v>
      </c>
      <c r="AW31" s="59" t="s">
        <v>74</v>
      </c>
      <c r="AY31" s="101"/>
    </row>
    <row r="32" spans="1:51" x14ac:dyDescent="0.25">
      <c r="B32" s="40">
        <v>2.875</v>
      </c>
      <c r="C32" s="40">
        <v>0.91666666666667096</v>
      </c>
      <c r="D32" s="110">
        <v>4</v>
      </c>
      <c r="E32" s="41">
        <f t="shared" si="0"/>
        <v>2.8169014084507045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122</v>
      </c>
      <c r="P32" s="111">
        <v>138</v>
      </c>
      <c r="Q32" s="111">
        <v>6167802</v>
      </c>
      <c r="R32" s="46">
        <f t="shared" si="4"/>
        <v>5685</v>
      </c>
      <c r="S32" s="47">
        <f t="shared" si="5"/>
        <v>136.44</v>
      </c>
      <c r="T32" s="47">
        <f t="shared" si="6"/>
        <v>5.6849999999999996</v>
      </c>
      <c r="U32" s="112">
        <v>2.2000000000000002</v>
      </c>
      <c r="V32" s="112">
        <f t="shared" si="7"/>
        <v>2.2000000000000002</v>
      </c>
      <c r="W32" s="113" t="s">
        <v>129</v>
      </c>
      <c r="X32" s="115">
        <v>0</v>
      </c>
      <c r="Y32" s="115">
        <v>1096</v>
      </c>
      <c r="Z32" s="115">
        <v>1187</v>
      </c>
      <c r="AA32" s="115">
        <v>1185</v>
      </c>
      <c r="AB32" s="115">
        <v>1187</v>
      </c>
      <c r="AC32" s="48" t="s">
        <v>90</v>
      </c>
      <c r="AD32" s="48" t="s">
        <v>90</v>
      </c>
      <c r="AE32" s="48" t="s">
        <v>90</v>
      </c>
      <c r="AF32" s="114" t="s">
        <v>90</v>
      </c>
      <c r="AG32" s="123">
        <v>47655148</v>
      </c>
      <c r="AH32" s="49">
        <f t="shared" si="9"/>
        <v>1352</v>
      </c>
      <c r="AI32" s="50">
        <f t="shared" si="8"/>
        <v>237.81882145998242</v>
      </c>
      <c r="AJ32" s="98">
        <v>0</v>
      </c>
      <c r="AK32" s="98">
        <v>1</v>
      </c>
      <c r="AL32" s="98">
        <v>1</v>
      </c>
      <c r="AM32" s="98">
        <v>1</v>
      </c>
      <c r="AN32" s="98">
        <v>1</v>
      </c>
      <c r="AO32" s="98">
        <v>0</v>
      </c>
      <c r="AP32" s="115">
        <v>10932922</v>
      </c>
      <c r="AQ32" s="115">
        <f t="shared" si="1"/>
        <v>0</v>
      </c>
      <c r="AR32" s="53">
        <v>1.18</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75">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135</v>
      </c>
      <c r="P33" s="111">
        <v>127</v>
      </c>
      <c r="Q33" s="111">
        <v>6173038</v>
      </c>
      <c r="R33" s="46">
        <f t="shared" si="4"/>
        <v>5236</v>
      </c>
      <c r="S33" s="47">
        <f t="shared" si="5"/>
        <v>125.664</v>
      </c>
      <c r="T33" s="47">
        <f t="shared" si="6"/>
        <v>5.2359999999999998</v>
      </c>
      <c r="U33" s="112">
        <v>2.1</v>
      </c>
      <c r="V33" s="112">
        <f t="shared" si="7"/>
        <v>2.1</v>
      </c>
      <c r="W33" s="113" t="s">
        <v>135</v>
      </c>
      <c r="X33" s="115">
        <v>0</v>
      </c>
      <c r="Y33" s="115">
        <v>0</v>
      </c>
      <c r="Z33" s="115">
        <v>1187</v>
      </c>
      <c r="AA33" s="115">
        <v>1185</v>
      </c>
      <c r="AB33" s="115">
        <v>1187</v>
      </c>
      <c r="AC33" s="48" t="s">
        <v>90</v>
      </c>
      <c r="AD33" s="48" t="s">
        <v>90</v>
      </c>
      <c r="AE33" s="48" t="s">
        <v>90</v>
      </c>
      <c r="AF33" s="114" t="s">
        <v>90</v>
      </c>
      <c r="AG33" s="123">
        <v>47656364</v>
      </c>
      <c r="AH33" s="49">
        <f t="shared" si="9"/>
        <v>1216</v>
      </c>
      <c r="AI33" s="50">
        <f t="shared" si="8"/>
        <v>232.23834988540872</v>
      </c>
      <c r="AJ33" s="98">
        <v>0</v>
      </c>
      <c r="AK33" s="98">
        <v>0</v>
      </c>
      <c r="AL33" s="98">
        <v>1</v>
      </c>
      <c r="AM33" s="98">
        <v>1</v>
      </c>
      <c r="AN33" s="98">
        <v>1</v>
      </c>
      <c r="AO33" s="98">
        <v>0.3</v>
      </c>
      <c r="AP33" s="115">
        <v>10932965</v>
      </c>
      <c r="AQ33" s="115">
        <f t="shared" si="1"/>
        <v>43</v>
      </c>
      <c r="AR33" s="51"/>
      <c r="AS33" s="52" t="s">
        <v>113</v>
      </c>
      <c r="AY33" s="101"/>
    </row>
    <row r="34" spans="1:51" x14ac:dyDescent="0.25">
      <c r="B34" s="40">
        <v>2.9583333333333299</v>
      </c>
      <c r="C34" s="40">
        <v>1</v>
      </c>
      <c r="D34" s="110">
        <v>4</v>
      </c>
      <c r="E34" s="41">
        <f t="shared" si="0"/>
        <v>2.8169014084507045</v>
      </c>
      <c r="F34" s="175">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143</v>
      </c>
      <c r="P34" s="111">
        <v>119</v>
      </c>
      <c r="Q34" s="111">
        <v>6178905</v>
      </c>
      <c r="R34" s="46">
        <f t="shared" si="4"/>
        <v>5867</v>
      </c>
      <c r="S34" s="47">
        <f t="shared" si="5"/>
        <v>140.80799999999999</v>
      </c>
      <c r="T34" s="47">
        <f t="shared" si="6"/>
        <v>5.867</v>
      </c>
      <c r="U34" s="112">
        <v>2.6</v>
      </c>
      <c r="V34" s="112">
        <f t="shared" si="7"/>
        <v>2.6</v>
      </c>
      <c r="W34" s="113" t="s">
        <v>135</v>
      </c>
      <c r="X34" s="115">
        <v>0</v>
      </c>
      <c r="Y34" s="115">
        <v>0</v>
      </c>
      <c r="Z34" s="115">
        <v>1187</v>
      </c>
      <c r="AA34" s="115">
        <v>1185</v>
      </c>
      <c r="AB34" s="115">
        <v>1187</v>
      </c>
      <c r="AC34" s="48" t="s">
        <v>90</v>
      </c>
      <c r="AD34" s="48" t="s">
        <v>90</v>
      </c>
      <c r="AE34" s="48" t="s">
        <v>90</v>
      </c>
      <c r="AF34" s="114" t="s">
        <v>90</v>
      </c>
      <c r="AG34" s="123">
        <v>47657680</v>
      </c>
      <c r="AH34" s="49">
        <f t="shared" si="9"/>
        <v>1316</v>
      </c>
      <c r="AI34" s="50">
        <f t="shared" si="8"/>
        <v>224.30543719106868</v>
      </c>
      <c r="AJ34" s="98">
        <v>0</v>
      </c>
      <c r="AK34" s="98">
        <v>0</v>
      </c>
      <c r="AL34" s="98">
        <v>1</v>
      </c>
      <c r="AM34" s="98">
        <v>1</v>
      </c>
      <c r="AN34" s="98">
        <v>1</v>
      </c>
      <c r="AO34" s="98">
        <v>0.3</v>
      </c>
      <c r="AP34" s="115">
        <v>10933477</v>
      </c>
      <c r="AQ34" s="115">
        <f t="shared" si="1"/>
        <v>512</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133310</v>
      </c>
      <c r="S35" s="65">
        <f>AVERAGE(S11:S34)</f>
        <v>133.31000000000003</v>
      </c>
      <c r="T35" s="65">
        <f>SUM(T11:T34)</f>
        <v>133.31</v>
      </c>
      <c r="U35" s="112"/>
      <c r="V35" s="94"/>
      <c r="W35" s="57"/>
      <c r="X35" s="88"/>
      <c r="Y35" s="89"/>
      <c r="Z35" s="89"/>
      <c r="AA35" s="89"/>
      <c r="AB35" s="90"/>
      <c r="AC35" s="88"/>
      <c r="AD35" s="89"/>
      <c r="AE35" s="90"/>
      <c r="AF35" s="91"/>
      <c r="AG35" s="66">
        <f>AG34-AG10</f>
        <v>31316</v>
      </c>
      <c r="AH35" s="67">
        <f>SUM(AH11:AH34)</f>
        <v>31316</v>
      </c>
      <c r="AI35" s="68">
        <f>$AH$35/$T35</f>
        <v>234.91110944415271</v>
      </c>
      <c r="AJ35" s="98"/>
      <c r="AK35" s="98"/>
      <c r="AL35" s="98"/>
      <c r="AM35" s="98"/>
      <c r="AN35" s="98"/>
      <c r="AO35" s="69"/>
      <c r="AP35" s="70">
        <f>AP34-AP10</f>
        <v>2827</v>
      </c>
      <c r="AQ35" s="71">
        <f>SUM(AQ11:AQ34)</f>
        <v>2827</v>
      </c>
      <c r="AR35" s="72">
        <f>AVERAGE(AR11:AR34)</f>
        <v>1.2950000000000002</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167" t="s">
        <v>191</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2" t="s">
        <v>244</v>
      </c>
      <c r="C41" s="105"/>
      <c r="D41" s="105"/>
      <c r="E41" s="105"/>
      <c r="F41" s="105"/>
      <c r="G41" s="105"/>
      <c r="H41" s="105"/>
      <c r="I41" s="106"/>
      <c r="J41" s="106"/>
      <c r="K41" s="106"/>
      <c r="L41" s="106"/>
      <c r="M41" s="106"/>
      <c r="N41" s="106"/>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73"/>
      <c r="AW41" s="73"/>
      <c r="AY41" s="101"/>
    </row>
    <row r="42" spans="1:51" x14ac:dyDescent="0.25">
      <c r="B42" s="83" t="s">
        <v>245</v>
      </c>
      <c r="C42" s="106"/>
      <c r="D42" s="106"/>
      <c r="E42" s="106"/>
      <c r="F42" s="85"/>
      <c r="G42" s="85"/>
      <c r="H42" s="85"/>
      <c r="I42" s="106"/>
      <c r="J42" s="106"/>
      <c r="K42" s="106"/>
      <c r="L42" s="85"/>
      <c r="M42" s="85"/>
      <c r="N42" s="85"/>
      <c r="O42" s="106"/>
      <c r="P42" s="106"/>
      <c r="Q42" s="106"/>
      <c r="R42" s="106"/>
      <c r="S42" s="85"/>
      <c r="T42" s="85"/>
      <c r="U42" s="85"/>
      <c r="V42" s="85"/>
      <c r="W42" s="102"/>
      <c r="X42" s="102"/>
      <c r="Y42" s="102"/>
      <c r="Z42" s="102"/>
      <c r="AA42" s="102"/>
      <c r="AB42" s="102"/>
      <c r="AC42" s="102"/>
      <c r="AD42" s="102"/>
      <c r="AE42" s="102"/>
      <c r="AM42" s="20"/>
      <c r="AN42" s="99"/>
      <c r="AO42" s="99"/>
      <c r="AP42" s="99"/>
      <c r="AQ42" s="99"/>
      <c r="AR42" s="102"/>
      <c r="AV42" s="128"/>
      <c r="AW42" s="128"/>
      <c r="AY42" s="101"/>
    </row>
    <row r="43" spans="1:51" x14ac:dyDescent="0.25">
      <c r="B43" s="167" t="s">
        <v>229</v>
      </c>
      <c r="C43" s="105"/>
      <c r="D43" s="105"/>
      <c r="E43" s="105"/>
      <c r="F43" s="105"/>
      <c r="G43" s="105"/>
      <c r="H43" s="105"/>
      <c r="I43" s="106"/>
      <c r="J43" s="106"/>
      <c r="K43" s="106"/>
      <c r="L43" s="106"/>
      <c r="M43" s="106"/>
      <c r="N43" s="106"/>
      <c r="O43" s="106"/>
      <c r="P43" s="106"/>
      <c r="Q43" s="106"/>
      <c r="R43" s="106"/>
      <c r="S43" s="107"/>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181" t="s">
        <v>222</v>
      </c>
      <c r="C44" s="229"/>
      <c r="D44" s="230"/>
      <c r="E44" s="229"/>
      <c r="F44" s="229"/>
      <c r="G44" s="229"/>
      <c r="H44" s="229"/>
      <c r="I44" s="233"/>
      <c r="J44" s="234"/>
      <c r="K44" s="234"/>
      <c r="L44" s="201"/>
      <c r="M44" s="201"/>
      <c r="N44" s="201"/>
      <c r="O44" s="201"/>
      <c r="P44" s="201"/>
      <c r="Q44" s="201"/>
      <c r="R44" s="201"/>
      <c r="S44" s="108"/>
      <c r="T44" s="107"/>
      <c r="U44" s="107"/>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A45" s="121"/>
      <c r="B45" s="133" t="s">
        <v>247</v>
      </c>
      <c r="C45" s="137"/>
      <c r="D45" s="198"/>
      <c r="E45" s="124"/>
      <c r="F45" s="124"/>
      <c r="G45" s="124"/>
      <c r="H45" s="124"/>
      <c r="I45" s="124"/>
      <c r="J45" s="125"/>
      <c r="K45" s="125"/>
      <c r="L45" s="125"/>
      <c r="M45" s="125"/>
      <c r="N45" s="125"/>
      <c r="O45" s="125"/>
      <c r="P45" s="125"/>
      <c r="Q45" s="125"/>
      <c r="R45" s="125"/>
      <c r="S45" s="125"/>
      <c r="T45" s="126"/>
      <c r="U45" s="126"/>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A46" s="121"/>
      <c r="B46" s="167" t="s">
        <v>138</v>
      </c>
      <c r="C46" s="137"/>
      <c r="D46" s="198"/>
      <c r="E46" s="124"/>
      <c r="F46" s="124"/>
      <c r="G46" s="124"/>
      <c r="H46" s="124"/>
      <c r="I46" s="124"/>
      <c r="J46" s="125"/>
      <c r="K46" s="125"/>
      <c r="L46" s="125"/>
      <c r="M46" s="125"/>
      <c r="N46" s="125"/>
      <c r="O46" s="125"/>
      <c r="P46" s="125"/>
      <c r="Q46" s="125"/>
      <c r="R46" s="125"/>
      <c r="S46" s="125"/>
      <c r="T46" s="126"/>
      <c r="U46" s="126"/>
      <c r="V46" s="107"/>
      <c r="W46" s="102"/>
      <c r="X46" s="102"/>
      <c r="Y46" s="102"/>
      <c r="Z46" s="102"/>
      <c r="AA46" s="102"/>
      <c r="AB46" s="102"/>
      <c r="AC46" s="102"/>
      <c r="AD46" s="102"/>
      <c r="AE46" s="102"/>
      <c r="AM46" s="103"/>
      <c r="AN46" s="103"/>
      <c r="AO46" s="103"/>
      <c r="AP46" s="103"/>
      <c r="AQ46" s="103"/>
      <c r="AR46" s="103"/>
      <c r="AS46" s="104"/>
      <c r="AV46" s="101"/>
      <c r="AW46" s="97"/>
      <c r="AX46" s="97"/>
      <c r="AY46" s="97"/>
    </row>
    <row r="47" spans="1:51" x14ac:dyDescent="0.25">
      <c r="B47" s="167" t="s">
        <v>246</v>
      </c>
      <c r="C47" s="236"/>
      <c r="D47" s="237"/>
      <c r="E47" s="238"/>
      <c r="F47" s="238"/>
      <c r="G47" s="238"/>
      <c r="H47" s="238"/>
      <c r="I47" s="238"/>
      <c r="J47" s="135"/>
      <c r="K47" s="135"/>
      <c r="L47" s="135"/>
      <c r="M47" s="135"/>
      <c r="N47" s="135"/>
      <c r="O47" s="135"/>
      <c r="P47" s="135"/>
      <c r="Q47" s="135"/>
      <c r="R47" s="135"/>
      <c r="S47" s="135"/>
      <c r="T47" s="135"/>
      <c r="U47" s="135"/>
      <c r="V47" s="107"/>
      <c r="W47" s="102"/>
      <c r="X47" s="102"/>
      <c r="Y47" s="102"/>
      <c r="Z47" s="102"/>
      <c r="AA47" s="102"/>
      <c r="AB47" s="102"/>
      <c r="AC47" s="102"/>
      <c r="AD47" s="102"/>
      <c r="AE47" s="102"/>
      <c r="AM47" s="103"/>
      <c r="AN47" s="103"/>
      <c r="AO47" s="103"/>
      <c r="AP47" s="103"/>
      <c r="AQ47" s="103"/>
      <c r="AR47" s="103"/>
      <c r="AS47" s="104"/>
      <c r="AV47" s="101"/>
      <c r="AW47" s="97"/>
      <c r="AX47" s="97"/>
      <c r="AY47" s="97"/>
    </row>
    <row r="48" spans="1:51" x14ac:dyDescent="0.25">
      <c r="B48" s="167" t="s">
        <v>140</v>
      </c>
      <c r="C48" s="214"/>
      <c r="D48" s="215"/>
      <c r="E48" s="214"/>
      <c r="F48" s="214"/>
      <c r="G48" s="214"/>
      <c r="H48" s="214"/>
      <c r="I48" s="214"/>
      <c r="J48" s="214"/>
      <c r="K48" s="214"/>
      <c r="L48" s="135"/>
      <c r="M48" s="135"/>
      <c r="N48" s="135"/>
      <c r="O48" s="135"/>
      <c r="P48" s="135"/>
      <c r="Q48" s="135"/>
      <c r="R48" s="135"/>
      <c r="S48" s="135"/>
      <c r="T48" s="135"/>
      <c r="U48" s="135"/>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67" t="s">
        <v>143</v>
      </c>
      <c r="C49" s="216"/>
      <c r="D49" s="217"/>
      <c r="E49" s="216"/>
      <c r="F49" s="216"/>
      <c r="G49" s="216"/>
      <c r="H49" s="216"/>
      <c r="I49" s="216"/>
      <c r="J49" s="216"/>
      <c r="K49" s="216"/>
      <c r="L49" s="124"/>
      <c r="M49" s="124"/>
      <c r="N49" s="124"/>
      <c r="O49" s="124"/>
      <c r="P49" s="124"/>
      <c r="Q49" s="124"/>
      <c r="R49" s="124"/>
      <c r="S49" s="124"/>
      <c r="T49" s="124"/>
      <c r="U49" s="124"/>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182</v>
      </c>
      <c r="C50" s="216"/>
      <c r="D50" s="217"/>
      <c r="E50" s="216"/>
      <c r="F50" s="216"/>
      <c r="G50" s="216"/>
      <c r="H50" s="216"/>
      <c r="I50" s="218"/>
      <c r="J50" s="219"/>
      <c r="K50" s="219"/>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67" t="s">
        <v>144</v>
      </c>
      <c r="C51" s="214"/>
      <c r="D51" s="217"/>
      <c r="E51" s="216"/>
      <c r="F51" s="216"/>
      <c r="G51" s="216"/>
      <c r="H51" s="216"/>
      <c r="I51" s="218"/>
      <c r="J51" s="219"/>
      <c r="K51" s="219"/>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34" t="s">
        <v>248</v>
      </c>
      <c r="C52" s="214"/>
      <c r="D52" s="217"/>
      <c r="E52" s="216"/>
      <c r="F52" s="216"/>
      <c r="G52" s="216"/>
      <c r="H52" s="216"/>
      <c r="I52" s="218"/>
      <c r="J52" s="219"/>
      <c r="K52" s="219"/>
      <c r="L52" s="125"/>
      <c r="M52" s="125"/>
      <c r="N52" s="125"/>
      <c r="O52" s="125"/>
      <c r="P52" s="125"/>
      <c r="Q52" s="125"/>
      <c r="R52" s="235"/>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67" t="s">
        <v>212</v>
      </c>
      <c r="C53" s="133"/>
      <c r="D53" s="135"/>
      <c r="E53" s="222"/>
      <c r="F53" s="135"/>
      <c r="G53" s="135"/>
      <c r="H53" s="135"/>
      <c r="I53" s="135"/>
      <c r="J53" s="135"/>
      <c r="K53" s="135"/>
      <c r="L53" s="135"/>
      <c r="M53" s="135"/>
      <c r="N53" s="135"/>
      <c r="O53" s="135"/>
      <c r="P53" s="135"/>
      <c r="Q53" s="135"/>
      <c r="R53" s="135"/>
      <c r="S53" s="135"/>
      <c r="T53" s="135"/>
      <c r="U53" s="135"/>
      <c r="V53" s="135"/>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81" t="s">
        <v>174</v>
      </c>
      <c r="C54" s="210"/>
      <c r="D54" s="242"/>
      <c r="E54" s="243"/>
      <c r="F54" s="243"/>
      <c r="G54" s="243"/>
      <c r="H54" s="243"/>
      <c r="I54" s="243"/>
      <c r="J54" s="243"/>
      <c r="K54" s="243"/>
      <c r="L54" s="243"/>
      <c r="M54" s="243"/>
      <c r="N54" s="243"/>
      <c r="O54" s="243"/>
      <c r="P54" s="243"/>
      <c r="Q54" s="243"/>
      <c r="R54" s="243"/>
      <c r="S54" s="135"/>
      <c r="T54" s="135"/>
      <c r="U54" s="135"/>
      <c r="V54" s="79"/>
      <c r="W54" s="102"/>
      <c r="X54" s="102"/>
      <c r="Y54" s="102"/>
      <c r="Z54" s="80"/>
      <c r="AA54" s="102"/>
      <c r="AB54" s="102"/>
      <c r="AC54" s="102"/>
      <c r="AD54" s="102"/>
      <c r="AE54" s="102"/>
      <c r="AM54" s="103"/>
      <c r="AN54" s="103"/>
      <c r="AO54" s="103"/>
      <c r="AP54" s="103"/>
      <c r="AQ54" s="103"/>
      <c r="AR54" s="103"/>
      <c r="AS54" s="104"/>
      <c r="AV54" s="101"/>
      <c r="AW54" s="97"/>
      <c r="AX54" s="97"/>
      <c r="AY54" s="97"/>
    </row>
    <row r="55" spans="1:51" x14ac:dyDescent="0.25">
      <c r="B55" s="133" t="s">
        <v>188</v>
      </c>
      <c r="C55" s="239"/>
      <c r="D55" s="240"/>
      <c r="E55" s="218"/>
      <c r="F55" s="245"/>
      <c r="G55" s="245"/>
      <c r="H55" s="124"/>
      <c r="I55" s="124"/>
      <c r="J55" s="124"/>
      <c r="K55" s="124"/>
      <c r="L55" s="124"/>
      <c r="M55" s="124"/>
      <c r="N55" s="124"/>
      <c r="O55" s="124"/>
      <c r="P55" s="124"/>
      <c r="Q55" s="124"/>
      <c r="R55" s="124"/>
      <c r="S55" s="124"/>
      <c r="T55" s="124"/>
      <c r="U55" s="124"/>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A56" s="102"/>
      <c r="B56" s="167" t="s">
        <v>148</v>
      </c>
      <c r="C56" s="239"/>
      <c r="D56" s="240"/>
      <c r="E56" s="218"/>
      <c r="F56" s="245"/>
      <c r="G56" s="245"/>
      <c r="H56" s="105"/>
      <c r="I56" s="105"/>
      <c r="J56" s="106"/>
      <c r="K56" s="106"/>
      <c r="L56" s="106"/>
      <c r="M56" s="106"/>
      <c r="N56" s="106"/>
      <c r="O56" s="106"/>
      <c r="P56" s="106"/>
      <c r="Q56" s="106"/>
      <c r="R56" s="106"/>
      <c r="S56" s="106"/>
      <c r="T56" s="120"/>
      <c r="U56" s="122"/>
      <c r="V56" s="79"/>
      <c r="AS56" s="97"/>
      <c r="AT56" s="97"/>
      <c r="AU56" s="97"/>
      <c r="AV56" s="97"/>
      <c r="AW56" s="97"/>
      <c r="AX56" s="97"/>
      <c r="AY56" s="97"/>
    </row>
    <row r="57" spans="1:51" x14ac:dyDescent="0.25">
      <c r="A57" s="102"/>
      <c r="B57" s="133" t="s">
        <v>225</v>
      </c>
      <c r="C57" s="105"/>
      <c r="D57" s="244"/>
      <c r="E57" s="124"/>
      <c r="F57" s="137"/>
      <c r="G57" s="137"/>
      <c r="H57" s="10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67"/>
      <c r="C58" s="105"/>
      <c r="D58" s="244"/>
      <c r="E58" s="137"/>
      <c r="F58" s="137"/>
      <c r="G58" s="137"/>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67"/>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33"/>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67"/>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67"/>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34"/>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67"/>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33"/>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67"/>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3"/>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6"/>
      <c r="C69" s="134"/>
      <c r="D69" s="117"/>
      <c r="E69" s="134"/>
      <c r="F69" s="134"/>
      <c r="G69" s="105"/>
      <c r="H69" s="105"/>
      <c r="I69" s="105"/>
      <c r="J69" s="106"/>
      <c r="K69" s="106"/>
      <c r="L69" s="106"/>
      <c r="M69" s="106"/>
      <c r="N69" s="106"/>
      <c r="O69" s="106"/>
      <c r="P69" s="106"/>
      <c r="Q69" s="106"/>
      <c r="R69" s="106"/>
      <c r="S69" s="106"/>
      <c r="T69" s="108"/>
      <c r="U69" s="79"/>
      <c r="V69" s="79"/>
      <c r="AS69" s="97"/>
      <c r="AT69" s="97"/>
      <c r="AU69" s="97"/>
      <c r="AV69" s="97"/>
      <c r="AW69" s="97"/>
      <c r="AX69" s="97"/>
      <c r="AY69" s="97"/>
    </row>
    <row r="70" spans="1:51" x14ac:dyDescent="0.25">
      <c r="A70" s="102"/>
      <c r="B70" s="138"/>
      <c r="C70" s="139"/>
      <c r="D70" s="140"/>
      <c r="E70" s="139"/>
      <c r="F70" s="139"/>
      <c r="G70" s="139"/>
      <c r="H70" s="139"/>
      <c r="I70" s="139"/>
      <c r="J70" s="141"/>
      <c r="K70" s="141"/>
      <c r="L70" s="141"/>
      <c r="M70" s="141"/>
      <c r="N70" s="141"/>
      <c r="O70" s="141"/>
      <c r="P70" s="141"/>
      <c r="Q70" s="141"/>
      <c r="R70" s="141"/>
      <c r="S70" s="141"/>
      <c r="T70" s="142"/>
      <c r="U70" s="143"/>
      <c r="V70" s="143"/>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O73" s="12"/>
      <c r="P73" s="99"/>
      <c r="Q73" s="99"/>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R76" s="99"/>
      <c r="S76" s="99"/>
      <c r="AS76" s="97"/>
      <c r="AT76" s="97"/>
      <c r="AU76" s="97"/>
      <c r="AV76" s="97"/>
      <c r="AW76" s="97"/>
      <c r="AX76" s="97"/>
      <c r="AY76" s="97"/>
    </row>
    <row r="77" spans="1:51" x14ac:dyDescent="0.25">
      <c r="O77" s="12"/>
      <c r="P77" s="99"/>
      <c r="Q77" s="99"/>
      <c r="R77" s="99"/>
      <c r="S77" s="99"/>
      <c r="T77" s="99"/>
      <c r="AS77" s="97"/>
      <c r="AT77" s="97"/>
      <c r="AU77" s="97"/>
      <c r="AV77" s="97"/>
      <c r="AW77" s="97"/>
      <c r="AX77" s="97"/>
      <c r="AY77" s="97"/>
    </row>
    <row r="78" spans="1:51" x14ac:dyDescent="0.25">
      <c r="O78" s="12"/>
      <c r="P78" s="99"/>
      <c r="Q78" s="99"/>
      <c r="R78" s="99"/>
      <c r="S78" s="99"/>
      <c r="T78" s="99"/>
      <c r="AS78" s="97"/>
      <c r="AT78" s="97"/>
      <c r="AU78" s="97"/>
      <c r="AV78" s="97"/>
      <c r="AW78" s="97"/>
      <c r="AX78" s="97"/>
      <c r="AY78" s="97"/>
    </row>
    <row r="79" spans="1:51" x14ac:dyDescent="0.25">
      <c r="O79" s="12"/>
      <c r="P79" s="99"/>
      <c r="T79" s="99"/>
      <c r="AS79" s="97"/>
      <c r="AT79" s="97"/>
      <c r="AU79" s="97"/>
      <c r="AV79" s="97"/>
      <c r="AW79" s="97"/>
      <c r="AX79" s="97"/>
      <c r="AY79" s="97"/>
    </row>
    <row r="80" spans="1:51" x14ac:dyDescent="0.25">
      <c r="O80" s="99"/>
      <c r="Q80" s="99"/>
      <c r="R80" s="99"/>
      <c r="S80" s="99"/>
      <c r="AS80" s="97"/>
      <c r="AT80" s="97"/>
      <c r="AU80" s="97"/>
      <c r="AV80" s="97"/>
      <c r="AW80" s="97"/>
      <c r="AX80" s="97"/>
      <c r="AY80" s="97"/>
    </row>
    <row r="81" spans="15:51" x14ac:dyDescent="0.25">
      <c r="O81" s="12"/>
      <c r="P81" s="99"/>
      <c r="Q81" s="99"/>
      <c r="R81" s="99"/>
      <c r="S81" s="99"/>
      <c r="T81" s="99"/>
      <c r="AS81" s="97"/>
      <c r="AT81" s="97"/>
      <c r="AU81" s="97"/>
      <c r="AV81" s="97"/>
      <c r="AW81" s="97"/>
      <c r="AX81" s="97"/>
      <c r="AY81" s="97"/>
    </row>
    <row r="82" spans="15:51" x14ac:dyDescent="0.25">
      <c r="O82" s="12"/>
      <c r="P82" s="99"/>
      <c r="Q82" s="99"/>
      <c r="R82" s="99"/>
      <c r="S82" s="99"/>
      <c r="T82" s="99"/>
      <c r="U82" s="99"/>
      <c r="AS82" s="97"/>
      <c r="AT82" s="97"/>
      <c r="AU82" s="97"/>
      <c r="AV82" s="97"/>
      <c r="AW82" s="97"/>
      <c r="AX82" s="97"/>
      <c r="AY82" s="97"/>
    </row>
    <row r="83" spans="15:51" x14ac:dyDescent="0.25">
      <c r="O83" s="12"/>
      <c r="P83" s="99"/>
      <c r="T83" s="99"/>
      <c r="U83" s="99"/>
      <c r="AS83" s="97"/>
      <c r="AT83" s="97"/>
      <c r="AU83" s="97"/>
      <c r="AV83" s="97"/>
      <c r="AW83" s="97"/>
      <c r="AX83" s="97"/>
      <c r="AY83" s="97"/>
    </row>
    <row r="95" spans="15:51" x14ac:dyDescent="0.25">
      <c r="AS95" s="97"/>
      <c r="AT95" s="97"/>
      <c r="AU95" s="97"/>
      <c r="AV95" s="97"/>
      <c r="AW95" s="97"/>
      <c r="AX95" s="97"/>
      <c r="AY95" s="97"/>
    </row>
  </sheetData>
  <protectedRanges>
    <protectedRange sqref="S56:T72"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3 Z54:Z55 Z48:Z52" name="Range2_2_1_10_1_1_1_2"/>
    <protectedRange sqref="N56:R72" name="Range2_12_1_6_1_1"/>
    <protectedRange sqref="L56:M72" name="Range2_2_12_1_7_1_1"/>
    <protectedRange sqref="AS11:AS15" name="Range1_4_1_1_1_1"/>
    <protectedRange sqref="J11:J15 J26:J34" name="Range1_1_2_1_10_1_1_1_1"/>
    <protectedRange sqref="T43" name="Range2_12_5_1_1_4"/>
    <protectedRange sqref="E43:H43" name="Range2_2_12_1_7_1_1_1"/>
    <protectedRange sqref="D43" name="Range2_3_2_1_3_1_1_2_10_1_1_1_1_1"/>
    <protectedRange sqref="C43" name="Range2_1_1_1_1_11_1_2_1_1_1"/>
    <protectedRange sqref="L42 S38:S42 F42" name="Range2_12_3_1_1_1_1"/>
    <protectedRange sqref="D38:H38 O42:R42 I42:K42 N38:R41 C42:E42" name="Range2_12_1_3_1_1_1_1"/>
    <protectedRange sqref="I38:M38 E39:M41" name="Range2_2_12_1_6_1_1_1_1"/>
    <protectedRange sqref="D39:D41" name="Range2_1_1_1_1_11_1_1_1_1_1_1"/>
    <protectedRange sqref="C39:C41" name="Range2_1_2_1_1_1_1_1"/>
    <protectedRange sqref="C38" name="Range2_3_1_1_1_1_1"/>
    <protectedRange sqref="S43" name="Range2_12_5_1_1_4_1"/>
    <protectedRange sqref="Q43:R43" name="Range2_12_1_5_1_1_1_1_1"/>
    <protectedRange sqref="N43:P43" name="Range2_12_1_2_2_1_1_1_1_1"/>
    <protectedRange sqref="K43:M43" name="Range2_2_12_1_4_2_1_1_1_1_1"/>
    <protectedRange sqref="I43:J43"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6:K72" name="Range2_2_12_1_4_1_1_1_1_1_1_1_1_1_1_1_1_1_1_1"/>
    <protectedRange sqref="I56:I72" name="Range2_2_12_1_7_1_1_2_2_1_2"/>
    <protectedRange sqref="F59:H72 H56:H58" name="Range2_2_12_1_3_1_2_1_1_1_1_2_1_1_1_1_1_1_1_1_1_1_1"/>
    <protectedRange sqref="E59:E72"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3:V53 F54:G54" name="Range2_12_5_1_1_1_2_2_1_1_1_1_1_1_1_1_1_1_1_2_1_1_1_2_1_1_1_1_1_1_1_1_1_1_1_1_1_1_1_1_2_1_1_1_1_1_1_1_1_1_2_1_1_3_1_1_1_3_1_1_1_1_1_1_1_1_1_1_1_1_1_1_1_1_1_1_1_1_1_1_2_1_1_1_1_1_1_1_1_1_1_1_2_2_1_2_1_1_1_1_1_1_1_1_1_1_1_1_1"/>
    <protectedRange sqref="S50:T52" name="Range2_12_5_1_1_2_1_1_1_2_1_1_1_1_1_1_1_1_1_1_1_1_1"/>
    <protectedRange sqref="N50:R52" name="Range2_12_1_6_1_1_2_1_1_1_2_1_1_1_1_1_1_1_1_1_1_1_1_1"/>
    <protectedRange sqref="L50:M52" name="Range2_2_12_1_7_1_1_3_1_1_1_2_1_1_1_1_1_1_1_1_1_1_1_1_1"/>
    <protectedRange sqref="J50:K52" name="Range2_2_12_1_4_1_1_1_1_1_1_1_1_1_1_1_1_1_1_1_2_1_1_1_2_1_1_1_1_1_1_1_1_1_1_1_1_1"/>
    <protectedRange sqref="I50:I52" name="Range2_2_12_1_7_1_1_2_2_1_2_2_1_1_1_2_1_1_1_1_1_1_1_1_1_1_1_1_1"/>
    <protectedRange sqref="G50:H52" name="Range2_2_12_1_3_1_2_1_1_1_1_2_1_1_1_1_1_1_1_1_1_1_1_2_1_1_1_2_1_1_1_1_1_1_1_1_1_1_1_1_1"/>
    <protectedRange sqref="F50:F52" name="Range2_2_12_1_3_1_2_1_1_1_1_2_1_1_1_1_1_1_1_1_1_1_1_2_2_1_1_2_1_1_1_1_1_1_1_1_1_1_1_1_1"/>
    <protectedRange sqref="E50:E52"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4" name="Range2_12_5_1_1_2_1_1_1_1_1_1_1_1_1_1_1_1_1_1_1_1"/>
    <protectedRange sqref="S44" name="Range2_12_4_1_1_1_4_2_2_1_1_1_1_1_1_1_1_1_1_1_1_1_1_1_1"/>
    <protectedRange sqref="F47:U47" name="Range2_12_5_1_1_1_2_2_1_1_1_1_1_1_1_1_1_1_1_2_1_1_1_2_1_1_1_1_1_1_1_1_1_1_1_1_1_1_1_1_2_1_1_1_1_1_1_1_1_1_2_1_1_3_1_1_1_3_1_1_1_1_1_1_1_1_1_1_1_1_1_1_1_1_1_1_1_1_1_1_2_1_1_1_1_1_1_1_1_1_1_1_2_2_1_1_1_1_1_1_1_1_1_1"/>
    <protectedRange sqref="S45:T46" name="Range2_12_5_1_1_2_1_1_1_1_1_2_1_1_1_1_1_1"/>
    <protectedRange sqref="N45:R46" name="Range2_12_1_6_1_1_2_1_1_1_1_1_2_1_1_1_1_1_1"/>
    <protectedRange sqref="L45:M46" name="Range2_2_12_1_7_1_1_3_1_1_1_1_1_2_1_1_1_1_1_1"/>
    <protectedRange sqref="J45:K46" name="Range2_2_12_1_4_1_1_1_1_1_1_1_1_1_1_1_1_1_1_1_2_1_1_1_1_1_2_1_1_1_1_1_1"/>
    <protectedRange sqref="I45:I46" name="Range2_2_12_1_7_1_1_2_2_1_2_2_1_1_1_1_1_2_1_1_1_1_1_1"/>
    <protectedRange sqref="G45:H46" name="Range2_2_12_1_3_1_2_1_1_1_1_2_1_1_1_1_1_1_1_1_1_1_1_2_1_1_1_1_1_2_1_1_1_1_1_1"/>
    <protectedRange sqref="F45:F46" name="Range2_2_12_1_3_1_2_1_1_1_1_2_1_1_1_1_1_1_1_1_1_1_1_2_2_1_1_1_1_2_1_1_1_1_1_1"/>
    <protectedRange sqref="E45:E46" name="Range2_2_12_1_3_1_2_1_1_1_2_1_1_1_1_3_1_1_1_1_1_1_1_1_1_2_2_1_1_1_1_2_1_1_1_1_1_1"/>
    <protectedRange sqref="C53"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F17:F22" name="Range1_16_3_1_1_2_1_1_1_2_1_1"/>
    <protectedRange sqref="C54"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60" name="Range2_12_5_1_1_1_1_1_2_1_2_1_1_1_2_1_1_1_1_1_1_1_1_1_1_2_1_1_1_1_1_2_1_1_1_1_1_1_1_2_1_1_3_1_1_1_2_1_1_1_1_1_1_1_1_1_1_1_1_1_1_1_1_1_1_1_1_1_1_1_1_1_1_1_1_1_1_1_1_2_2_1_1_1_1_2_1_1_2_1_1_1_1_1_1_1_1_1_1_2_2_1_1_2_1_1"/>
    <protectedRange sqref="N44:R44" name="Range2_12_1_6_1_1_2_1_1_1_2_1_1_1_1_1_1_1_1_1_1_1_1_1_1"/>
    <protectedRange sqref="L44:M44" name="Range2_2_12_1_7_1_1_3_1_1_1_2_1_1_1_1_1_1_1_1_1_1_1_1_1_1"/>
    <protectedRange sqref="J44:K44" name="Range2_2_12_1_4_1_1_1_1_1_1_1_1_1_1_1_1_1_1_1_2_1_1_1_2_1_1_1_1_1_1_1_1_1_1_1_1_1_1"/>
    <protectedRange sqref="I44" name="Range2_2_12_1_7_1_1_2_2_1_2_2_1_1_1_2_1_1_1_1_1_1_1_1_1_1_1_1_1_1"/>
    <protectedRange sqref="G44:H44" name="Range2_2_12_1_3_1_2_1_1_1_1_2_1_1_1_1_1_1_1_1_1_1_1_2_1_1_1_2_1_1_1_1_1_1_1_1_1_1_1_1_1_1"/>
    <protectedRange sqref="F44" name="Range2_2_12_1_3_1_2_1_1_1_1_2_1_1_1_1_1_1_1_1_1_1_1_2_2_1_1_2_1_1_1_1_1_1_1_1_1_1_1_1_1_1"/>
    <protectedRange sqref="E44" name="Range2_2_12_1_3_1_2_1_1_1_2_1_1_1_1_3_1_1_1_1_1_1_1_1_1_2_2_1_1_2_1_1_1_1_1_1_1_1_1_1_1_1_1_1"/>
    <protectedRange sqref="B43" name="Range2_12_5_1_1_1_1_1_2_1_1_1_1_1_1"/>
    <protectedRange sqref="B44" name="Range2_12_5_1_1_1_2_2_1_1_1_1_1_1_1_1_1_1_1_2_1_1_1_1_1_1_1_1_1_3_1_3_1_2_1_1_1_1_1_1_1_1_1_1_1_1_1_2_1_1_1_1_1_2_1_1_1_1_1_1_1_1_2_1_1_3_1_1_1_2_1_1_1_1_1_1_1_1_1_1_1_1_1_1_1_1_1_2_1_1_1_1_1_1_1_1_1_1_1_1_1_1_1_1_1_1_1_2_3_1_2_1_1_1_2_2_1_3_1_1_1_1_1__2"/>
    <protectedRange sqref="G55:G57" name="Range2_2_12_1_3_1_2_1_1_1_1_2_1_1_1_1_1_1_1_1_1_1_1_2_1_1_1_2_1_1_1_1_1_1_1_1_1_1_1_1_1_3"/>
    <protectedRange sqref="G58 F55:F57" name="Range2_2_12_1_3_1_2_1_1_1_1_2_1_1_1_1_1_1_1_1_1_1_1_2_2_1_1_2_1_1_1_1_1_1_1_1_1_1_1_1_1_3"/>
    <protectedRange sqref="F58 E55:E58" name="Range2_2_12_1_3_1_2_1_1_1_2_1_1_1_1_3_1_1_1_1_1_1_1_1_1_2_2_1_1_2_1_1_1_1_1_1_1_1_1_1_1_1_1_3"/>
    <protectedRange sqref="B45"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8"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489" priority="36" operator="containsText" text="N/A">
      <formula>NOT(ISERROR(SEARCH("N/A",X11)))</formula>
    </cfRule>
    <cfRule type="cellIs" dxfId="488" priority="49" operator="equal">
      <formula>0</formula>
    </cfRule>
  </conditionalFormatting>
  <conditionalFormatting sqref="AC11:AE34 X11:Y34 AA11:AA34">
    <cfRule type="cellIs" dxfId="487" priority="48" operator="greaterThanOrEqual">
      <formula>1185</formula>
    </cfRule>
  </conditionalFormatting>
  <conditionalFormatting sqref="AC11:AE34 X11:Y34 AA11:AA34">
    <cfRule type="cellIs" dxfId="486" priority="47" operator="between">
      <formula>0.1</formula>
      <formula>1184</formula>
    </cfRule>
  </conditionalFormatting>
  <conditionalFormatting sqref="X8">
    <cfRule type="cellIs" dxfId="485" priority="46" operator="equal">
      <formula>0</formula>
    </cfRule>
  </conditionalFormatting>
  <conditionalFormatting sqref="X8">
    <cfRule type="cellIs" dxfId="484" priority="45" operator="greaterThan">
      <formula>1179</formula>
    </cfRule>
  </conditionalFormatting>
  <conditionalFormatting sqref="X8">
    <cfRule type="cellIs" dxfId="483" priority="44" operator="greaterThan">
      <formula>99</formula>
    </cfRule>
  </conditionalFormatting>
  <conditionalFormatting sqref="X8">
    <cfRule type="cellIs" dxfId="482" priority="43" operator="greaterThan">
      <formula>0.99</formula>
    </cfRule>
  </conditionalFormatting>
  <conditionalFormatting sqref="AB8">
    <cfRule type="cellIs" dxfId="481" priority="42" operator="equal">
      <formula>0</formula>
    </cfRule>
  </conditionalFormatting>
  <conditionalFormatting sqref="AB8">
    <cfRule type="cellIs" dxfId="480" priority="41" operator="greaterThan">
      <formula>1179</formula>
    </cfRule>
  </conditionalFormatting>
  <conditionalFormatting sqref="AB8">
    <cfRule type="cellIs" dxfId="479" priority="40" operator="greaterThan">
      <formula>99</formula>
    </cfRule>
  </conditionalFormatting>
  <conditionalFormatting sqref="AB8">
    <cfRule type="cellIs" dxfId="478" priority="39" operator="greaterThan">
      <formula>0.99</formula>
    </cfRule>
  </conditionalFormatting>
  <conditionalFormatting sqref="AH11:AH31">
    <cfRule type="cellIs" dxfId="477" priority="37" operator="greaterThan">
      <formula>$AH$8</formula>
    </cfRule>
    <cfRule type="cellIs" dxfId="476" priority="38" operator="greaterThan">
      <formula>$AH$8</formula>
    </cfRule>
  </conditionalFormatting>
  <conditionalFormatting sqref="AB11:AB34">
    <cfRule type="containsText" dxfId="475" priority="32" operator="containsText" text="N/A">
      <formula>NOT(ISERROR(SEARCH("N/A",AB11)))</formula>
    </cfRule>
    <cfRule type="cellIs" dxfId="474" priority="35" operator="equal">
      <formula>0</formula>
    </cfRule>
  </conditionalFormatting>
  <conditionalFormatting sqref="AB11:AB34">
    <cfRule type="cellIs" dxfId="473" priority="34" operator="greaterThanOrEqual">
      <formula>1185</formula>
    </cfRule>
  </conditionalFormatting>
  <conditionalFormatting sqref="AB11:AB34">
    <cfRule type="cellIs" dxfId="472" priority="33" operator="between">
      <formula>0.1</formula>
      <formula>1184</formula>
    </cfRule>
  </conditionalFormatting>
  <conditionalFormatting sqref="AN11:AN35 AO11:AO34">
    <cfRule type="cellIs" dxfId="471" priority="31" operator="equal">
      <formula>0</formula>
    </cfRule>
  </conditionalFormatting>
  <conditionalFormatting sqref="AN11:AN35 AO11:AO34">
    <cfRule type="cellIs" dxfId="470" priority="30" operator="greaterThan">
      <formula>1179</formula>
    </cfRule>
  </conditionalFormatting>
  <conditionalFormatting sqref="AN11:AN35 AO11:AO34">
    <cfRule type="cellIs" dxfId="469" priority="29" operator="greaterThan">
      <formula>99</formula>
    </cfRule>
  </conditionalFormatting>
  <conditionalFormatting sqref="AN11:AN35 AO11:AO34">
    <cfRule type="cellIs" dxfId="468" priority="28" operator="greaterThan">
      <formula>0.99</formula>
    </cfRule>
  </conditionalFormatting>
  <conditionalFormatting sqref="AQ11:AQ34">
    <cfRule type="cellIs" dxfId="467" priority="27" operator="equal">
      <formula>0</formula>
    </cfRule>
  </conditionalFormatting>
  <conditionalFormatting sqref="AQ11:AQ34">
    <cfRule type="cellIs" dxfId="466" priority="26" operator="greaterThan">
      <formula>1179</formula>
    </cfRule>
  </conditionalFormatting>
  <conditionalFormatting sqref="AQ11:AQ34">
    <cfRule type="cellIs" dxfId="465" priority="25" operator="greaterThan">
      <formula>99</formula>
    </cfRule>
  </conditionalFormatting>
  <conditionalFormatting sqref="AQ11:AQ34">
    <cfRule type="cellIs" dxfId="464" priority="24" operator="greaterThan">
      <formula>0.99</formula>
    </cfRule>
  </conditionalFormatting>
  <conditionalFormatting sqref="Z11:Z34">
    <cfRule type="containsText" dxfId="463" priority="20" operator="containsText" text="N/A">
      <formula>NOT(ISERROR(SEARCH("N/A",Z11)))</formula>
    </cfRule>
    <cfRule type="cellIs" dxfId="462" priority="23" operator="equal">
      <formula>0</formula>
    </cfRule>
  </conditionalFormatting>
  <conditionalFormatting sqref="Z11:Z34">
    <cfRule type="cellIs" dxfId="461" priority="22" operator="greaterThanOrEqual">
      <formula>1185</formula>
    </cfRule>
  </conditionalFormatting>
  <conditionalFormatting sqref="Z11:Z34">
    <cfRule type="cellIs" dxfId="460" priority="21" operator="between">
      <formula>0.1</formula>
      <formula>1184</formula>
    </cfRule>
  </conditionalFormatting>
  <conditionalFormatting sqref="AJ11:AN35">
    <cfRule type="cellIs" dxfId="459" priority="19" operator="equal">
      <formula>0</formula>
    </cfRule>
  </conditionalFormatting>
  <conditionalFormatting sqref="AJ11:AN35">
    <cfRule type="cellIs" dxfId="458" priority="18" operator="greaterThan">
      <formula>1179</formula>
    </cfRule>
  </conditionalFormatting>
  <conditionalFormatting sqref="AJ11:AN35">
    <cfRule type="cellIs" dxfId="457" priority="17" operator="greaterThan">
      <formula>99</formula>
    </cfRule>
  </conditionalFormatting>
  <conditionalFormatting sqref="AJ11:AN35">
    <cfRule type="cellIs" dxfId="456" priority="16" operator="greaterThan">
      <formula>0.99</formula>
    </cfRule>
  </conditionalFormatting>
  <conditionalFormatting sqref="AP11:AP34">
    <cfRule type="cellIs" dxfId="455" priority="15" operator="equal">
      <formula>0</formula>
    </cfRule>
  </conditionalFormatting>
  <conditionalFormatting sqref="AP11:AP34">
    <cfRule type="cellIs" dxfId="454" priority="14" operator="greaterThan">
      <formula>1179</formula>
    </cfRule>
  </conditionalFormatting>
  <conditionalFormatting sqref="AP11:AP34">
    <cfRule type="cellIs" dxfId="453" priority="13" operator="greaterThan">
      <formula>99</formula>
    </cfRule>
  </conditionalFormatting>
  <conditionalFormatting sqref="AP11:AP34">
    <cfRule type="cellIs" dxfId="452" priority="12" operator="greaterThan">
      <formula>0.99</formula>
    </cfRule>
  </conditionalFormatting>
  <conditionalFormatting sqref="AH32:AH34">
    <cfRule type="cellIs" dxfId="451" priority="10" operator="greaterThan">
      <formula>$AH$8</formula>
    </cfRule>
    <cfRule type="cellIs" dxfId="450" priority="11" operator="greaterThan">
      <formula>$AH$8</formula>
    </cfRule>
  </conditionalFormatting>
  <conditionalFormatting sqref="AI11:AI34">
    <cfRule type="cellIs" dxfId="449" priority="9" operator="greaterThan">
      <formula>$AI$8</formula>
    </cfRule>
  </conditionalFormatting>
  <conditionalFormatting sqref="AM20:AN21 AL11:AL34">
    <cfRule type="cellIs" dxfId="448" priority="8" operator="equal">
      <formula>0</formula>
    </cfRule>
  </conditionalFormatting>
  <conditionalFormatting sqref="AM20:AN21 AL11:AL34">
    <cfRule type="cellIs" dxfId="447" priority="7" operator="greaterThan">
      <formula>1179</formula>
    </cfRule>
  </conditionalFormatting>
  <conditionalFormatting sqref="AM20:AN21 AL11:AL34">
    <cfRule type="cellIs" dxfId="446" priority="6" operator="greaterThan">
      <formula>99</formula>
    </cfRule>
  </conditionalFormatting>
  <conditionalFormatting sqref="AM20:AN21 AL11:AL34">
    <cfRule type="cellIs" dxfId="445" priority="5" operator="greaterThan">
      <formula>0.99</formula>
    </cfRule>
  </conditionalFormatting>
  <conditionalFormatting sqref="AM16:AM34">
    <cfRule type="cellIs" dxfId="444" priority="4" operator="equal">
      <formula>0</formula>
    </cfRule>
  </conditionalFormatting>
  <conditionalFormatting sqref="AM16:AM34">
    <cfRule type="cellIs" dxfId="443" priority="3" operator="greaterThan">
      <formula>1179</formula>
    </cfRule>
  </conditionalFormatting>
  <conditionalFormatting sqref="AM16:AM34">
    <cfRule type="cellIs" dxfId="442" priority="2" operator="greaterThan">
      <formula>99</formula>
    </cfRule>
  </conditionalFormatting>
  <conditionalFormatting sqref="AM16:AM34">
    <cfRule type="cellIs" dxfId="441"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5"/>
  <sheetViews>
    <sheetView showWhiteSpace="0" topLeftCell="D16" zoomScaleNormal="100" workbookViewId="0">
      <selection activeCell="I34" sqref="I34"/>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5" width="9.28515625" style="97" customWidth="1"/>
    <col min="16"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177"/>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180" t="s">
        <v>10</v>
      </c>
      <c r="I7" s="116" t="s">
        <v>11</v>
      </c>
      <c r="J7" s="116" t="s">
        <v>12</v>
      </c>
      <c r="K7" s="116" t="s">
        <v>13</v>
      </c>
      <c r="L7" s="12"/>
      <c r="M7" s="12"/>
      <c r="N7" s="12"/>
      <c r="O7" s="180"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42543</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31068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178" t="s">
        <v>51</v>
      </c>
      <c r="V9" s="178" t="s">
        <v>52</v>
      </c>
      <c r="W9" s="349" t="s">
        <v>53</v>
      </c>
      <c r="X9" s="350" t="s">
        <v>54</v>
      </c>
      <c r="Y9" s="351"/>
      <c r="Z9" s="351"/>
      <c r="AA9" s="351"/>
      <c r="AB9" s="351"/>
      <c r="AC9" s="351"/>
      <c r="AD9" s="351"/>
      <c r="AE9" s="352"/>
      <c r="AF9" s="176" t="s">
        <v>55</v>
      </c>
      <c r="AG9" s="176" t="s">
        <v>56</v>
      </c>
      <c r="AH9" s="338" t="s">
        <v>57</v>
      </c>
      <c r="AI9" s="353" t="s">
        <v>58</v>
      </c>
      <c r="AJ9" s="178" t="s">
        <v>59</v>
      </c>
      <c r="AK9" s="178" t="s">
        <v>60</v>
      </c>
      <c r="AL9" s="178" t="s">
        <v>61</v>
      </c>
      <c r="AM9" s="178" t="s">
        <v>62</v>
      </c>
      <c r="AN9" s="178" t="s">
        <v>63</v>
      </c>
      <c r="AO9" s="178" t="s">
        <v>64</v>
      </c>
      <c r="AP9" s="178" t="s">
        <v>65</v>
      </c>
      <c r="AQ9" s="336" t="s">
        <v>66</v>
      </c>
      <c r="AR9" s="178" t="s">
        <v>67</v>
      </c>
      <c r="AS9" s="338" t="s">
        <v>68</v>
      </c>
      <c r="AV9" s="35" t="s">
        <v>69</v>
      </c>
      <c r="AW9" s="35" t="s">
        <v>70</v>
      </c>
      <c r="AY9" s="36" t="s">
        <v>71</v>
      </c>
    </row>
    <row r="10" spans="2:51" x14ac:dyDescent="0.25">
      <c r="B10" s="178" t="s">
        <v>72</v>
      </c>
      <c r="C10" s="178" t="s">
        <v>73</v>
      </c>
      <c r="D10" s="178" t="s">
        <v>74</v>
      </c>
      <c r="E10" s="178" t="s">
        <v>75</v>
      </c>
      <c r="F10" s="178" t="s">
        <v>74</v>
      </c>
      <c r="G10" s="178" t="s">
        <v>75</v>
      </c>
      <c r="H10" s="332"/>
      <c r="I10" s="178" t="s">
        <v>75</v>
      </c>
      <c r="J10" s="178" t="s">
        <v>75</v>
      </c>
      <c r="K10" s="178" t="s">
        <v>75</v>
      </c>
      <c r="L10" s="28" t="s">
        <v>29</v>
      </c>
      <c r="M10" s="335"/>
      <c r="N10" s="28" t="s">
        <v>29</v>
      </c>
      <c r="O10" s="337"/>
      <c r="P10" s="337"/>
      <c r="Q10" s="1">
        <f>'JUNE 21'!Q34</f>
        <v>6178905</v>
      </c>
      <c r="R10" s="346"/>
      <c r="S10" s="347"/>
      <c r="T10" s="348"/>
      <c r="U10" s="178" t="s">
        <v>75</v>
      </c>
      <c r="V10" s="178" t="s">
        <v>75</v>
      </c>
      <c r="W10" s="349"/>
      <c r="X10" s="37" t="s">
        <v>76</v>
      </c>
      <c r="Y10" s="37" t="s">
        <v>77</v>
      </c>
      <c r="Z10" s="37" t="s">
        <v>78</v>
      </c>
      <c r="AA10" s="37" t="s">
        <v>79</v>
      </c>
      <c r="AB10" s="37" t="s">
        <v>80</v>
      </c>
      <c r="AC10" s="37" t="s">
        <v>81</v>
      </c>
      <c r="AD10" s="37" t="s">
        <v>82</v>
      </c>
      <c r="AE10" s="37" t="s">
        <v>83</v>
      </c>
      <c r="AF10" s="38"/>
      <c r="AG10" s="1">
        <f>'JUNE 21'!AG34</f>
        <v>47657680</v>
      </c>
      <c r="AH10" s="338"/>
      <c r="AI10" s="354"/>
      <c r="AJ10" s="178" t="s">
        <v>84</v>
      </c>
      <c r="AK10" s="178" t="s">
        <v>84</v>
      </c>
      <c r="AL10" s="178" t="s">
        <v>84</v>
      </c>
      <c r="AM10" s="178" t="s">
        <v>84</v>
      </c>
      <c r="AN10" s="178" t="s">
        <v>84</v>
      </c>
      <c r="AO10" s="178" t="s">
        <v>84</v>
      </c>
      <c r="AP10" s="1">
        <f>'JUNE 21'!AP34</f>
        <v>10933477</v>
      </c>
      <c r="AQ10" s="337"/>
      <c r="AR10" s="179" t="s">
        <v>85</v>
      </c>
      <c r="AS10" s="338"/>
      <c r="AV10" s="39" t="s">
        <v>86</v>
      </c>
      <c r="AW10" s="39" t="s">
        <v>87</v>
      </c>
      <c r="AY10" s="81" t="s">
        <v>128</v>
      </c>
    </row>
    <row r="11" spans="2:51" x14ac:dyDescent="0.25">
      <c r="B11" s="40">
        <v>2</v>
      </c>
      <c r="C11" s="40">
        <v>4.1666666666666664E-2</v>
      </c>
      <c r="D11" s="110">
        <v>4</v>
      </c>
      <c r="E11" s="41">
        <f t="shared" ref="E11:E34" si="0">D11/1.42</f>
        <v>2.8169014084507045</v>
      </c>
      <c r="F11" s="175">
        <v>83</v>
      </c>
      <c r="G11" s="41">
        <f>F11/1.42</f>
        <v>58.450704225352112</v>
      </c>
      <c r="H11" s="42" t="s">
        <v>88</v>
      </c>
      <c r="I11" s="42">
        <f>J11-(2/1.42)</f>
        <v>53.521126760563384</v>
      </c>
      <c r="J11" s="43">
        <f>(F11-5)/1.42</f>
        <v>54.929577464788736</v>
      </c>
      <c r="K11" s="42">
        <f>J11+(6/1.42)</f>
        <v>59.154929577464792</v>
      </c>
      <c r="L11" s="44">
        <v>14</v>
      </c>
      <c r="M11" s="45" t="s">
        <v>89</v>
      </c>
      <c r="N11" s="45">
        <v>11.4</v>
      </c>
      <c r="O11" s="111">
        <v>145</v>
      </c>
      <c r="P11" s="111">
        <v>126</v>
      </c>
      <c r="Q11" s="111">
        <v>6183348</v>
      </c>
      <c r="R11" s="46">
        <f>IF(ISBLANK(Q11),"-",Q11-Q10)</f>
        <v>4443</v>
      </c>
      <c r="S11" s="47">
        <f>R11*24/1000</f>
        <v>106.63200000000001</v>
      </c>
      <c r="T11" s="47">
        <f>R11/1000</f>
        <v>4.4429999999999996</v>
      </c>
      <c r="U11" s="112">
        <v>3.1</v>
      </c>
      <c r="V11" s="112">
        <f>U11</f>
        <v>3.1</v>
      </c>
      <c r="W11" s="113" t="s">
        <v>135</v>
      </c>
      <c r="X11" s="115">
        <v>0</v>
      </c>
      <c r="Y11" s="115">
        <v>0</v>
      </c>
      <c r="Z11" s="115">
        <v>1187</v>
      </c>
      <c r="AA11" s="115">
        <v>1185</v>
      </c>
      <c r="AB11" s="115">
        <v>1186</v>
      </c>
      <c r="AC11" s="48" t="s">
        <v>90</v>
      </c>
      <c r="AD11" s="48" t="s">
        <v>90</v>
      </c>
      <c r="AE11" s="48" t="s">
        <v>90</v>
      </c>
      <c r="AF11" s="114" t="s">
        <v>90</v>
      </c>
      <c r="AG11" s="123">
        <v>47658792</v>
      </c>
      <c r="AH11" s="49">
        <f>IF(ISBLANK(AG11),"-",AG11-AG10)</f>
        <v>1112</v>
      </c>
      <c r="AI11" s="50">
        <f>AH11/T11</f>
        <v>250.28134143596671</v>
      </c>
      <c r="AJ11" s="98">
        <v>0</v>
      </c>
      <c r="AK11" s="98">
        <v>0</v>
      </c>
      <c r="AL11" s="98">
        <v>1</v>
      </c>
      <c r="AM11" s="98">
        <v>1</v>
      </c>
      <c r="AN11" s="98">
        <v>1</v>
      </c>
      <c r="AO11" s="98">
        <v>0.7</v>
      </c>
      <c r="AP11" s="115">
        <v>10933950</v>
      </c>
      <c r="AQ11" s="115">
        <f t="shared" ref="AQ11:AQ34" si="1">AP11-AP10</f>
        <v>473</v>
      </c>
      <c r="AR11" s="51"/>
      <c r="AS11" s="52" t="s">
        <v>113</v>
      </c>
      <c r="AV11" s="39" t="s">
        <v>88</v>
      </c>
      <c r="AW11" s="39" t="s">
        <v>91</v>
      </c>
      <c r="AY11" s="81" t="s">
        <v>127</v>
      </c>
    </row>
    <row r="12" spans="2:51" x14ac:dyDescent="0.25">
      <c r="B12" s="40">
        <v>2.0416666666666701</v>
      </c>
      <c r="C12" s="40">
        <v>8.3333333333333329E-2</v>
      </c>
      <c r="D12" s="110">
        <v>4</v>
      </c>
      <c r="E12" s="41">
        <f t="shared" si="0"/>
        <v>2.8169014084507045</v>
      </c>
      <c r="F12" s="175">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141</v>
      </c>
      <c r="P12" s="111">
        <v>118</v>
      </c>
      <c r="Q12" s="111">
        <v>6188362</v>
      </c>
      <c r="R12" s="46">
        <f t="shared" ref="R12:R34" si="4">IF(ISBLANK(Q12),"-",Q12-Q11)</f>
        <v>5014</v>
      </c>
      <c r="S12" s="47">
        <f t="shared" ref="S12:S34" si="5">R12*24/1000</f>
        <v>120.336</v>
      </c>
      <c r="T12" s="47">
        <f t="shared" ref="T12:T34" si="6">R12/1000</f>
        <v>5.0140000000000002</v>
      </c>
      <c r="U12" s="112">
        <v>4</v>
      </c>
      <c r="V12" s="112">
        <f t="shared" ref="V12:V34" si="7">U12</f>
        <v>4</v>
      </c>
      <c r="W12" s="113" t="s">
        <v>135</v>
      </c>
      <c r="X12" s="115">
        <v>0</v>
      </c>
      <c r="Y12" s="115">
        <v>0</v>
      </c>
      <c r="Z12" s="115">
        <v>1157</v>
      </c>
      <c r="AA12" s="115">
        <v>1185</v>
      </c>
      <c r="AB12" s="115">
        <v>115</v>
      </c>
      <c r="AC12" s="48" t="s">
        <v>90</v>
      </c>
      <c r="AD12" s="48" t="s">
        <v>90</v>
      </c>
      <c r="AE12" s="48" t="s">
        <v>90</v>
      </c>
      <c r="AF12" s="114" t="s">
        <v>90</v>
      </c>
      <c r="AG12" s="123">
        <v>47659952</v>
      </c>
      <c r="AH12" s="49">
        <f>IF(ISBLANK(AG12),"-",AG12-AG11)</f>
        <v>1160</v>
      </c>
      <c r="AI12" s="50">
        <f t="shared" ref="AI12:AI34" si="8">AH12/T12</f>
        <v>231.35221380135619</v>
      </c>
      <c r="AJ12" s="98">
        <v>0</v>
      </c>
      <c r="AK12" s="98">
        <v>0</v>
      </c>
      <c r="AL12" s="98">
        <v>1</v>
      </c>
      <c r="AM12" s="98">
        <v>1</v>
      </c>
      <c r="AN12" s="98">
        <v>1</v>
      </c>
      <c r="AO12" s="98">
        <v>0.7</v>
      </c>
      <c r="AP12" s="115">
        <v>10934525</v>
      </c>
      <c r="AQ12" s="115">
        <f t="shared" si="1"/>
        <v>575</v>
      </c>
      <c r="AR12" s="118">
        <v>1.32</v>
      </c>
      <c r="AS12" s="52" t="s">
        <v>113</v>
      </c>
      <c r="AV12" s="39" t="s">
        <v>92</v>
      </c>
      <c r="AW12" s="39" t="s">
        <v>93</v>
      </c>
      <c r="AY12" s="81" t="s">
        <v>125</v>
      </c>
    </row>
    <row r="13" spans="2:51" x14ac:dyDescent="0.25">
      <c r="B13" s="40">
        <v>2.0833333333333299</v>
      </c>
      <c r="C13" s="40">
        <v>0.125</v>
      </c>
      <c r="D13" s="110">
        <v>5</v>
      </c>
      <c r="E13" s="41">
        <f t="shared" si="0"/>
        <v>3.5211267605633805</v>
      </c>
      <c r="F13" s="175">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138</v>
      </c>
      <c r="P13" s="111">
        <v>119</v>
      </c>
      <c r="Q13" s="111">
        <v>6193414</v>
      </c>
      <c r="R13" s="46">
        <f t="shared" si="4"/>
        <v>5052</v>
      </c>
      <c r="S13" s="47">
        <f t="shared" si="5"/>
        <v>121.248</v>
      </c>
      <c r="T13" s="47">
        <f t="shared" si="6"/>
        <v>5.0519999999999996</v>
      </c>
      <c r="U13" s="112">
        <v>4.7</v>
      </c>
      <c r="V13" s="112">
        <f t="shared" si="7"/>
        <v>4.7</v>
      </c>
      <c r="W13" s="113" t="s">
        <v>135</v>
      </c>
      <c r="X13" s="115">
        <v>0</v>
      </c>
      <c r="Y13" s="115">
        <v>0</v>
      </c>
      <c r="Z13" s="115">
        <v>1157</v>
      </c>
      <c r="AA13" s="115">
        <v>1185</v>
      </c>
      <c r="AB13" s="115">
        <v>1157</v>
      </c>
      <c r="AC13" s="48" t="s">
        <v>90</v>
      </c>
      <c r="AD13" s="48" t="s">
        <v>90</v>
      </c>
      <c r="AE13" s="48" t="s">
        <v>90</v>
      </c>
      <c r="AF13" s="114" t="s">
        <v>90</v>
      </c>
      <c r="AG13" s="123">
        <v>47661116</v>
      </c>
      <c r="AH13" s="49">
        <f>IF(ISBLANK(AG13),"-",AG13-AG12)</f>
        <v>1164</v>
      </c>
      <c r="AI13" s="50">
        <f t="shared" si="8"/>
        <v>230.4038004750594</v>
      </c>
      <c r="AJ13" s="98">
        <v>0</v>
      </c>
      <c r="AK13" s="98">
        <v>0</v>
      </c>
      <c r="AL13" s="98">
        <v>1</v>
      </c>
      <c r="AM13" s="98">
        <v>1</v>
      </c>
      <c r="AN13" s="98">
        <v>1</v>
      </c>
      <c r="AO13" s="98">
        <v>0.7</v>
      </c>
      <c r="AP13" s="115">
        <v>10935152</v>
      </c>
      <c r="AQ13" s="115">
        <f t="shared" si="1"/>
        <v>627</v>
      </c>
      <c r="AR13" s="51"/>
      <c r="AS13" s="52" t="s">
        <v>113</v>
      </c>
      <c r="AV13" s="39" t="s">
        <v>94</v>
      </c>
      <c r="AW13" s="39" t="s">
        <v>95</v>
      </c>
      <c r="AY13" s="81" t="s">
        <v>132</v>
      </c>
    </row>
    <row r="14" spans="2:51" x14ac:dyDescent="0.25">
      <c r="B14" s="40">
        <v>2.125</v>
      </c>
      <c r="C14" s="40">
        <v>0.16666666666666699</v>
      </c>
      <c r="D14" s="110">
        <v>4</v>
      </c>
      <c r="E14" s="41">
        <f t="shared" si="0"/>
        <v>2.8169014084507045</v>
      </c>
      <c r="F14" s="175">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136</v>
      </c>
      <c r="P14" s="111">
        <v>120</v>
      </c>
      <c r="Q14" s="111">
        <v>6196906</v>
      </c>
      <c r="R14" s="46">
        <f t="shared" si="4"/>
        <v>3492</v>
      </c>
      <c r="S14" s="47">
        <f t="shared" si="5"/>
        <v>83.808000000000007</v>
      </c>
      <c r="T14" s="47">
        <f t="shared" si="6"/>
        <v>3.492</v>
      </c>
      <c r="U14" s="112">
        <v>8</v>
      </c>
      <c r="V14" s="112">
        <f t="shared" si="7"/>
        <v>8</v>
      </c>
      <c r="W14" s="113" t="s">
        <v>135</v>
      </c>
      <c r="X14" s="115">
        <v>0</v>
      </c>
      <c r="Y14" s="115">
        <v>0</v>
      </c>
      <c r="Z14" s="115">
        <v>1156</v>
      </c>
      <c r="AA14" s="115">
        <v>1185</v>
      </c>
      <c r="AB14" s="115">
        <v>1157</v>
      </c>
      <c r="AC14" s="48" t="s">
        <v>90</v>
      </c>
      <c r="AD14" s="48" t="s">
        <v>90</v>
      </c>
      <c r="AE14" s="48" t="s">
        <v>90</v>
      </c>
      <c r="AF14" s="114" t="s">
        <v>90</v>
      </c>
      <c r="AG14" s="123">
        <v>47662246</v>
      </c>
      <c r="AH14" s="49">
        <f t="shared" ref="AH14:AH34" si="9">IF(ISBLANK(AG14),"-",AG14-AG13)</f>
        <v>1130</v>
      </c>
      <c r="AI14" s="50">
        <f t="shared" si="8"/>
        <v>323.59679266895762</v>
      </c>
      <c r="AJ14" s="98">
        <v>0</v>
      </c>
      <c r="AK14" s="98">
        <v>0</v>
      </c>
      <c r="AL14" s="98">
        <v>1</v>
      </c>
      <c r="AM14" s="98">
        <v>1</v>
      </c>
      <c r="AN14" s="98">
        <v>1</v>
      </c>
      <c r="AO14" s="98">
        <v>0.7</v>
      </c>
      <c r="AP14" s="115">
        <v>10935299</v>
      </c>
      <c r="AQ14" s="115">
        <f t="shared" si="1"/>
        <v>147</v>
      </c>
      <c r="AR14" s="51"/>
      <c r="AS14" s="52" t="s">
        <v>113</v>
      </c>
      <c r="AT14" s="54"/>
      <c r="AV14" s="39" t="s">
        <v>96</v>
      </c>
      <c r="AW14" s="39" t="s">
        <v>97</v>
      </c>
      <c r="AY14" s="81" t="s">
        <v>181</v>
      </c>
    </row>
    <row r="15" spans="2:51" ht="14.25" customHeight="1" x14ac:dyDescent="0.25">
      <c r="B15" s="40">
        <v>2.1666666666666701</v>
      </c>
      <c r="C15" s="40">
        <v>0.20833333333333301</v>
      </c>
      <c r="D15" s="110">
        <v>4</v>
      </c>
      <c r="E15" s="41">
        <f t="shared" si="0"/>
        <v>2.8169014084507045</v>
      </c>
      <c r="F15" s="175">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134</v>
      </c>
      <c r="P15" s="111">
        <v>131</v>
      </c>
      <c r="Q15" s="111">
        <v>6201728</v>
      </c>
      <c r="R15" s="46">
        <f t="shared" si="4"/>
        <v>4822</v>
      </c>
      <c r="S15" s="47">
        <f t="shared" si="5"/>
        <v>115.72799999999999</v>
      </c>
      <c r="T15" s="47">
        <f t="shared" si="6"/>
        <v>4.8220000000000001</v>
      </c>
      <c r="U15" s="112">
        <v>9.5</v>
      </c>
      <c r="V15" s="112">
        <f t="shared" si="7"/>
        <v>9.5</v>
      </c>
      <c r="W15" s="113" t="s">
        <v>135</v>
      </c>
      <c r="X15" s="115">
        <v>0</v>
      </c>
      <c r="Y15" s="115">
        <v>0</v>
      </c>
      <c r="Z15" s="115">
        <v>1157</v>
      </c>
      <c r="AA15" s="115">
        <v>1185</v>
      </c>
      <c r="AB15" s="115">
        <v>1157</v>
      </c>
      <c r="AC15" s="48" t="s">
        <v>90</v>
      </c>
      <c r="AD15" s="48" t="s">
        <v>90</v>
      </c>
      <c r="AE15" s="48" t="s">
        <v>90</v>
      </c>
      <c r="AF15" s="114" t="s">
        <v>90</v>
      </c>
      <c r="AG15" s="123">
        <v>47663530</v>
      </c>
      <c r="AH15" s="49">
        <f t="shared" si="9"/>
        <v>1284</v>
      </c>
      <c r="AI15" s="50">
        <f t="shared" si="8"/>
        <v>266.27955205309001</v>
      </c>
      <c r="AJ15" s="98">
        <v>0</v>
      </c>
      <c r="AK15" s="98">
        <v>0</v>
      </c>
      <c r="AL15" s="98">
        <v>1</v>
      </c>
      <c r="AM15" s="98">
        <v>1</v>
      </c>
      <c r="AN15" s="98">
        <v>1</v>
      </c>
      <c r="AO15" s="98">
        <v>0.7</v>
      </c>
      <c r="AP15" s="115">
        <v>10935374</v>
      </c>
      <c r="AQ15" s="115">
        <f t="shared" si="1"/>
        <v>75</v>
      </c>
      <c r="AR15" s="51"/>
      <c r="AS15" s="52" t="s">
        <v>113</v>
      </c>
      <c r="AV15" s="39" t="s">
        <v>98</v>
      </c>
      <c r="AW15" s="39" t="s">
        <v>99</v>
      </c>
      <c r="AY15" s="97"/>
    </row>
    <row r="16" spans="2:51" x14ac:dyDescent="0.25">
      <c r="B16" s="40">
        <v>2.2083333333333299</v>
      </c>
      <c r="C16" s="40">
        <v>0.25</v>
      </c>
      <c r="D16" s="110">
        <v>4</v>
      </c>
      <c r="E16" s="41">
        <f t="shared" si="0"/>
        <v>2.8169014084507045</v>
      </c>
      <c r="F16" s="175">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11">
        <v>134</v>
      </c>
      <c r="P16" s="111">
        <v>145</v>
      </c>
      <c r="Q16" s="111">
        <v>6207618</v>
      </c>
      <c r="R16" s="46">
        <f t="shared" si="4"/>
        <v>5890</v>
      </c>
      <c r="S16" s="47">
        <f t="shared" si="5"/>
        <v>141.36000000000001</v>
      </c>
      <c r="T16" s="47">
        <f t="shared" si="6"/>
        <v>5.89</v>
      </c>
      <c r="U16" s="112">
        <v>9</v>
      </c>
      <c r="V16" s="112">
        <f t="shared" si="7"/>
        <v>9</v>
      </c>
      <c r="W16" s="113" t="s">
        <v>129</v>
      </c>
      <c r="X16" s="115">
        <v>1048</v>
      </c>
      <c r="Y16" s="115">
        <v>0</v>
      </c>
      <c r="Z16" s="115">
        <v>1187</v>
      </c>
      <c r="AA16" s="115">
        <v>1185</v>
      </c>
      <c r="AB16" s="115">
        <v>1187</v>
      </c>
      <c r="AC16" s="48" t="s">
        <v>90</v>
      </c>
      <c r="AD16" s="48" t="s">
        <v>90</v>
      </c>
      <c r="AE16" s="48" t="s">
        <v>90</v>
      </c>
      <c r="AF16" s="114" t="s">
        <v>90</v>
      </c>
      <c r="AG16" s="123">
        <v>47664980</v>
      </c>
      <c r="AH16" s="49">
        <f t="shared" si="9"/>
        <v>1450</v>
      </c>
      <c r="AI16" s="50">
        <f t="shared" si="8"/>
        <v>246.17996604414262</v>
      </c>
      <c r="AJ16" s="98">
        <v>1</v>
      </c>
      <c r="AK16" s="98">
        <v>0</v>
      </c>
      <c r="AL16" s="98">
        <v>1</v>
      </c>
      <c r="AM16" s="98">
        <v>1</v>
      </c>
      <c r="AN16" s="98">
        <v>1</v>
      </c>
      <c r="AO16" s="98">
        <v>0</v>
      </c>
      <c r="AP16" s="115">
        <v>10935374</v>
      </c>
      <c r="AQ16" s="115">
        <f t="shared" si="1"/>
        <v>0</v>
      </c>
      <c r="AR16" s="53">
        <v>1.38</v>
      </c>
      <c r="AS16" s="52" t="s">
        <v>101</v>
      </c>
      <c r="AV16" s="39" t="s">
        <v>102</v>
      </c>
      <c r="AW16" s="39" t="s">
        <v>103</v>
      </c>
      <c r="AY16" s="97"/>
    </row>
    <row r="17" spans="1:51" x14ac:dyDescent="0.25">
      <c r="B17" s="40">
        <v>2.25</v>
      </c>
      <c r="C17" s="40">
        <v>0.29166666666666702</v>
      </c>
      <c r="D17" s="110">
        <v>4</v>
      </c>
      <c r="E17" s="41">
        <f t="shared" si="0"/>
        <v>2.8169014084507045</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137</v>
      </c>
      <c r="P17" s="111">
        <v>144</v>
      </c>
      <c r="Q17" s="111">
        <v>6213661</v>
      </c>
      <c r="R17" s="46">
        <f t="shared" si="4"/>
        <v>6043</v>
      </c>
      <c r="S17" s="47">
        <f t="shared" si="5"/>
        <v>145.03200000000001</v>
      </c>
      <c r="T17" s="47">
        <f t="shared" si="6"/>
        <v>6.0430000000000001</v>
      </c>
      <c r="U17" s="112">
        <v>8.4</v>
      </c>
      <c r="V17" s="112">
        <f t="shared" si="7"/>
        <v>8.4</v>
      </c>
      <c r="W17" s="113" t="s">
        <v>129</v>
      </c>
      <c r="X17" s="115">
        <v>1048</v>
      </c>
      <c r="Y17" s="115">
        <v>0</v>
      </c>
      <c r="Z17" s="115">
        <v>1187</v>
      </c>
      <c r="AA17" s="115">
        <v>1185</v>
      </c>
      <c r="AB17" s="115">
        <v>1187</v>
      </c>
      <c r="AC17" s="48" t="s">
        <v>90</v>
      </c>
      <c r="AD17" s="48" t="s">
        <v>90</v>
      </c>
      <c r="AE17" s="48" t="s">
        <v>90</v>
      </c>
      <c r="AF17" s="114" t="s">
        <v>90</v>
      </c>
      <c r="AG17" s="123">
        <v>47666348</v>
      </c>
      <c r="AH17" s="49">
        <f t="shared" si="9"/>
        <v>1368</v>
      </c>
      <c r="AI17" s="50">
        <f t="shared" si="8"/>
        <v>226.37762700645374</v>
      </c>
      <c r="AJ17" s="98">
        <v>1</v>
      </c>
      <c r="AK17" s="98">
        <v>0</v>
      </c>
      <c r="AL17" s="98">
        <v>1</v>
      </c>
      <c r="AM17" s="98">
        <v>1</v>
      </c>
      <c r="AN17" s="98">
        <v>1</v>
      </c>
      <c r="AO17" s="98">
        <v>0</v>
      </c>
      <c r="AP17" s="115">
        <v>10935374</v>
      </c>
      <c r="AQ17" s="115">
        <f t="shared" si="1"/>
        <v>0</v>
      </c>
      <c r="AR17" s="51"/>
      <c r="AS17" s="52" t="s">
        <v>101</v>
      </c>
      <c r="AT17" s="54"/>
      <c r="AV17" s="39" t="s">
        <v>104</v>
      </c>
      <c r="AW17" s="39" t="s">
        <v>105</v>
      </c>
      <c r="AY17" s="101"/>
    </row>
    <row r="18" spans="1:51" x14ac:dyDescent="0.25">
      <c r="B18" s="40">
        <v>2.2916666666666701</v>
      </c>
      <c r="C18" s="40">
        <v>0.33333333333333298</v>
      </c>
      <c r="D18" s="110">
        <v>4</v>
      </c>
      <c r="E18" s="41">
        <f t="shared" si="0"/>
        <v>2.8169014084507045</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134</v>
      </c>
      <c r="P18" s="111">
        <v>143</v>
      </c>
      <c r="Q18" s="111">
        <v>6219688</v>
      </c>
      <c r="R18" s="46">
        <f t="shared" si="4"/>
        <v>6027</v>
      </c>
      <c r="S18" s="47">
        <f t="shared" si="5"/>
        <v>144.648</v>
      </c>
      <c r="T18" s="47">
        <f t="shared" si="6"/>
        <v>6.0270000000000001</v>
      </c>
      <c r="U18" s="112">
        <v>7.9</v>
      </c>
      <c r="V18" s="112">
        <f t="shared" si="7"/>
        <v>7.9</v>
      </c>
      <c r="W18" s="113" t="s">
        <v>129</v>
      </c>
      <c r="X18" s="115">
        <v>1047</v>
      </c>
      <c r="Y18" s="115">
        <v>0</v>
      </c>
      <c r="Z18" s="115">
        <v>1187</v>
      </c>
      <c r="AA18" s="115">
        <v>1185</v>
      </c>
      <c r="AB18" s="115">
        <v>1187</v>
      </c>
      <c r="AC18" s="48" t="s">
        <v>90</v>
      </c>
      <c r="AD18" s="48" t="s">
        <v>90</v>
      </c>
      <c r="AE18" s="48" t="s">
        <v>90</v>
      </c>
      <c r="AF18" s="114" t="s">
        <v>90</v>
      </c>
      <c r="AG18" s="123">
        <v>47667708</v>
      </c>
      <c r="AH18" s="49">
        <f t="shared" si="9"/>
        <v>1360</v>
      </c>
      <c r="AI18" s="50">
        <f t="shared" si="8"/>
        <v>225.65123610419778</v>
      </c>
      <c r="AJ18" s="98">
        <v>1</v>
      </c>
      <c r="AK18" s="98">
        <v>0</v>
      </c>
      <c r="AL18" s="98">
        <v>1</v>
      </c>
      <c r="AM18" s="98">
        <v>1</v>
      </c>
      <c r="AN18" s="98">
        <v>1</v>
      </c>
      <c r="AO18" s="98">
        <v>0</v>
      </c>
      <c r="AP18" s="115">
        <v>10935374</v>
      </c>
      <c r="AQ18" s="115">
        <f t="shared" si="1"/>
        <v>0</v>
      </c>
      <c r="AR18" s="51"/>
      <c r="AS18" s="52" t="s">
        <v>101</v>
      </c>
      <c r="AV18" s="39" t="s">
        <v>106</v>
      </c>
      <c r="AW18" s="39" t="s">
        <v>107</v>
      </c>
      <c r="AY18" s="101"/>
    </row>
    <row r="19" spans="1:51" x14ac:dyDescent="0.25">
      <c r="A19" s="97" t="s">
        <v>134</v>
      </c>
      <c r="B19" s="40">
        <v>2.3333333333333299</v>
      </c>
      <c r="C19" s="40">
        <v>0.375</v>
      </c>
      <c r="D19" s="110">
        <v>4</v>
      </c>
      <c r="E19" s="41">
        <f t="shared" si="0"/>
        <v>2.8169014084507045</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135</v>
      </c>
      <c r="P19" s="111">
        <v>146</v>
      </c>
      <c r="Q19" s="111">
        <v>6225687</v>
      </c>
      <c r="R19" s="46">
        <f t="shared" si="4"/>
        <v>5999</v>
      </c>
      <c r="S19" s="47">
        <f t="shared" si="5"/>
        <v>143.976</v>
      </c>
      <c r="T19" s="47">
        <f t="shared" si="6"/>
        <v>5.9989999999999997</v>
      </c>
      <c r="U19" s="112">
        <v>7.3</v>
      </c>
      <c r="V19" s="112">
        <f t="shared" si="7"/>
        <v>7.3</v>
      </c>
      <c r="W19" s="113" t="s">
        <v>129</v>
      </c>
      <c r="X19" s="115">
        <v>1047</v>
      </c>
      <c r="Y19" s="115">
        <v>0</v>
      </c>
      <c r="Z19" s="115">
        <v>1187</v>
      </c>
      <c r="AA19" s="115">
        <v>1185</v>
      </c>
      <c r="AB19" s="115">
        <v>1187</v>
      </c>
      <c r="AC19" s="48" t="s">
        <v>90</v>
      </c>
      <c r="AD19" s="48" t="s">
        <v>90</v>
      </c>
      <c r="AE19" s="48" t="s">
        <v>90</v>
      </c>
      <c r="AF19" s="114" t="s">
        <v>90</v>
      </c>
      <c r="AG19" s="123">
        <v>47669060</v>
      </c>
      <c r="AH19" s="49">
        <f t="shared" si="9"/>
        <v>1352</v>
      </c>
      <c r="AI19" s="50">
        <f t="shared" si="8"/>
        <v>225.37089514919154</v>
      </c>
      <c r="AJ19" s="98">
        <v>1</v>
      </c>
      <c r="AK19" s="98">
        <v>0</v>
      </c>
      <c r="AL19" s="98">
        <v>1</v>
      </c>
      <c r="AM19" s="98">
        <v>1</v>
      </c>
      <c r="AN19" s="98">
        <v>1</v>
      </c>
      <c r="AO19" s="98">
        <v>0</v>
      </c>
      <c r="AP19" s="115">
        <v>10935374</v>
      </c>
      <c r="AQ19" s="115">
        <f t="shared" si="1"/>
        <v>0</v>
      </c>
      <c r="AR19" s="51"/>
      <c r="AS19" s="52" t="s">
        <v>101</v>
      </c>
      <c r="AV19" s="39" t="s">
        <v>108</v>
      </c>
      <c r="AW19" s="39" t="s">
        <v>109</v>
      </c>
      <c r="AY19" s="101"/>
    </row>
    <row r="20" spans="1:51" x14ac:dyDescent="0.25">
      <c r="B20" s="40">
        <v>2.375</v>
      </c>
      <c r="C20" s="40">
        <v>0.41666666666666669</v>
      </c>
      <c r="D20" s="110">
        <v>4</v>
      </c>
      <c r="E20" s="41">
        <f t="shared" si="0"/>
        <v>2.8169014084507045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136</v>
      </c>
      <c r="P20" s="111">
        <v>147</v>
      </c>
      <c r="Q20" s="111">
        <v>6231814</v>
      </c>
      <c r="R20" s="46">
        <f t="shared" si="4"/>
        <v>6127</v>
      </c>
      <c r="S20" s="47">
        <f t="shared" si="5"/>
        <v>147.048</v>
      </c>
      <c r="T20" s="47">
        <f t="shared" si="6"/>
        <v>6.1269999999999998</v>
      </c>
      <c r="U20" s="112">
        <v>6.8</v>
      </c>
      <c r="V20" s="112">
        <f t="shared" si="7"/>
        <v>6.8</v>
      </c>
      <c r="W20" s="113" t="s">
        <v>129</v>
      </c>
      <c r="X20" s="115">
        <v>1047</v>
      </c>
      <c r="Y20" s="115">
        <v>0</v>
      </c>
      <c r="Z20" s="115">
        <v>1187</v>
      </c>
      <c r="AA20" s="115">
        <v>1185</v>
      </c>
      <c r="AB20" s="115">
        <v>1187</v>
      </c>
      <c r="AC20" s="48" t="s">
        <v>90</v>
      </c>
      <c r="AD20" s="48" t="s">
        <v>90</v>
      </c>
      <c r="AE20" s="48" t="s">
        <v>90</v>
      </c>
      <c r="AF20" s="114" t="s">
        <v>90</v>
      </c>
      <c r="AG20" s="123">
        <v>47670436</v>
      </c>
      <c r="AH20" s="49">
        <f t="shared" si="9"/>
        <v>1376</v>
      </c>
      <c r="AI20" s="50">
        <f t="shared" si="8"/>
        <v>224.57972906805941</v>
      </c>
      <c r="AJ20" s="98">
        <v>1</v>
      </c>
      <c r="AK20" s="98">
        <v>0</v>
      </c>
      <c r="AL20" s="98">
        <v>1</v>
      </c>
      <c r="AM20" s="98">
        <v>1</v>
      </c>
      <c r="AN20" s="98">
        <v>1</v>
      </c>
      <c r="AO20" s="98">
        <v>0</v>
      </c>
      <c r="AP20" s="115">
        <v>10935374</v>
      </c>
      <c r="AQ20" s="115">
        <f t="shared" si="1"/>
        <v>0</v>
      </c>
      <c r="AR20" s="53">
        <v>1.42</v>
      </c>
      <c r="AS20" s="52" t="s">
        <v>134</v>
      </c>
      <c r="AY20" s="101"/>
    </row>
    <row r="21" spans="1:51" x14ac:dyDescent="0.25">
      <c r="B21" s="40">
        <v>2.4166666666666701</v>
      </c>
      <c r="C21" s="40">
        <v>0.45833333333333298</v>
      </c>
      <c r="D21" s="110">
        <v>4</v>
      </c>
      <c r="E21" s="41">
        <f t="shared" si="0"/>
        <v>2.8169014084507045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134</v>
      </c>
      <c r="P21" s="111">
        <v>145</v>
      </c>
      <c r="Q21" s="111">
        <v>6237895</v>
      </c>
      <c r="R21" s="46">
        <f t="shared" si="4"/>
        <v>6081</v>
      </c>
      <c r="S21" s="47">
        <f t="shared" si="5"/>
        <v>145.94399999999999</v>
      </c>
      <c r="T21" s="47">
        <f t="shared" si="6"/>
        <v>6.0810000000000004</v>
      </c>
      <c r="U21" s="112">
        <v>6.3</v>
      </c>
      <c r="V21" s="112">
        <f t="shared" si="7"/>
        <v>6.3</v>
      </c>
      <c r="W21" s="113" t="s">
        <v>129</v>
      </c>
      <c r="X21" s="115">
        <v>1047</v>
      </c>
      <c r="Y21" s="115">
        <v>0</v>
      </c>
      <c r="Z21" s="115">
        <v>1187</v>
      </c>
      <c r="AA21" s="115">
        <v>1185</v>
      </c>
      <c r="AB21" s="115">
        <v>1187</v>
      </c>
      <c r="AC21" s="48" t="s">
        <v>90</v>
      </c>
      <c r="AD21" s="48" t="s">
        <v>90</v>
      </c>
      <c r="AE21" s="48" t="s">
        <v>90</v>
      </c>
      <c r="AF21" s="114" t="s">
        <v>90</v>
      </c>
      <c r="AG21" s="123">
        <v>47671804</v>
      </c>
      <c r="AH21" s="49">
        <f t="shared" si="9"/>
        <v>1368</v>
      </c>
      <c r="AI21" s="50">
        <f t="shared" si="8"/>
        <v>224.96299950666008</v>
      </c>
      <c r="AJ21" s="98">
        <v>1</v>
      </c>
      <c r="AK21" s="98">
        <v>0</v>
      </c>
      <c r="AL21" s="98">
        <v>1</v>
      </c>
      <c r="AM21" s="98">
        <v>1</v>
      </c>
      <c r="AN21" s="98">
        <v>1</v>
      </c>
      <c r="AO21" s="98">
        <v>0</v>
      </c>
      <c r="AP21" s="115">
        <v>10935374</v>
      </c>
      <c r="AQ21" s="115">
        <f t="shared" si="1"/>
        <v>0</v>
      </c>
      <c r="AR21" s="51"/>
      <c r="AS21" s="52" t="s">
        <v>101</v>
      </c>
      <c r="AY21" s="101"/>
    </row>
    <row r="22" spans="1:51" x14ac:dyDescent="0.25">
      <c r="A22" s="97" t="s">
        <v>163</v>
      </c>
      <c r="B22" s="40">
        <v>2.4583333333333299</v>
      </c>
      <c r="C22" s="40">
        <v>0.5</v>
      </c>
      <c r="D22" s="110">
        <v>4</v>
      </c>
      <c r="E22" s="41">
        <f t="shared" si="0"/>
        <v>2.8169014084507045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134</v>
      </c>
      <c r="P22" s="111">
        <v>143</v>
      </c>
      <c r="Q22" s="111">
        <v>6243837</v>
      </c>
      <c r="R22" s="46">
        <f t="shared" si="4"/>
        <v>5942</v>
      </c>
      <c r="S22" s="47">
        <f t="shared" si="5"/>
        <v>142.608</v>
      </c>
      <c r="T22" s="47">
        <f t="shared" si="6"/>
        <v>5.9420000000000002</v>
      </c>
      <c r="U22" s="112">
        <v>5.8</v>
      </c>
      <c r="V22" s="112">
        <f t="shared" si="7"/>
        <v>5.8</v>
      </c>
      <c r="W22" s="113" t="s">
        <v>129</v>
      </c>
      <c r="X22" s="115">
        <v>1048</v>
      </c>
      <c r="Y22" s="115">
        <v>0</v>
      </c>
      <c r="Z22" s="115">
        <v>1187</v>
      </c>
      <c r="AA22" s="115">
        <v>1185</v>
      </c>
      <c r="AB22" s="115">
        <v>1187</v>
      </c>
      <c r="AC22" s="48" t="s">
        <v>90</v>
      </c>
      <c r="AD22" s="48" t="s">
        <v>90</v>
      </c>
      <c r="AE22" s="48" t="s">
        <v>90</v>
      </c>
      <c r="AF22" s="114" t="s">
        <v>90</v>
      </c>
      <c r="AG22" s="123">
        <v>47673172</v>
      </c>
      <c r="AH22" s="49">
        <f t="shared" si="9"/>
        <v>1368</v>
      </c>
      <c r="AI22" s="50">
        <f t="shared" si="8"/>
        <v>230.2255132951868</v>
      </c>
      <c r="AJ22" s="98">
        <v>1</v>
      </c>
      <c r="AK22" s="98">
        <v>0</v>
      </c>
      <c r="AL22" s="98">
        <v>1</v>
      </c>
      <c r="AM22" s="98">
        <v>1</v>
      </c>
      <c r="AN22" s="98">
        <v>1</v>
      </c>
      <c r="AO22" s="98">
        <v>0</v>
      </c>
      <c r="AP22" s="115">
        <v>10935374</v>
      </c>
      <c r="AQ22" s="115">
        <f t="shared" si="1"/>
        <v>0</v>
      </c>
      <c r="AR22" s="51"/>
      <c r="AS22" s="52" t="s">
        <v>101</v>
      </c>
      <c r="AV22" s="55" t="s">
        <v>110</v>
      </c>
      <c r="AY22" s="101"/>
    </row>
    <row r="23" spans="1:51" x14ac:dyDescent="0.25">
      <c r="A23" s="97" t="s">
        <v>124</v>
      </c>
      <c r="B23" s="40">
        <v>2.5</v>
      </c>
      <c r="C23" s="40">
        <v>0.54166666666666696</v>
      </c>
      <c r="D23" s="110">
        <v>4</v>
      </c>
      <c r="E23" s="41">
        <f t="shared" si="0"/>
        <v>2.8169014084507045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133</v>
      </c>
      <c r="P23" s="111">
        <v>141</v>
      </c>
      <c r="Q23" s="111">
        <v>6249692</v>
      </c>
      <c r="R23" s="46">
        <f t="shared" si="4"/>
        <v>5855</v>
      </c>
      <c r="S23" s="47">
        <f t="shared" si="5"/>
        <v>140.52000000000001</v>
      </c>
      <c r="T23" s="47">
        <f t="shared" si="6"/>
        <v>5.8550000000000004</v>
      </c>
      <c r="U23" s="112">
        <v>5.3</v>
      </c>
      <c r="V23" s="112">
        <f t="shared" si="7"/>
        <v>5.3</v>
      </c>
      <c r="W23" s="113" t="s">
        <v>129</v>
      </c>
      <c r="X23" s="115">
        <v>1046</v>
      </c>
      <c r="Y23" s="115">
        <v>0</v>
      </c>
      <c r="Z23" s="115">
        <v>1187</v>
      </c>
      <c r="AA23" s="115">
        <v>1185</v>
      </c>
      <c r="AB23" s="115">
        <v>1187</v>
      </c>
      <c r="AC23" s="48" t="s">
        <v>90</v>
      </c>
      <c r="AD23" s="48" t="s">
        <v>90</v>
      </c>
      <c r="AE23" s="48" t="s">
        <v>90</v>
      </c>
      <c r="AF23" s="114" t="s">
        <v>90</v>
      </c>
      <c r="AG23" s="123">
        <v>47674524</v>
      </c>
      <c r="AH23" s="49">
        <f t="shared" si="9"/>
        <v>1352</v>
      </c>
      <c r="AI23" s="50">
        <f t="shared" si="8"/>
        <v>230.91374893253627</v>
      </c>
      <c r="AJ23" s="98">
        <v>1</v>
      </c>
      <c r="AK23" s="98">
        <v>0</v>
      </c>
      <c r="AL23" s="98">
        <v>1</v>
      </c>
      <c r="AM23" s="98">
        <v>1</v>
      </c>
      <c r="AN23" s="98">
        <v>1</v>
      </c>
      <c r="AO23" s="98">
        <v>0</v>
      </c>
      <c r="AP23" s="115">
        <v>10935374</v>
      </c>
      <c r="AQ23" s="115">
        <f t="shared" si="1"/>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135</v>
      </c>
      <c r="P24" s="111">
        <v>142</v>
      </c>
      <c r="Q24" s="111">
        <v>6255416</v>
      </c>
      <c r="R24" s="46">
        <f t="shared" si="4"/>
        <v>5724</v>
      </c>
      <c r="S24" s="47">
        <f t="shared" si="5"/>
        <v>137.376</v>
      </c>
      <c r="T24" s="47">
        <f t="shared" si="6"/>
        <v>5.7240000000000002</v>
      </c>
      <c r="U24" s="112">
        <v>4.9000000000000004</v>
      </c>
      <c r="V24" s="112">
        <f t="shared" si="7"/>
        <v>4.9000000000000004</v>
      </c>
      <c r="W24" s="113" t="s">
        <v>129</v>
      </c>
      <c r="X24" s="115">
        <v>1006</v>
      </c>
      <c r="Y24" s="115">
        <v>0</v>
      </c>
      <c r="Z24" s="115">
        <v>1187</v>
      </c>
      <c r="AA24" s="115">
        <v>1185</v>
      </c>
      <c r="AB24" s="115">
        <v>1186</v>
      </c>
      <c r="AC24" s="48" t="s">
        <v>90</v>
      </c>
      <c r="AD24" s="48" t="s">
        <v>90</v>
      </c>
      <c r="AE24" s="48" t="s">
        <v>90</v>
      </c>
      <c r="AF24" s="114" t="s">
        <v>90</v>
      </c>
      <c r="AG24" s="123">
        <v>47675848</v>
      </c>
      <c r="AH24" s="49">
        <f>IF(ISBLANK(AG24),"-",AG24-AG23)</f>
        <v>1324</v>
      </c>
      <c r="AI24" s="50">
        <f t="shared" si="8"/>
        <v>231.30677847658978</v>
      </c>
      <c r="AJ24" s="98">
        <v>1</v>
      </c>
      <c r="AK24" s="98">
        <v>0</v>
      </c>
      <c r="AL24" s="98">
        <v>1</v>
      </c>
      <c r="AM24" s="98">
        <v>1</v>
      </c>
      <c r="AN24" s="98">
        <v>1</v>
      </c>
      <c r="AO24" s="98">
        <v>0</v>
      </c>
      <c r="AP24" s="115">
        <v>10935374</v>
      </c>
      <c r="AQ24" s="115">
        <f t="shared" si="1"/>
        <v>0</v>
      </c>
      <c r="AR24" s="53">
        <v>1.35</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140</v>
      </c>
      <c r="P25" s="111">
        <v>143</v>
      </c>
      <c r="Q25" s="111">
        <v>6261337</v>
      </c>
      <c r="R25" s="46">
        <f t="shared" si="4"/>
        <v>5921</v>
      </c>
      <c r="S25" s="47">
        <f t="shared" si="5"/>
        <v>142.10400000000001</v>
      </c>
      <c r="T25" s="47">
        <f t="shared" si="6"/>
        <v>5.9210000000000003</v>
      </c>
      <c r="U25" s="112">
        <v>4.7</v>
      </c>
      <c r="V25" s="112">
        <f t="shared" si="7"/>
        <v>4.7</v>
      </c>
      <c r="W25" s="113" t="s">
        <v>129</v>
      </c>
      <c r="X25" s="115">
        <v>1005</v>
      </c>
      <c r="Y25" s="115">
        <v>0</v>
      </c>
      <c r="Z25" s="115">
        <v>1187</v>
      </c>
      <c r="AA25" s="115">
        <v>1185</v>
      </c>
      <c r="AB25" s="115">
        <v>1187</v>
      </c>
      <c r="AC25" s="48" t="s">
        <v>90</v>
      </c>
      <c r="AD25" s="48" t="s">
        <v>90</v>
      </c>
      <c r="AE25" s="48" t="s">
        <v>90</v>
      </c>
      <c r="AF25" s="114" t="s">
        <v>90</v>
      </c>
      <c r="AG25" s="123">
        <v>47677192</v>
      </c>
      <c r="AH25" s="49">
        <f t="shared" si="9"/>
        <v>1344</v>
      </c>
      <c r="AI25" s="50">
        <f t="shared" si="8"/>
        <v>226.98868434386083</v>
      </c>
      <c r="AJ25" s="98">
        <v>1</v>
      </c>
      <c r="AK25" s="98">
        <v>0</v>
      </c>
      <c r="AL25" s="98">
        <v>1</v>
      </c>
      <c r="AM25" s="98">
        <v>1</v>
      </c>
      <c r="AN25" s="98">
        <v>1</v>
      </c>
      <c r="AO25" s="98">
        <v>0</v>
      </c>
      <c r="AP25" s="115">
        <v>10935374</v>
      </c>
      <c r="AQ25" s="115">
        <f t="shared" si="1"/>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138</v>
      </c>
      <c r="P26" s="111">
        <v>142</v>
      </c>
      <c r="Q26" s="111">
        <v>6267235</v>
      </c>
      <c r="R26" s="46">
        <f t="shared" si="4"/>
        <v>5898</v>
      </c>
      <c r="S26" s="47">
        <f t="shared" si="5"/>
        <v>141.55199999999999</v>
      </c>
      <c r="T26" s="47">
        <f t="shared" si="6"/>
        <v>5.8979999999999997</v>
      </c>
      <c r="U26" s="112">
        <v>4.5</v>
      </c>
      <c r="V26" s="112">
        <f t="shared" si="7"/>
        <v>4.5</v>
      </c>
      <c r="W26" s="113" t="s">
        <v>129</v>
      </c>
      <c r="X26" s="115">
        <v>1005</v>
      </c>
      <c r="Y26" s="115">
        <v>0</v>
      </c>
      <c r="Z26" s="115">
        <v>1187</v>
      </c>
      <c r="AA26" s="115">
        <v>1185</v>
      </c>
      <c r="AB26" s="115">
        <v>1187</v>
      </c>
      <c r="AC26" s="48" t="s">
        <v>90</v>
      </c>
      <c r="AD26" s="48" t="s">
        <v>90</v>
      </c>
      <c r="AE26" s="48" t="s">
        <v>90</v>
      </c>
      <c r="AF26" s="114" t="s">
        <v>90</v>
      </c>
      <c r="AG26" s="123">
        <v>47678536</v>
      </c>
      <c r="AH26" s="49">
        <f t="shared" si="9"/>
        <v>1344</v>
      </c>
      <c r="AI26" s="50">
        <f t="shared" si="8"/>
        <v>227.87385554425231</v>
      </c>
      <c r="AJ26" s="98">
        <v>1</v>
      </c>
      <c r="AK26" s="98">
        <v>0</v>
      </c>
      <c r="AL26" s="98">
        <v>1</v>
      </c>
      <c r="AM26" s="98">
        <v>1</v>
      </c>
      <c r="AN26" s="98">
        <v>1</v>
      </c>
      <c r="AO26" s="98">
        <v>0</v>
      </c>
      <c r="AP26" s="115">
        <v>10935374</v>
      </c>
      <c r="AQ26" s="115">
        <f t="shared" si="1"/>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140</v>
      </c>
      <c r="P27" s="111">
        <v>142</v>
      </c>
      <c r="Q27" s="111">
        <v>6273100</v>
      </c>
      <c r="R27" s="46">
        <f t="shared" si="4"/>
        <v>5865</v>
      </c>
      <c r="S27" s="47">
        <f t="shared" si="5"/>
        <v>140.76</v>
      </c>
      <c r="T27" s="47">
        <f t="shared" si="6"/>
        <v>5.8650000000000002</v>
      </c>
      <c r="U27" s="112">
        <v>4.2</v>
      </c>
      <c r="V27" s="112">
        <f t="shared" si="7"/>
        <v>4.2</v>
      </c>
      <c r="W27" s="113" t="s">
        <v>129</v>
      </c>
      <c r="X27" s="115">
        <v>1006</v>
      </c>
      <c r="Y27" s="115">
        <v>0</v>
      </c>
      <c r="Z27" s="115">
        <v>1187</v>
      </c>
      <c r="AA27" s="115">
        <v>1185</v>
      </c>
      <c r="AB27" s="115">
        <v>1188</v>
      </c>
      <c r="AC27" s="48" t="s">
        <v>90</v>
      </c>
      <c r="AD27" s="48" t="s">
        <v>90</v>
      </c>
      <c r="AE27" s="48" t="s">
        <v>90</v>
      </c>
      <c r="AF27" s="114" t="s">
        <v>90</v>
      </c>
      <c r="AG27" s="123">
        <v>47679876</v>
      </c>
      <c r="AH27" s="49">
        <f t="shared" si="9"/>
        <v>1340</v>
      </c>
      <c r="AI27" s="50">
        <f t="shared" si="8"/>
        <v>228.47399829497016</v>
      </c>
      <c r="AJ27" s="98">
        <v>1</v>
      </c>
      <c r="AK27" s="98">
        <v>0</v>
      </c>
      <c r="AL27" s="98">
        <v>1</v>
      </c>
      <c r="AM27" s="98">
        <v>1</v>
      </c>
      <c r="AN27" s="98">
        <v>1</v>
      </c>
      <c r="AO27" s="98">
        <v>0</v>
      </c>
      <c r="AP27" s="115">
        <v>10935374</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139</v>
      </c>
      <c r="P28" s="111">
        <v>138</v>
      </c>
      <c r="Q28" s="111">
        <v>6278960</v>
      </c>
      <c r="R28" s="46">
        <f t="shared" si="4"/>
        <v>5860</v>
      </c>
      <c r="S28" s="47">
        <f t="shared" si="5"/>
        <v>140.63999999999999</v>
      </c>
      <c r="T28" s="47">
        <f t="shared" si="6"/>
        <v>5.86</v>
      </c>
      <c r="U28" s="112">
        <v>3.8</v>
      </c>
      <c r="V28" s="112">
        <f t="shared" si="7"/>
        <v>3.8</v>
      </c>
      <c r="W28" s="113" t="s">
        <v>129</v>
      </c>
      <c r="X28" s="115">
        <v>1005</v>
      </c>
      <c r="Y28" s="115">
        <v>0</v>
      </c>
      <c r="Z28" s="115">
        <v>1187</v>
      </c>
      <c r="AA28" s="115">
        <v>1185</v>
      </c>
      <c r="AB28" s="115">
        <v>1187</v>
      </c>
      <c r="AC28" s="48" t="s">
        <v>90</v>
      </c>
      <c r="AD28" s="48" t="s">
        <v>90</v>
      </c>
      <c r="AE28" s="48" t="s">
        <v>90</v>
      </c>
      <c r="AF28" s="114" t="s">
        <v>90</v>
      </c>
      <c r="AG28" s="123">
        <v>47681216</v>
      </c>
      <c r="AH28" s="49">
        <f t="shared" si="9"/>
        <v>1340</v>
      </c>
      <c r="AI28" s="50">
        <f t="shared" si="8"/>
        <v>228.66894197952217</v>
      </c>
      <c r="AJ28" s="98">
        <v>1</v>
      </c>
      <c r="AK28" s="98">
        <v>0</v>
      </c>
      <c r="AL28" s="98">
        <v>1</v>
      </c>
      <c r="AM28" s="98">
        <v>1</v>
      </c>
      <c r="AN28" s="98">
        <v>1</v>
      </c>
      <c r="AO28" s="98">
        <v>0</v>
      </c>
      <c r="AP28" s="115">
        <v>10935374</v>
      </c>
      <c r="AQ28" s="115">
        <f t="shared" si="1"/>
        <v>0</v>
      </c>
      <c r="AR28" s="53">
        <v>1.25</v>
      </c>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138</v>
      </c>
      <c r="P29" s="111">
        <v>136</v>
      </c>
      <c r="Q29" s="111">
        <v>6284784</v>
      </c>
      <c r="R29" s="46">
        <f t="shared" si="4"/>
        <v>5824</v>
      </c>
      <c r="S29" s="47">
        <f t="shared" si="5"/>
        <v>139.77600000000001</v>
      </c>
      <c r="T29" s="47">
        <f t="shared" si="6"/>
        <v>5.8239999999999998</v>
      </c>
      <c r="U29" s="112">
        <v>3.7</v>
      </c>
      <c r="V29" s="112">
        <f t="shared" si="7"/>
        <v>3.7</v>
      </c>
      <c r="W29" s="113" t="s">
        <v>129</v>
      </c>
      <c r="X29" s="115">
        <v>995</v>
      </c>
      <c r="Y29" s="115">
        <v>0</v>
      </c>
      <c r="Z29" s="115">
        <v>1187</v>
      </c>
      <c r="AA29" s="115">
        <v>1185</v>
      </c>
      <c r="AB29" s="115">
        <v>1188</v>
      </c>
      <c r="AC29" s="48" t="s">
        <v>90</v>
      </c>
      <c r="AD29" s="48" t="s">
        <v>90</v>
      </c>
      <c r="AE29" s="48" t="s">
        <v>90</v>
      </c>
      <c r="AF29" s="114" t="s">
        <v>90</v>
      </c>
      <c r="AG29" s="123">
        <v>47682536</v>
      </c>
      <c r="AH29" s="49">
        <f t="shared" si="9"/>
        <v>1320</v>
      </c>
      <c r="AI29" s="50">
        <f t="shared" si="8"/>
        <v>226.64835164835165</v>
      </c>
      <c r="AJ29" s="98">
        <v>1</v>
      </c>
      <c r="AK29" s="98">
        <v>0</v>
      </c>
      <c r="AL29" s="98">
        <v>1</v>
      </c>
      <c r="AM29" s="98">
        <v>1</v>
      </c>
      <c r="AN29" s="98">
        <v>1</v>
      </c>
      <c r="AO29" s="98">
        <v>0</v>
      </c>
      <c r="AP29" s="115">
        <v>10935374</v>
      </c>
      <c r="AQ29" s="115">
        <f t="shared" si="1"/>
        <v>0</v>
      </c>
      <c r="AR29" s="51"/>
      <c r="AS29" s="52" t="s">
        <v>113</v>
      </c>
      <c r="AY29" s="101"/>
    </row>
    <row r="30" spans="1:51" x14ac:dyDescent="0.25">
      <c r="B30" s="40">
        <v>2.7916666666666701</v>
      </c>
      <c r="C30" s="40">
        <v>0.83333333333333703</v>
      </c>
      <c r="D30" s="110">
        <v>4</v>
      </c>
      <c r="E30" s="41">
        <f t="shared" si="0"/>
        <v>2.8169014084507045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116</v>
      </c>
      <c r="P30" s="111">
        <v>126</v>
      </c>
      <c r="Q30" s="111">
        <v>6290284</v>
      </c>
      <c r="R30" s="46">
        <f t="shared" si="4"/>
        <v>5500</v>
      </c>
      <c r="S30" s="47">
        <f t="shared" si="5"/>
        <v>132</v>
      </c>
      <c r="T30" s="47">
        <f t="shared" si="6"/>
        <v>5.5</v>
      </c>
      <c r="U30" s="112">
        <v>3</v>
      </c>
      <c r="V30" s="112">
        <f t="shared" si="7"/>
        <v>3</v>
      </c>
      <c r="W30" s="113" t="s">
        <v>133</v>
      </c>
      <c r="X30" s="115">
        <v>1077</v>
      </c>
      <c r="Y30" s="115">
        <v>0</v>
      </c>
      <c r="Z30" s="115">
        <v>0</v>
      </c>
      <c r="AA30" s="115">
        <v>1185</v>
      </c>
      <c r="AB30" s="115">
        <v>1188</v>
      </c>
      <c r="AC30" s="48" t="s">
        <v>90</v>
      </c>
      <c r="AD30" s="48" t="s">
        <v>90</v>
      </c>
      <c r="AE30" s="48" t="s">
        <v>90</v>
      </c>
      <c r="AF30" s="114" t="s">
        <v>90</v>
      </c>
      <c r="AG30" s="123">
        <v>47683652</v>
      </c>
      <c r="AH30" s="49">
        <f t="shared" si="9"/>
        <v>1116</v>
      </c>
      <c r="AI30" s="50">
        <f t="shared" si="8"/>
        <v>202.90909090909091</v>
      </c>
      <c r="AJ30" s="98">
        <v>1</v>
      </c>
      <c r="AK30" s="98">
        <v>0</v>
      </c>
      <c r="AL30" s="98">
        <v>0</v>
      </c>
      <c r="AM30" s="98">
        <v>1</v>
      </c>
      <c r="AN30" s="98">
        <v>1</v>
      </c>
      <c r="AO30" s="98">
        <v>0</v>
      </c>
      <c r="AP30" s="115">
        <v>10935374</v>
      </c>
      <c r="AQ30" s="115">
        <f t="shared" si="1"/>
        <v>0</v>
      </c>
      <c r="AR30" s="51"/>
      <c r="AS30" s="52" t="s">
        <v>113</v>
      </c>
      <c r="AV30" s="339" t="s">
        <v>117</v>
      </c>
      <c r="AW30" s="339"/>
      <c r="AY30" s="101"/>
    </row>
    <row r="31" spans="1:51" x14ac:dyDescent="0.25">
      <c r="B31" s="40">
        <v>2.8333333333333299</v>
      </c>
      <c r="C31" s="40">
        <v>0.875000000000004</v>
      </c>
      <c r="D31" s="110">
        <v>4</v>
      </c>
      <c r="E31" s="41">
        <f t="shared" si="0"/>
        <v>2.8169014084507045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130</v>
      </c>
      <c r="P31" s="111">
        <v>137</v>
      </c>
      <c r="Q31" s="111">
        <v>6296100</v>
      </c>
      <c r="R31" s="46">
        <f t="shared" si="4"/>
        <v>5816</v>
      </c>
      <c r="S31" s="47">
        <f t="shared" si="5"/>
        <v>139.584</v>
      </c>
      <c r="T31" s="47">
        <f t="shared" si="6"/>
        <v>5.8159999999999998</v>
      </c>
      <c r="U31" s="112">
        <v>2.5</v>
      </c>
      <c r="V31" s="112">
        <f t="shared" si="7"/>
        <v>2.5</v>
      </c>
      <c r="W31" s="113" t="s">
        <v>129</v>
      </c>
      <c r="X31" s="115">
        <v>1077</v>
      </c>
      <c r="Y31" s="115">
        <v>0</v>
      </c>
      <c r="Z31" s="115">
        <v>1187</v>
      </c>
      <c r="AA31" s="115">
        <v>1185</v>
      </c>
      <c r="AB31" s="115">
        <v>1187</v>
      </c>
      <c r="AC31" s="48" t="s">
        <v>90</v>
      </c>
      <c r="AD31" s="48" t="s">
        <v>90</v>
      </c>
      <c r="AE31" s="48" t="s">
        <v>90</v>
      </c>
      <c r="AF31" s="114" t="s">
        <v>90</v>
      </c>
      <c r="AG31" s="123">
        <v>47684988</v>
      </c>
      <c r="AH31" s="49">
        <f t="shared" si="9"/>
        <v>1336</v>
      </c>
      <c r="AI31" s="50">
        <f t="shared" si="8"/>
        <v>229.71114167812931</v>
      </c>
      <c r="AJ31" s="98">
        <v>1</v>
      </c>
      <c r="AK31" s="98">
        <v>0</v>
      </c>
      <c r="AL31" s="98">
        <v>1</v>
      </c>
      <c r="AM31" s="98">
        <v>1</v>
      </c>
      <c r="AN31" s="98">
        <v>1</v>
      </c>
      <c r="AO31" s="98">
        <v>0</v>
      </c>
      <c r="AP31" s="115">
        <v>10935374</v>
      </c>
      <c r="AQ31" s="115">
        <f t="shared" si="1"/>
        <v>0</v>
      </c>
      <c r="AR31" s="51"/>
      <c r="AS31" s="52" t="s">
        <v>113</v>
      </c>
      <c r="AV31" s="59" t="s">
        <v>29</v>
      </c>
      <c r="AW31" s="59" t="s">
        <v>74</v>
      </c>
      <c r="AY31" s="101"/>
    </row>
    <row r="32" spans="1:51" x14ac:dyDescent="0.25">
      <c r="B32" s="40">
        <v>2.875</v>
      </c>
      <c r="C32" s="40">
        <v>0.91666666666667096</v>
      </c>
      <c r="D32" s="110">
        <v>4</v>
      </c>
      <c r="E32" s="41">
        <f t="shared" si="0"/>
        <v>2.8169014084507045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129</v>
      </c>
      <c r="P32" s="111">
        <v>132</v>
      </c>
      <c r="Q32" s="111">
        <v>6301766</v>
      </c>
      <c r="R32" s="46">
        <f t="shared" si="4"/>
        <v>5666</v>
      </c>
      <c r="S32" s="47">
        <f t="shared" si="5"/>
        <v>135.98400000000001</v>
      </c>
      <c r="T32" s="47">
        <f t="shared" si="6"/>
        <v>5.6660000000000004</v>
      </c>
      <c r="U32" s="112">
        <v>2.1</v>
      </c>
      <c r="V32" s="112">
        <f t="shared" si="7"/>
        <v>2.1</v>
      </c>
      <c r="W32" s="113" t="s">
        <v>129</v>
      </c>
      <c r="X32" s="115">
        <v>1026</v>
      </c>
      <c r="Y32" s="115">
        <v>0</v>
      </c>
      <c r="Z32" s="115">
        <v>1186</v>
      </c>
      <c r="AA32" s="115">
        <v>1185</v>
      </c>
      <c r="AB32" s="115">
        <v>1187</v>
      </c>
      <c r="AC32" s="48" t="s">
        <v>90</v>
      </c>
      <c r="AD32" s="48" t="s">
        <v>90</v>
      </c>
      <c r="AE32" s="48" t="s">
        <v>90</v>
      </c>
      <c r="AF32" s="114" t="s">
        <v>90</v>
      </c>
      <c r="AG32" s="123">
        <v>47686304</v>
      </c>
      <c r="AH32" s="49">
        <f t="shared" si="9"/>
        <v>1316</v>
      </c>
      <c r="AI32" s="50">
        <f t="shared" si="8"/>
        <v>232.26261913166255</v>
      </c>
      <c r="AJ32" s="98">
        <v>1</v>
      </c>
      <c r="AK32" s="98">
        <v>0</v>
      </c>
      <c r="AL32" s="98">
        <v>1</v>
      </c>
      <c r="AM32" s="98">
        <v>1</v>
      </c>
      <c r="AN32" s="98">
        <v>1</v>
      </c>
      <c r="AO32" s="98">
        <v>0</v>
      </c>
      <c r="AP32" s="115">
        <v>10935374</v>
      </c>
      <c r="AQ32" s="115">
        <f t="shared" si="1"/>
        <v>0</v>
      </c>
      <c r="AR32" s="53">
        <v>1.18</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75">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137</v>
      </c>
      <c r="P33" s="111">
        <v>129</v>
      </c>
      <c r="Q33" s="111">
        <v>6306952</v>
      </c>
      <c r="R33" s="46">
        <f t="shared" si="4"/>
        <v>5186</v>
      </c>
      <c r="S33" s="47">
        <f t="shared" si="5"/>
        <v>124.464</v>
      </c>
      <c r="T33" s="47">
        <f t="shared" si="6"/>
        <v>5.1859999999999999</v>
      </c>
      <c r="U33" s="112">
        <v>2.2000000000000002</v>
      </c>
      <c r="V33" s="112">
        <f t="shared" si="7"/>
        <v>2.2000000000000002</v>
      </c>
      <c r="W33" s="113" t="s">
        <v>135</v>
      </c>
      <c r="X33" s="115">
        <v>0</v>
      </c>
      <c r="Y33" s="115">
        <v>0</v>
      </c>
      <c r="Z33" s="115">
        <v>1187</v>
      </c>
      <c r="AA33" s="115">
        <v>1185</v>
      </c>
      <c r="AB33" s="115">
        <v>1187</v>
      </c>
      <c r="AC33" s="48" t="s">
        <v>90</v>
      </c>
      <c r="AD33" s="48" t="s">
        <v>90</v>
      </c>
      <c r="AE33" s="48" t="s">
        <v>90</v>
      </c>
      <c r="AF33" s="114" t="s">
        <v>90</v>
      </c>
      <c r="AG33" s="123">
        <v>47687508</v>
      </c>
      <c r="AH33" s="49">
        <f t="shared" si="9"/>
        <v>1204</v>
      </c>
      <c r="AI33" s="50">
        <f t="shared" si="8"/>
        <v>232.16351716158889</v>
      </c>
      <c r="AJ33" s="98">
        <v>0</v>
      </c>
      <c r="AK33" s="98">
        <v>0</v>
      </c>
      <c r="AL33" s="98">
        <v>1</v>
      </c>
      <c r="AM33" s="98">
        <v>1</v>
      </c>
      <c r="AN33" s="98">
        <v>1</v>
      </c>
      <c r="AO33" s="98">
        <v>0.3</v>
      </c>
      <c r="AP33" s="115">
        <v>10935447</v>
      </c>
      <c r="AQ33" s="115">
        <f t="shared" si="1"/>
        <v>73</v>
      </c>
      <c r="AR33" s="51"/>
      <c r="AS33" s="52" t="s">
        <v>113</v>
      </c>
      <c r="AY33" s="101"/>
    </row>
    <row r="34" spans="1:51" x14ac:dyDescent="0.25">
      <c r="B34" s="40">
        <v>2.9583333333333299</v>
      </c>
      <c r="C34" s="40">
        <v>1</v>
      </c>
      <c r="D34" s="110">
        <v>4</v>
      </c>
      <c r="E34" s="41">
        <f t="shared" si="0"/>
        <v>2.8169014084507045</v>
      </c>
      <c r="F34" s="175">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131</v>
      </c>
      <c r="P34" s="111">
        <v>125</v>
      </c>
      <c r="Q34" s="111">
        <v>6312232</v>
      </c>
      <c r="R34" s="46">
        <f t="shared" si="4"/>
        <v>5280</v>
      </c>
      <c r="S34" s="47">
        <f t="shared" si="5"/>
        <v>126.72</v>
      </c>
      <c r="T34" s="47">
        <f t="shared" si="6"/>
        <v>5.28</v>
      </c>
      <c r="U34" s="112">
        <v>2.5</v>
      </c>
      <c r="V34" s="112">
        <f t="shared" si="7"/>
        <v>2.5</v>
      </c>
      <c r="W34" s="113" t="s">
        <v>135</v>
      </c>
      <c r="X34" s="115">
        <v>0</v>
      </c>
      <c r="Y34" s="115">
        <v>0</v>
      </c>
      <c r="Z34" s="115">
        <v>1187</v>
      </c>
      <c r="AA34" s="115">
        <v>1185</v>
      </c>
      <c r="AB34" s="115">
        <v>1187</v>
      </c>
      <c r="AC34" s="48" t="s">
        <v>90</v>
      </c>
      <c r="AD34" s="48" t="s">
        <v>90</v>
      </c>
      <c r="AE34" s="48" t="s">
        <v>90</v>
      </c>
      <c r="AF34" s="114" t="s">
        <v>90</v>
      </c>
      <c r="AG34" s="123">
        <v>47688748</v>
      </c>
      <c r="AH34" s="49">
        <f t="shared" si="9"/>
        <v>1240</v>
      </c>
      <c r="AI34" s="50">
        <f t="shared" si="8"/>
        <v>234.84848484848484</v>
      </c>
      <c r="AJ34" s="98">
        <v>0</v>
      </c>
      <c r="AK34" s="98">
        <v>0</v>
      </c>
      <c r="AL34" s="98">
        <v>1</v>
      </c>
      <c r="AM34" s="98">
        <v>1</v>
      </c>
      <c r="AN34" s="98">
        <v>1</v>
      </c>
      <c r="AO34" s="98">
        <v>0.3</v>
      </c>
      <c r="AP34" s="115">
        <v>10935773</v>
      </c>
      <c r="AQ34" s="115">
        <f t="shared" si="1"/>
        <v>326</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133327</v>
      </c>
      <c r="S35" s="65">
        <f>AVERAGE(S11:S34)</f>
        <v>133.32699999999997</v>
      </c>
      <c r="T35" s="65">
        <f>SUM(T11:T34)</f>
        <v>133.32700000000003</v>
      </c>
      <c r="U35" s="112"/>
      <c r="V35" s="94"/>
      <c r="W35" s="57"/>
      <c r="X35" s="88"/>
      <c r="Y35" s="89"/>
      <c r="Z35" s="89"/>
      <c r="AA35" s="89"/>
      <c r="AB35" s="90"/>
      <c r="AC35" s="88"/>
      <c r="AD35" s="89"/>
      <c r="AE35" s="90"/>
      <c r="AF35" s="91"/>
      <c r="AG35" s="66">
        <f>AG34-AG10</f>
        <v>31068</v>
      </c>
      <c r="AH35" s="67">
        <f>SUM(AH11:AH34)</f>
        <v>31068</v>
      </c>
      <c r="AI35" s="68">
        <f>$AH$35/$T35</f>
        <v>233.02106850075373</v>
      </c>
      <c r="AJ35" s="98"/>
      <c r="AK35" s="98"/>
      <c r="AL35" s="98"/>
      <c r="AM35" s="98"/>
      <c r="AN35" s="98"/>
      <c r="AO35" s="69"/>
      <c r="AP35" s="70">
        <f>AP34-AP10</f>
        <v>2296</v>
      </c>
      <c r="AQ35" s="71">
        <f>SUM(AQ11:AQ34)</f>
        <v>2296</v>
      </c>
      <c r="AR35" s="72">
        <f>AVERAGE(AR11:AR34)</f>
        <v>1.3166666666666667</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167" t="s">
        <v>191</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2" t="s">
        <v>213</v>
      </c>
      <c r="C41" s="105"/>
      <c r="D41" s="105"/>
      <c r="E41" s="105"/>
      <c r="F41" s="105"/>
      <c r="G41" s="105"/>
      <c r="H41" s="105"/>
      <c r="I41" s="106"/>
      <c r="J41" s="106"/>
      <c r="K41" s="106"/>
      <c r="L41" s="106"/>
      <c r="M41" s="106"/>
      <c r="N41" s="106"/>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73"/>
      <c r="AW41" s="73"/>
      <c r="AY41" s="101"/>
    </row>
    <row r="42" spans="1:51" x14ac:dyDescent="0.25">
      <c r="B42" s="83" t="s">
        <v>249</v>
      </c>
      <c r="C42" s="106"/>
      <c r="D42" s="106"/>
      <c r="E42" s="106"/>
      <c r="F42" s="85"/>
      <c r="G42" s="85"/>
      <c r="H42" s="85"/>
      <c r="I42" s="106"/>
      <c r="J42" s="106"/>
      <c r="K42" s="106"/>
      <c r="L42" s="85"/>
      <c r="M42" s="85"/>
      <c r="N42" s="85"/>
      <c r="O42" s="106"/>
      <c r="P42" s="106"/>
      <c r="Q42" s="106"/>
      <c r="R42" s="106"/>
      <c r="S42" s="85"/>
      <c r="T42" s="85"/>
      <c r="U42" s="85"/>
      <c r="V42" s="85"/>
      <c r="W42" s="102"/>
      <c r="X42" s="102"/>
      <c r="Y42" s="102"/>
      <c r="Z42" s="102"/>
      <c r="AA42" s="102"/>
      <c r="AB42" s="102"/>
      <c r="AC42" s="102"/>
      <c r="AD42" s="102"/>
      <c r="AE42" s="102"/>
      <c r="AM42" s="20"/>
      <c r="AN42" s="99"/>
      <c r="AO42" s="99"/>
      <c r="AP42" s="99"/>
      <c r="AQ42" s="99"/>
      <c r="AR42" s="102"/>
      <c r="AV42" s="128"/>
      <c r="AW42" s="128"/>
      <c r="AY42" s="101"/>
    </row>
    <row r="43" spans="1:51" x14ac:dyDescent="0.25">
      <c r="B43" s="167" t="s">
        <v>229</v>
      </c>
      <c r="C43" s="105"/>
      <c r="D43" s="105"/>
      <c r="E43" s="105"/>
      <c r="F43" s="105"/>
      <c r="G43" s="105"/>
      <c r="H43" s="105"/>
      <c r="I43" s="106"/>
      <c r="J43" s="106"/>
      <c r="K43" s="106"/>
      <c r="L43" s="106"/>
      <c r="M43" s="106"/>
      <c r="N43" s="106"/>
      <c r="O43" s="106"/>
      <c r="P43" s="106"/>
      <c r="Q43" s="106"/>
      <c r="R43" s="106"/>
      <c r="S43" s="107"/>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181" t="s">
        <v>222</v>
      </c>
      <c r="C44" s="229"/>
      <c r="D44" s="230"/>
      <c r="E44" s="229"/>
      <c r="F44" s="229"/>
      <c r="G44" s="229"/>
      <c r="H44" s="229"/>
      <c r="I44" s="233"/>
      <c r="J44" s="234"/>
      <c r="K44" s="234"/>
      <c r="L44" s="201"/>
      <c r="M44" s="201"/>
      <c r="N44" s="201"/>
      <c r="O44" s="201"/>
      <c r="P44" s="201"/>
      <c r="Q44" s="201"/>
      <c r="R44" s="201"/>
      <c r="S44" s="108"/>
      <c r="T44" s="107"/>
      <c r="U44" s="107"/>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A45" s="121"/>
      <c r="B45" s="133" t="s">
        <v>250</v>
      </c>
      <c r="C45" s="137"/>
      <c r="D45" s="198"/>
      <c r="E45" s="124"/>
      <c r="F45" s="124"/>
      <c r="G45" s="124"/>
      <c r="H45" s="124"/>
      <c r="I45" s="124"/>
      <c r="J45" s="125"/>
      <c r="K45" s="125"/>
      <c r="L45" s="125"/>
      <c r="M45" s="125"/>
      <c r="N45" s="125"/>
      <c r="O45" s="125"/>
      <c r="P45" s="125"/>
      <c r="Q45" s="125"/>
      <c r="R45" s="125"/>
      <c r="S45" s="125"/>
      <c r="T45" s="126"/>
      <c r="U45" s="126"/>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A46" s="121"/>
      <c r="B46" s="167" t="s">
        <v>138</v>
      </c>
      <c r="C46" s="137"/>
      <c r="D46" s="198"/>
      <c r="E46" s="124"/>
      <c r="F46" s="124"/>
      <c r="G46" s="124"/>
      <c r="H46" s="124"/>
      <c r="I46" s="124"/>
      <c r="J46" s="125"/>
      <c r="K46" s="125"/>
      <c r="L46" s="125"/>
      <c r="M46" s="125"/>
      <c r="N46" s="125"/>
      <c r="O46" s="125"/>
      <c r="P46" s="125"/>
      <c r="Q46" s="125"/>
      <c r="R46" s="125"/>
      <c r="S46" s="125"/>
      <c r="T46" s="126"/>
      <c r="U46" s="126"/>
      <c r="V46" s="107"/>
      <c r="W46" s="102"/>
      <c r="X46" s="102"/>
      <c r="Y46" s="102"/>
      <c r="Z46" s="102"/>
      <c r="AA46" s="102"/>
      <c r="AB46" s="102"/>
      <c r="AC46" s="102"/>
      <c r="AD46" s="102"/>
      <c r="AE46" s="102"/>
      <c r="AM46" s="103"/>
      <c r="AN46" s="103"/>
      <c r="AO46" s="103"/>
      <c r="AP46" s="103"/>
      <c r="AQ46" s="103"/>
      <c r="AR46" s="103"/>
      <c r="AS46" s="104"/>
      <c r="AV46" s="101"/>
      <c r="AW46" s="97"/>
      <c r="AX46" s="97"/>
      <c r="AY46" s="97"/>
    </row>
    <row r="47" spans="1:51" x14ac:dyDescent="0.25">
      <c r="B47" s="167" t="s">
        <v>251</v>
      </c>
      <c r="C47" s="236"/>
      <c r="D47" s="237"/>
      <c r="E47" s="238"/>
      <c r="F47" s="238"/>
      <c r="G47" s="238"/>
      <c r="H47" s="238"/>
      <c r="I47" s="238"/>
      <c r="J47" s="135"/>
      <c r="K47" s="135"/>
      <c r="L47" s="135"/>
      <c r="M47" s="135"/>
      <c r="N47" s="135"/>
      <c r="O47" s="135"/>
      <c r="P47" s="135"/>
      <c r="Q47" s="135"/>
      <c r="R47" s="135"/>
      <c r="S47" s="135"/>
      <c r="T47" s="135"/>
      <c r="U47" s="135"/>
      <c r="V47" s="107"/>
      <c r="W47" s="102"/>
      <c r="X47" s="102"/>
      <c r="Y47" s="102"/>
      <c r="Z47" s="102"/>
      <c r="AA47" s="102"/>
      <c r="AB47" s="102"/>
      <c r="AC47" s="102"/>
      <c r="AD47" s="102"/>
      <c r="AE47" s="102"/>
      <c r="AM47" s="103"/>
      <c r="AN47" s="103"/>
      <c r="AO47" s="103"/>
      <c r="AP47" s="103"/>
      <c r="AQ47" s="103"/>
      <c r="AR47" s="103"/>
      <c r="AS47" s="104"/>
      <c r="AV47" s="101"/>
      <c r="AW47" s="97"/>
      <c r="AX47" s="97"/>
      <c r="AY47" s="97"/>
    </row>
    <row r="48" spans="1:51" x14ac:dyDescent="0.25">
      <c r="B48" s="167" t="s">
        <v>140</v>
      </c>
      <c r="C48" s="214"/>
      <c r="D48" s="215"/>
      <c r="E48" s="214"/>
      <c r="F48" s="214"/>
      <c r="G48" s="214"/>
      <c r="H48" s="214"/>
      <c r="I48" s="214"/>
      <c r="J48" s="214"/>
      <c r="K48" s="214"/>
      <c r="L48" s="135"/>
      <c r="M48" s="135"/>
      <c r="N48" s="135"/>
      <c r="O48" s="135"/>
      <c r="P48" s="135"/>
      <c r="Q48" s="135"/>
      <c r="R48" s="135"/>
      <c r="S48" s="135"/>
      <c r="T48" s="135"/>
      <c r="U48" s="135"/>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67" t="s">
        <v>143</v>
      </c>
      <c r="C49" s="216"/>
      <c r="D49" s="217"/>
      <c r="E49" s="216"/>
      <c r="F49" s="216"/>
      <c r="G49" s="216"/>
      <c r="H49" s="216"/>
      <c r="I49" s="216"/>
      <c r="J49" s="216"/>
      <c r="K49" s="216"/>
      <c r="L49" s="124"/>
      <c r="M49" s="124"/>
      <c r="N49" s="124"/>
      <c r="O49" s="124"/>
      <c r="P49" s="124"/>
      <c r="Q49" s="124"/>
      <c r="R49" s="124"/>
      <c r="S49" s="124"/>
      <c r="T49" s="124"/>
      <c r="U49" s="124"/>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173</v>
      </c>
      <c r="C50" s="216"/>
      <c r="D50" s="217"/>
      <c r="E50" s="216"/>
      <c r="F50" s="216"/>
      <c r="G50" s="216"/>
      <c r="H50" s="216"/>
      <c r="I50" s="218"/>
      <c r="J50" s="219"/>
      <c r="K50" s="219"/>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67" t="s">
        <v>144</v>
      </c>
      <c r="C51" s="214"/>
      <c r="D51" s="217"/>
      <c r="E51" s="216"/>
      <c r="F51" s="216"/>
      <c r="G51" s="216"/>
      <c r="H51" s="216"/>
      <c r="I51" s="218"/>
      <c r="J51" s="219"/>
      <c r="K51" s="219"/>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34" t="s">
        <v>241</v>
      </c>
      <c r="C52" s="214"/>
      <c r="D52" s="217"/>
      <c r="E52" s="216"/>
      <c r="F52" s="216"/>
      <c r="G52" s="216"/>
      <c r="H52" s="216"/>
      <c r="I52" s="218"/>
      <c r="J52" s="219"/>
      <c r="K52" s="219"/>
      <c r="L52" s="125"/>
      <c r="M52" s="125"/>
      <c r="N52" s="125"/>
      <c r="O52" s="125"/>
      <c r="P52" s="125"/>
      <c r="Q52" s="125"/>
      <c r="R52" s="235"/>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67" t="s">
        <v>212</v>
      </c>
      <c r="C53" s="133"/>
      <c r="D53" s="135"/>
      <c r="E53" s="222"/>
      <c r="F53" s="135"/>
      <c r="G53" s="135"/>
      <c r="H53" s="135"/>
      <c r="I53" s="135"/>
      <c r="J53" s="135"/>
      <c r="K53" s="135"/>
      <c r="L53" s="135"/>
      <c r="M53" s="135"/>
      <c r="N53" s="135"/>
      <c r="O53" s="135"/>
      <c r="P53" s="135"/>
      <c r="Q53" s="135"/>
      <c r="R53" s="135"/>
      <c r="S53" s="135"/>
      <c r="T53" s="135"/>
      <c r="U53" s="135"/>
      <c r="V53" s="135"/>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81" t="s">
        <v>174</v>
      </c>
      <c r="C54" s="210"/>
      <c r="D54" s="242"/>
      <c r="E54" s="243"/>
      <c r="F54" s="243"/>
      <c r="G54" s="243"/>
      <c r="H54" s="243"/>
      <c r="I54" s="243"/>
      <c r="J54" s="243"/>
      <c r="K54" s="243"/>
      <c r="L54" s="243"/>
      <c r="M54" s="243"/>
      <c r="N54" s="243"/>
      <c r="O54" s="243"/>
      <c r="P54" s="243"/>
      <c r="Q54" s="243"/>
      <c r="R54" s="243"/>
      <c r="S54" s="135"/>
      <c r="T54" s="135"/>
      <c r="U54" s="135"/>
      <c r="V54" s="79"/>
      <c r="W54" s="102"/>
      <c r="X54" s="102"/>
      <c r="Y54" s="102"/>
      <c r="Z54" s="80"/>
      <c r="AA54" s="102"/>
      <c r="AB54" s="102"/>
      <c r="AC54" s="102"/>
      <c r="AD54" s="102"/>
      <c r="AE54" s="102"/>
      <c r="AM54" s="103"/>
      <c r="AN54" s="103"/>
      <c r="AO54" s="103"/>
      <c r="AP54" s="103"/>
      <c r="AQ54" s="103"/>
      <c r="AR54" s="103"/>
      <c r="AS54" s="104"/>
      <c r="AV54" s="101"/>
      <c r="AW54" s="97"/>
      <c r="AX54" s="97"/>
      <c r="AY54" s="97"/>
    </row>
    <row r="55" spans="1:51" x14ac:dyDescent="0.25">
      <c r="B55" s="133" t="s">
        <v>193</v>
      </c>
      <c r="C55" s="239"/>
      <c r="D55" s="240"/>
      <c r="E55" s="218"/>
      <c r="F55" s="245"/>
      <c r="G55" s="245"/>
      <c r="H55" s="124"/>
      <c r="I55" s="124"/>
      <c r="J55" s="124"/>
      <c r="K55" s="124"/>
      <c r="L55" s="124"/>
      <c r="M55" s="124"/>
      <c r="N55" s="124"/>
      <c r="O55" s="124"/>
      <c r="P55" s="124"/>
      <c r="Q55" s="124"/>
      <c r="R55" s="124"/>
      <c r="S55" s="124"/>
      <c r="T55" s="124"/>
      <c r="U55" s="124"/>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A56" s="102"/>
      <c r="B56" s="167" t="s">
        <v>148</v>
      </c>
      <c r="C56" s="239"/>
      <c r="D56" s="240"/>
      <c r="E56" s="218"/>
      <c r="F56" s="245"/>
      <c r="G56" s="245"/>
      <c r="H56" s="105"/>
      <c r="I56" s="105"/>
      <c r="J56" s="106"/>
      <c r="K56" s="106"/>
      <c r="L56" s="106"/>
      <c r="M56" s="106"/>
      <c r="N56" s="106"/>
      <c r="O56" s="106"/>
      <c r="P56" s="106"/>
      <c r="Q56" s="106"/>
      <c r="R56" s="106"/>
      <c r="S56" s="106"/>
      <c r="T56" s="120"/>
      <c r="U56" s="122"/>
      <c r="V56" s="79"/>
      <c r="AS56" s="97"/>
      <c r="AT56" s="97"/>
      <c r="AU56" s="97"/>
      <c r="AV56" s="97"/>
      <c r="AW56" s="97"/>
      <c r="AX56" s="97"/>
      <c r="AY56" s="97"/>
    </row>
    <row r="57" spans="1:51" x14ac:dyDescent="0.25">
      <c r="A57" s="102"/>
      <c r="B57" s="133" t="s">
        <v>252</v>
      </c>
      <c r="C57" s="105"/>
      <c r="D57" s="244"/>
      <c r="E57" s="124"/>
      <c r="F57" s="137"/>
      <c r="G57" s="137"/>
      <c r="H57" s="10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67"/>
      <c r="C58" s="105"/>
      <c r="D58" s="244"/>
      <c r="E58" s="137"/>
      <c r="F58" s="137"/>
      <c r="G58" s="137"/>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67"/>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33"/>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67"/>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67"/>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34"/>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67"/>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33"/>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67"/>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3"/>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6"/>
      <c r="C69" s="134"/>
      <c r="D69" s="117"/>
      <c r="E69" s="134"/>
      <c r="F69" s="134"/>
      <c r="G69" s="105"/>
      <c r="H69" s="105"/>
      <c r="I69" s="105"/>
      <c r="J69" s="106"/>
      <c r="K69" s="106"/>
      <c r="L69" s="106"/>
      <c r="M69" s="106"/>
      <c r="N69" s="106"/>
      <c r="O69" s="106"/>
      <c r="P69" s="106"/>
      <c r="Q69" s="106"/>
      <c r="R69" s="106"/>
      <c r="S69" s="106"/>
      <c r="T69" s="108"/>
      <c r="U69" s="79"/>
      <c r="V69" s="79"/>
      <c r="AS69" s="97"/>
      <c r="AT69" s="97"/>
      <c r="AU69" s="97"/>
      <c r="AV69" s="97"/>
      <c r="AW69" s="97"/>
      <c r="AX69" s="97"/>
      <c r="AY69" s="97"/>
    </row>
    <row r="70" spans="1:51" x14ac:dyDescent="0.25">
      <c r="A70" s="102"/>
      <c r="B70" s="138"/>
      <c r="C70" s="139"/>
      <c r="D70" s="140"/>
      <c r="E70" s="139"/>
      <c r="F70" s="139"/>
      <c r="G70" s="139"/>
      <c r="H70" s="139"/>
      <c r="I70" s="139"/>
      <c r="J70" s="141"/>
      <c r="K70" s="141"/>
      <c r="L70" s="141"/>
      <c r="M70" s="141"/>
      <c r="N70" s="141"/>
      <c r="O70" s="141"/>
      <c r="P70" s="141"/>
      <c r="Q70" s="141"/>
      <c r="R70" s="141"/>
      <c r="S70" s="141"/>
      <c r="T70" s="142"/>
      <c r="U70" s="143"/>
      <c r="V70" s="143"/>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O73" s="12"/>
      <c r="P73" s="99"/>
      <c r="Q73" s="99"/>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R76" s="99"/>
      <c r="S76" s="99"/>
      <c r="AS76" s="97"/>
      <c r="AT76" s="97"/>
      <c r="AU76" s="97"/>
      <c r="AV76" s="97"/>
      <c r="AW76" s="97"/>
      <c r="AX76" s="97"/>
      <c r="AY76" s="97"/>
    </row>
    <row r="77" spans="1:51" x14ac:dyDescent="0.25">
      <c r="O77" s="12"/>
      <c r="P77" s="99"/>
      <c r="Q77" s="99"/>
      <c r="R77" s="99"/>
      <c r="S77" s="99"/>
      <c r="T77" s="99"/>
      <c r="AS77" s="97"/>
      <c r="AT77" s="97"/>
      <c r="AU77" s="97"/>
      <c r="AV77" s="97"/>
      <c r="AW77" s="97"/>
      <c r="AX77" s="97"/>
      <c r="AY77" s="97"/>
    </row>
    <row r="78" spans="1:51" x14ac:dyDescent="0.25">
      <c r="O78" s="12"/>
      <c r="P78" s="99"/>
      <c r="Q78" s="99"/>
      <c r="R78" s="99"/>
      <c r="S78" s="99"/>
      <c r="T78" s="99"/>
      <c r="AS78" s="97"/>
      <c r="AT78" s="97"/>
      <c r="AU78" s="97"/>
      <c r="AV78" s="97"/>
      <c r="AW78" s="97"/>
      <c r="AX78" s="97"/>
      <c r="AY78" s="97"/>
    </row>
    <row r="79" spans="1:51" x14ac:dyDescent="0.25">
      <c r="O79" s="12"/>
      <c r="P79" s="99"/>
      <c r="T79" s="99"/>
      <c r="AS79" s="97"/>
      <c r="AT79" s="97"/>
      <c r="AU79" s="97"/>
      <c r="AV79" s="97"/>
      <c r="AW79" s="97"/>
      <c r="AX79" s="97"/>
      <c r="AY79" s="97"/>
    </row>
    <row r="80" spans="1:51" x14ac:dyDescent="0.25">
      <c r="O80" s="99"/>
      <c r="Q80" s="99"/>
      <c r="R80" s="99"/>
      <c r="S80" s="99"/>
      <c r="AS80" s="97"/>
      <c r="AT80" s="97"/>
      <c r="AU80" s="97"/>
      <c r="AV80" s="97"/>
      <c r="AW80" s="97"/>
      <c r="AX80" s="97"/>
      <c r="AY80" s="97"/>
    </row>
    <row r="81" spans="15:51" x14ac:dyDescent="0.25">
      <c r="O81" s="12"/>
      <c r="P81" s="99"/>
      <c r="Q81" s="99"/>
      <c r="R81" s="99"/>
      <c r="S81" s="99"/>
      <c r="T81" s="99"/>
      <c r="AS81" s="97"/>
      <c r="AT81" s="97"/>
      <c r="AU81" s="97"/>
      <c r="AV81" s="97"/>
      <c r="AW81" s="97"/>
      <c r="AX81" s="97"/>
      <c r="AY81" s="97"/>
    </row>
    <row r="82" spans="15:51" x14ac:dyDescent="0.25">
      <c r="O82" s="12"/>
      <c r="P82" s="99"/>
      <c r="Q82" s="99"/>
      <c r="R82" s="99"/>
      <c r="S82" s="99"/>
      <c r="T82" s="99"/>
      <c r="U82" s="99"/>
      <c r="AS82" s="97"/>
      <c r="AT82" s="97"/>
      <c r="AU82" s="97"/>
      <c r="AV82" s="97"/>
      <c r="AW82" s="97"/>
      <c r="AX82" s="97"/>
      <c r="AY82" s="97"/>
    </row>
    <row r="83" spans="15:51" x14ac:dyDescent="0.25">
      <c r="O83" s="12"/>
      <c r="P83" s="99"/>
      <c r="T83" s="99"/>
      <c r="U83" s="99"/>
      <c r="AS83" s="97"/>
      <c r="AT83" s="97"/>
      <c r="AU83" s="97"/>
      <c r="AV83" s="97"/>
      <c r="AW83" s="97"/>
      <c r="AX83" s="97"/>
      <c r="AY83" s="97"/>
    </row>
    <row r="95" spans="15:51" x14ac:dyDescent="0.25">
      <c r="AS95" s="97"/>
      <c r="AT95" s="97"/>
      <c r="AU95" s="97"/>
      <c r="AV95" s="97"/>
      <c r="AW95" s="97"/>
      <c r="AX95" s="97"/>
      <c r="AY95" s="97"/>
    </row>
  </sheetData>
  <protectedRanges>
    <protectedRange sqref="S56:T72"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3 Z54:Z55 Z48:Z52" name="Range2_2_1_10_1_1_1_2"/>
    <protectedRange sqref="N56:R72" name="Range2_12_1_6_1_1"/>
    <protectedRange sqref="L56:M72" name="Range2_2_12_1_7_1_1"/>
    <protectedRange sqref="AS11:AS15" name="Range1_4_1_1_1_1"/>
    <protectedRange sqref="J11:J15 J26:J34" name="Range1_1_2_1_10_1_1_1_1"/>
    <protectedRange sqref="T43" name="Range2_12_5_1_1_4"/>
    <protectedRange sqref="E43:H43" name="Range2_2_12_1_7_1_1_1"/>
    <protectedRange sqref="D43" name="Range2_3_2_1_3_1_1_2_10_1_1_1_1_1"/>
    <protectedRange sqref="C43" name="Range2_1_1_1_1_11_1_2_1_1_1"/>
    <protectedRange sqref="L42 S38:S42 F42" name="Range2_12_3_1_1_1_1"/>
    <protectedRange sqref="D38:H38 O42:R42 I42:K42 N38:R41 C42:E42" name="Range2_12_1_3_1_1_1_1"/>
    <protectedRange sqref="I38:M38 E39:M41" name="Range2_2_12_1_6_1_1_1_1"/>
    <protectedRange sqref="D39:D41" name="Range2_1_1_1_1_11_1_1_1_1_1_1"/>
    <protectedRange sqref="C39:C41" name="Range2_1_2_1_1_1_1_1"/>
    <protectedRange sqref="C38" name="Range2_3_1_1_1_1_1"/>
    <protectedRange sqref="S43" name="Range2_12_5_1_1_4_1"/>
    <protectedRange sqref="Q43:R43" name="Range2_12_1_5_1_1_1_1_1"/>
    <protectedRange sqref="N43:P43" name="Range2_12_1_2_2_1_1_1_1_1"/>
    <protectedRange sqref="K43:M43" name="Range2_2_12_1_4_2_1_1_1_1_1"/>
    <protectedRange sqref="I43:J43"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6:K72" name="Range2_2_12_1_4_1_1_1_1_1_1_1_1_1_1_1_1_1_1_1"/>
    <protectedRange sqref="I56:I72" name="Range2_2_12_1_7_1_1_2_2_1_2"/>
    <protectedRange sqref="F59:H72 H56:H58" name="Range2_2_12_1_3_1_2_1_1_1_1_2_1_1_1_1_1_1_1_1_1_1_1"/>
    <protectedRange sqref="E59:E72"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S53:V53" name="Range2_12_5_1_1_1_2_2_1_1_1_1_1_1_1_1_1_1_1_2_1_1_1_2_1_1_1_1_1_1_1_1_1_1_1_1_1_1_1_1_2_1_1_1_1_1_1_1_1_1_2_1_1_3_1_1_1_3_1_1_1_1_1_1_1_1_1_1_1_1_1_1_1_1_1_1_1_1_1_1_2_1_1_1_1_1_1_1_1_1_1_1_2_2_1_2_1_1_1_1_1_1_1_1_1_1_1_1_1"/>
    <protectedRange sqref="S50:T52" name="Range2_12_5_1_1_2_1_1_1_2_1_1_1_1_1_1_1_1_1_1_1_1_1"/>
    <protectedRange sqref="P4:U4" name="Range1_16_1_1_1_1_1_1_2_2_2_2_2_2_2_2_2_2_2_2_2_2_2_2_2_2_2_2_2_2_2_1_2_2_2_2_2_2_2_2_2_2_3_2_2_2_2_2_2_2_2_2_2_2_2_2_2_2_2_2_2_2_2_2_2_1"/>
    <protectedRange sqref="T44" name="Range2_12_5_1_1_2_1_1_1_1_1_1_1_1_1_1_1_1_1_1_1_1"/>
    <protectedRange sqref="S44" name="Range2_12_4_1_1_1_4_2_2_1_1_1_1_1_1_1_1_1_1_1_1_1_1_1_1"/>
    <protectedRange sqref="F47:U47" name="Range2_12_5_1_1_1_2_2_1_1_1_1_1_1_1_1_1_1_1_2_1_1_1_2_1_1_1_1_1_1_1_1_1_1_1_1_1_1_1_1_2_1_1_1_1_1_1_1_1_1_2_1_1_3_1_1_1_3_1_1_1_1_1_1_1_1_1_1_1_1_1_1_1_1_1_1_1_1_1_1_2_1_1_1_1_1_1_1_1_1_1_1_2_2_1_1_1_1_1_1_1_1_1_1"/>
    <protectedRange sqref="S45:T46" name="Range2_12_5_1_1_2_1_1_1_1_1_2_1_1_1_1_1_1"/>
    <protectedRange sqref="N45:R46" name="Range2_12_1_6_1_1_2_1_1_1_1_1_2_1_1_1_1_1_1"/>
    <protectedRange sqref="L45:M46" name="Range2_2_12_1_7_1_1_3_1_1_1_1_1_2_1_1_1_1_1_1"/>
    <protectedRange sqref="J45:K46" name="Range2_2_12_1_4_1_1_1_1_1_1_1_1_1_1_1_1_1_1_1_2_1_1_1_1_1_2_1_1_1_1_1_1"/>
    <protectedRange sqref="I45:I46" name="Range2_2_12_1_7_1_1_2_2_1_2_2_1_1_1_1_1_2_1_1_1_1_1_1"/>
    <protectedRange sqref="G45:H46" name="Range2_2_12_1_3_1_2_1_1_1_1_2_1_1_1_1_1_1_1_1_1_1_1_2_1_1_1_1_1_2_1_1_1_1_1_1"/>
    <protectedRange sqref="F45:F46" name="Range2_2_12_1_3_1_2_1_1_1_1_2_1_1_1_1_1_1_1_1_1_1_1_2_2_1_1_1_1_2_1_1_1_1_1_1"/>
    <protectedRange sqref="E45:E46" name="Range2_2_12_1_3_1_2_1_1_1_2_1_1_1_1_3_1_1_1_1_1_1_1_1_1_2_2_1_1_1_1_2_1_1_1_1_1_1"/>
    <protectedRange sqref="F17:F22" name="Range1_16_3_1_1_2_1_1_1_2_1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60" name="Range2_12_5_1_1_1_1_1_2_1_2_1_1_1_2_1_1_1_1_1_1_1_1_1_1_2_1_1_1_1_1_2_1_1_1_1_1_1_1_2_1_1_3_1_1_1_2_1_1_1_1_1_1_1_1_1_1_1_1_1_1_1_1_1_1_1_1_1_1_1_1_1_1_1_1_1_1_1_1_2_2_1_1_1_1_2_1_1_2_1_1_1_1_1_1_1_1_1_1_2_2_1_1_2_1_1"/>
    <protectedRange sqref="N44:R44" name="Range2_12_1_6_1_1_2_1_1_1_2_1_1_1_1_1_1_1_1_1_1_1_1_1_1"/>
    <protectedRange sqref="L44:M44" name="Range2_2_12_1_7_1_1_3_1_1_1_2_1_1_1_1_1_1_1_1_1_1_1_1_1_1"/>
    <protectedRange sqref="J44:K44" name="Range2_2_12_1_4_1_1_1_1_1_1_1_1_1_1_1_1_1_1_1_2_1_1_1_2_1_1_1_1_1_1_1_1_1_1_1_1_1_1"/>
    <protectedRange sqref="I44" name="Range2_2_12_1_7_1_1_2_2_1_2_2_1_1_1_2_1_1_1_1_1_1_1_1_1_1_1_1_1_1"/>
    <protectedRange sqref="G44:H44" name="Range2_2_12_1_3_1_2_1_1_1_1_2_1_1_1_1_1_1_1_1_1_1_1_2_1_1_1_2_1_1_1_1_1_1_1_1_1_1_1_1_1_1"/>
    <protectedRange sqref="F44" name="Range2_2_12_1_3_1_2_1_1_1_1_2_1_1_1_1_1_1_1_1_1_1_1_2_2_1_1_2_1_1_1_1_1_1_1_1_1_1_1_1_1_1"/>
    <protectedRange sqref="E44" name="Range2_2_12_1_3_1_2_1_1_1_2_1_1_1_1_3_1_1_1_1_1_1_1_1_1_2_2_1_1_2_1_1_1_1_1_1_1_1_1_1_1_1_1_1"/>
    <protectedRange sqref="B43" name="Range2_12_5_1_1_1_1_1_2_1_1_1_1_1_1"/>
    <protectedRange sqref="B44" name="Range2_12_5_1_1_1_2_2_1_1_1_1_1_1_1_1_1_1_1_2_1_1_1_1_1_1_1_1_1_3_1_3_1_2_1_1_1_1_1_1_1_1_1_1_1_1_1_2_1_1_1_1_1_2_1_1_1_1_1_1_1_1_2_1_1_3_1_1_1_2_1_1_1_1_1_1_1_1_1_1_1_1_1_1_1_1_1_2_1_1_1_1_1_1_1_1_1_1_1_1_1_1_1_1_1_1_1_2_3_1_2_1_1_1_2_2_1_3_1_1_1_1_1__2"/>
    <protectedRange sqref="G55:G57" name="Range2_2_12_1_3_1_2_1_1_1_1_2_1_1_1_1_1_1_1_1_1_1_1_2_1_1_1_2_1_1_1_1_1_1_1_1_1_1_1_1_1_3"/>
    <protectedRange sqref="G58 F55:F57" name="Range2_2_12_1_3_1_2_1_1_1_1_2_1_1_1_1_1_1_1_1_1_1_1_2_2_1_1_2_1_1_1_1_1_1_1_1_1_1_1_1_1_3"/>
    <protectedRange sqref="F58 E55:E58" name="Range2_2_12_1_3_1_2_1_1_1_2_1_1_1_1_3_1_1_1_1_1_1_1_1_1_2_2_1_1_2_1_1_1_1_1_1_1_1_1_1_1_1_1_3"/>
    <protectedRange sqref="B45"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8"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G53:R53 F54:G54" name="Range2_12_5_1_1_1_2_2_1_1_1_1_1_1_1_1_1_1_1_2_1_1_1_2_1_1_1_1_1_1_1_1_1_1_1_1_1_1_1_1_2_1_1_1_1_1_1_1_1_1_2_1_1_3_1_1_1_3_1_1_1_1_1_1_1_1_1_1_1_1_1_1_1_1_1_1_1_1_1_1_2_1_1_1_1_1_1_1_1_1_1_1_2_2_1_2_1_1_1_1_1_1_1_1_1_1_1_1_1_2"/>
    <protectedRange sqref="N50:R52" name="Range2_12_1_6_1_1_2_1_1_1_2_1_1_1_1_1_1_1_1_1_1_1_1_1_3"/>
    <protectedRange sqref="L50:M52" name="Range2_2_12_1_7_1_1_3_1_1_1_2_1_1_1_1_1_1_1_1_1_1_1_1_1_3"/>
    <protectedRange sqref="J50:K52" name="Range2_2_12_1_4_1_1_1_1_1_1_1_1_1_1_1_1_1_1_1_2_1_1_1_2_1_1_1_1_1_1_1_1_1_1_1_1_1_3"/>
    <protectedRange sqref="I50:I52" name="Range2_2_12_1_7_1_1_2_2_1_2_2_1_1_1_2_1_1_1_1_1_1_1_1_1_1_1_1_1_3"/>
    <protectedRange sqref="G50:H52" name="Range2_2_12_1_3_1_2_1_1_1_1_2_1_1_1_1_1_1_1_1_1_1_1_2_1_1_1_2_1_1_1_1_1_1_1_1_1_1_1_1_1_4"/>
    <protectedRange sqref="F50:F52" name="Range2_2_12_1_3_1_2_1_1_1_1_2_1_1_1_1_1_1_1_1_1_1_1_2_2_1_1_2_1_1_1_1_1_1_1_1_1_1_1_1_1_4"/>
    <protectedRange sqref="E50:E52" name="Range2_2_12_1_3_1_2_1_1_1_2_1_1_1_1_3_1_1_1_1_1_1_1_1_1_2_2_1_1_2_1_1_1_1_1_1_1_1_1_1_1_1_1_4"/>
    <protectedRange sqref="C53" name="Range2_12_5_1_1_1_1_1_2_1_1_1_1_1_1_1_1_1_1_1_1_1_1_1_1_1_1_1_1_2_1_1_1_1_1_1_1_1_1_1_1_1_1_3_1_1_1_2_1_1_1_1_1_1_1_1_1_1_1_1_2_1_1_1_1_1_1_1_1_1_1_1_1_1_1_1_1_1_1_1_1_1_1_1_1_1_1_1_1_3_1_2_1_1_1_2_2_1_2_1_1_1_1_1_1_1_1_1_1_1_1_1_1_1_1_1_1_1_2_1_1_1_1__3"/>
    <protectedRange sqref="C54" name="Range2_12_5_1_1_1_2_2_1_1_1_1_1_1_1_1_1_1_1_2_1_1_1_1_1_1_1_1_1_3_1_3_1_2_1_1_1_1_1_1_1_1_1_1_1_1_1_2_1_1_1_1_1_2_1_1_1_1_1_1_1_1_2_1_1_3_1_1_1_2_1_1_1_1_1_1_1_1_1_1_1_1_1_1_1_1_1_2_1_1_1_1_1_1_1_1_1_1_1_1_1_1_1_1_1_1_1_2_3_1_2_1_1_1_2_2_1_1_1_1_1_2_1__2"/>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440" priority="36" operator="containsText" text="N/A">
      <formula>NOT(ISERROR(SEARCH("N/A",X11)))</formula>
    </cfRule>
    <cfRule type="cellIs" dxfId="439" priority="49" operator="equal">
      <formula>0</formula>
    </cfRule>
  </conditionalFormatting>
  <conditionalFormatting sqref="AC11:AE34 X11:Y34 AA11:AA34">
    <cfRule type="cellIs" dxfId="438" priority="48" operator="greaterThanOrEqual">
      <formula>1185</formula>
    </cfRule>
  </conditionalFormatting>
  <conditionalFormatting sqref="AC11:AE34 X11:Y34 AA11:AA34">
    <cfRule type="cellIs" dxfId="437" priority="47" operator="between">
      <formula>0.1</formula>
      <formula>1184</formula>
    </cfRule>
  </conditionalFormatting>
  <conditionalFormatting sqref="X8">
    <cfRule type="cellIs" dxfId="436" priority="46" operator="equal">
      <formula>0</formula>
    </cfRule>
  </conditionalFormatting>
  <conditionalFormatting sqref="X8">
    <cfRule type="cellIs" dxfId="435" priority="45" operator="greaterThan">
      <formula>1179</formula>
    </cfRule>
  </conditionalFormatting>
  <conditionalFormatting sqref="X8">
    <cfRule type="cellIs" dxfId="434" priority="44" operator="greaterThan">
      <formula>99</formula>
    </cfRule>
  </conditionalFormatting>
  <conditionalFormatting sqref="X8">
    <cfRule type="cellIs" dxfId="433" priority="43" operator="greaterThan">
      <formula>0.99</formula>
    </cfRule>
  </conditionalFormatting>
  <conditionalFormatting sqref="AB8">
    <cfRule type="cellIs" dxfId="432" priority="42" operator="equal">
      <formula>0</formula>
    </cfRule>
  </conditionalFormatting>
  <conditionalFormatting sqref="AB8">
    <cfRule type="cellIs" dxfId="431" priority="41" operator="greaterThan">
      <formula>1179</formula>
    </cfRule>
  </conditionalFormatting>
  <conditionalFormatting sqref="AB8">
    <cfRule type="cellIs" dxfId="430" priority="40" operator="greaterThan">
      <formula>99</formula>
    </cfRule>
  </conditionalFormatting>
  <conditionalFormatting sqref="AB8">
    <cfRule type="cellIs" dxfId="429" priority="39" operator="greaterThan">
      <formula>0.99</formula>
    </cfRule>
  </conditionalFormatting>
  <conditionalFormatting sqref="AH11:AH31">
    <cfRule type="cellIs" dxfId="428" priority="37" operator="greaterThan">
      <formula>$AH$8</formula>
    </cfRule>
    <cfRule type="cellIs" dxfId="427" priority="38" operator="greaterThan">
      <formula>$AH$8</formula>
    </cfRule>
  </conditionalFormatting>
  <conditionalFormatting sqref="AB11:AB34">
    <cfRule type="containsText" dxfId="426" priority="32" operator="containsText" text="N/A">
      <formula>NOT(ISERROR(SEARCH("N/A",AB11)))</formula>
    </cfRule>
    <cfRule type="cellIs" dxfId="425" priority="35" operator="equal">
      <formula>0</formula>
    </cfRule>
  </conditionalFormatting>
  <conditionalFormatting sqref="AB11:AB34">
    <cfRule type="cellIs" dxfId="424" priority="34" operator="greaterThanOrEqual">
      <formula>1185</formula>
    </cfRule>
  </conditionalFormatting>
  <conditionalFormatting sqref="AB11:AB34">
    <cfRule type="cellIs" dxfId="423" priority="33" operator="between">
      <formula>0.1</formula>
      <formula>1184</formula>
    </cfRule>
  </conditionalFormatting>
  <conditionalFormatting sqref="AO11:AO34 AN11:AN35">
    <cfRule type="cellIs" dxfId="422" priority="31" operator="equal">
      <formula>0</formula>
    </cfRule>
  </conditionalFormatting>
  <conditionalFormatting sqref="AO11:AO34 AN11:AN35">
    <cfRule type="cellIs" dxfId="421" priority="30" operator="greaterThan">
      <formula>1179</formula>
    </cfRule>
  </conditionalFormatting>
  <conditionalFormatting sqref="AO11:AO34 AN11:AN35">
    <cfRule type="cellIs" dxfId="420" priority="29" operator="greaterThan">
      <formula>99</formula>
    </cfRule>
  </conditionalFormatting>
  <conditionalFormatting sqref="AO11:AO34 AN11:AN35">
    <cfRule type="cellIs" dxfId="419" priority="28" operator="greaterThan">
      <formula>0.99</formula>
    </cfRule>
  </conditionalFormatting>
  <conditionalFormatting sqref="AQ11:AQ34">
    <cfRule type="cellIs" dxfId="418" priority="27" operator="equal">
      <formula>0</formula>
    </cfRule>
  </conditionalFormatting>
  <conditionalFormatting sqref="AQ11:AQ34">
    <cfRule type="cellIs" dxfId="417" priority="26" operator="greaterThan">
      <formula>1179</formula>
    </cfRule>
  </conditionalFormatting>
  <conditionalFormatting sqref="AQ11:AQ34">
    <cfRule type="cellIs" dxfId="416" priority="25" operator="greaterThan">
      <formula>99</formula>
    </cfRule>
  </conditionalFormatting>
  <conditionalFormatting sqref="AQ11:AQ34">
    <cfRule type="cellIs" dxfId="415" priority="24" operator="greaterThan">
      <formula>0.99</formula>
    </cfRule>
  </conditionalFormatting>
  <conditionalFormatting sqref="Z11:Z34">
    <cfRule type="containsText" dxfId="414" priority="20" operator="containsText" text="N/A">
      <formula>NOT(ISERROR(SEARCH("N/A",Z11)))</formula>
    </cfRule>
    <cfRule type="cellIs" dxfId="413" priority="23" operator="equal">
      <formula>0</formula>
    </cfRule>
  </conditionalFormatting>
  <conditionalFormatting sqref="Z11:Z34">
    <cfRule type="cellIs" dxfId="412" priority="22" operator="greaterThanOrEqual">
      <formula>1185</formula>
    </cfRule>
  </conditionalFormatting>
  <conditionalFormatting sqref="Z11:Z34">
    <cfRule type="cellIs" dxfId="411" priority="21" operator="between">
      <formula>0.1</formula>
      <formula>1184</formula>
    </cfRule>
  </conditionalFormatting>
  <conditionalFormatting sqref="AJ11:AN35">
    <cfRule type="cellIs" dxfId="410" priority="19" operator="equal">
      <formula>0</formula>
    </cfRule>
  </conditionalFormatting>
  <conditionalFormatting sqref="AJ11:AN35">
    <cfRule type="cellIs" dxfId="409" priority="18" operator="greaterThan">
      <formula>1179</formula>
    </cfRule>
  </conditionalFormatting>
  <conditionalFormatting sqref="AJ11:AN35">
    <cfRule type="cellIs" dxfId="408" priority="17" operator="greaterThan">
      <formula>99</formula>
    </cfRule>
  </conditionalFormatting>
  <conditionalFormatting sqref="AJ11:AN35">
    <cfRule type="cellIs" dxfId="407" priority="16" operator="greaterThan">
      <formula>0.99</formula>
    </cfRule>
  </conditionalFormatting>
  <conditionalFormatting sqref="AP11:AP34">
    <cfRule type="cellIs" dxfId="406" priority="15" operator="equal">
      <formula>0</formula>
    </cfRule>
  </conditionalFormatting>
  <conditionalFormatting sqref="AP11:AP34">
    <cfRule type="cellIs" dxfId="405" priority="14" operator="greaterThan">
      <formula>1179</formula>
    </cfRule>
  </conditionalFormatting>
  <conditionalFormatting sqref="AP11:AP34">
    <cfRule type="cellIs" dxfId="404" priority="13" operator="greaterThan">
      <formula>99</formula>
    </cfRule>
  </conditionalFormatting>
  <conditionalFormatting sqref="AP11:AP34">
    <cfRule type="cellIs" dxfId="403" priority="12" operator="greaterThan">
      <formula>0.99</formula>
    </cfRule>
  </conditionalFormatting>
  <conditionalFormatting sqref="AH32:AH34">
    <cfRule type="cellIs" dxfId="402" priority="10" operator="greaterThan">
      <formula>$AH$8</formula>
    </cfRule>
    <cfRule type="cellIs" dxfId="401" priority="11" operator="greaterThan">
      <formula>$AH$8</formula>
    </cfRule>
  </conditionalFormatting>
  <conditionalFormatting sqref="AI11:AI34">
    <cfRule type="cellIs" dxfId="400" priority="9" operator="greaterThan">
      <formula>$AI$8</formula>
    </cfRule>
  </conditionalFormatting>
  <conditionalFormatting sqref="AM20:AN21 AL11:AL34">
    <cfRule type="cellIs" dxfId="399" priority="8" operator="equal">
      <formula>0</formula>
    </cfRule>
  </conditionalFormatting>
  <conditionalFormatting sqref="AM20:AN21 AL11:AL34">
    <cfRule type="cellIs" dxfId="398" priority="7" operator="greaterThan">
      <formula>1179</formula>
    </cfRule>
  </conditionalFormatting>
  <conditionalFormatting sqref="AM20:AN21 AL11:AL34">
    <cfRule type="cellIs" dxfId="397" priority="6" operator="greaterThan">
      <formula>99</formula>
    </cfRule>
  </conditionalFormatting>
  <conditionalFormatting sqref="AM20:AN21 AL11:AL34">
    <cfRule type="cellIs" dxfId="396" priority="5" operator="greaterThan">
      <formula>0.99</formula>
    </cfRule>
  </conditionalFormatting>
  <conditionalFormatting sqref="AM16:AM34">
    <cfRule type="cellIs" dxfId="395" priority="4" operator="equal">
      <formula>0</formula>
    </cfRule>
  </conditionalFormatting>
  <conditionalFormatting sqref="AM16:AM34">
    <cfRule type="cellIs" dxfId="394" priority="3" operator="greaterThan">
      <formula>1179</formula>
    </cfRule>
  </conditionalFormatting>
  <conditionalFormatting sqref="AM16:AM34">
    <cfRule type="cellIs" dxfId="393" priority="2" operator="greaterThan">
      <formula>99</formula>
    </cfRule>
  </conditionalFormatting>
  <conditionalFormatting sqref="AM16:AM34">
    <cfRule type="cellIs" dxfId="392"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4"/>
  <sheetViews>
    <sheetView showWhiteSpace="0" topLeftCell="B19" zoomScaleNormal="100" workbookViewId="0">
      <selection activeCell="B30" sqref="B30"/>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5" width="9.28515625" style="97" customWidth="1"/>
    <col min="16"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127</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251"/>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254" t="s">
        <v>10</v>
      </c>
      <c r="I7" s="116" t="s">
        <v>11</v>
      </c>
      <c r="J7" s="116" t="s">
        <v>12</v>
      </c>
      <c r="K7" s="116" t="s">
        <v>13</v>
      </c>
      <c r="L7" s="12"/>
      <c r="M7" s="12"/>
      <c r="N7" s="12"/>
      <c r="O7" s="254"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42544</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30968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252" t="s">
        <v>51</v>
      </c>
      <c r="V9" s="252" t="s">
        <v>52</v>
      </c>
      <c r="W9" s="349" t="s">
        <v>53</v>
      </c>
      <c r="X9" s="350" t="s">
        <v>54</v>
      </c>
      <c r="Y9" s="351"/>
      <c r="Z9" s="351"/>
      <c r="AA9" s="351"/>
      <c r="AB9" s="351"/>
      <c r="AC9" s="351"/>
      <c r="AD9" s="351"/>
      <c r="AE9" s="352"/>
      <c r="AF9" s="250" t="s">
        <v>55</v>
      </c>
      <c r="AG9" s="250" t="s">
        <v>56</v>
      </c>
      <c r="AH9" s="338" t="s">
        <v>57</v>
      </c>
      <c r="AI9" s="353" t="s">
        <v>58</v>
      </c>
      <c r="AJ9" s="252" t="s">
        <v>59</v>
      </c>
      <c r="AK9" s="252" t="s">
        <v>60</v>
      </c>
      <c r="AL9" s="252" t="s">
        <v>61</v>
      </c>
      <c r="AM9" s="252" t="s">
        <v>62</v>
      </c>
      <c r="AN9" s="252" t="s">
        <v>63</v>
      </c>
      <c r="AO9" s="252" t="s">
        <v>64</v>
      </c>
      <c r="AP9" s="252" t="s">
        <v>65</v>
      </c>
      <c r="AQ9" s="336" t="s">
        <v>66</v>
      </c>
      <c r="AR9" s="252" t="s">
        <v>67</v>
      </c>
      <c r="AS9" s="338" t="s">
        <v>68</v>
      </c>
      <c r="AV9" s="35" t="s">
        <v>69</v>
      </c>
      <c r="AW9" s="35" t="s">
        <v>70</v>
      </c>
      <c r="AY9" s="36" t="s">
        <v>71</v>
      </c>
    </row>
    <row r="10" spans="2:51" x14ac:dyDescent="0.25">
      <c r="B10" s="252" t="s">
        <v>72</v>
      </c>
      <c r="C10" s="252" t="s">
        <v>73</v>
      </c>
      <c r="D10" s="252" t="s">
        <v>74</v>
      </c>
      <c r="E10" s="252" t="s">
        <v>75</v>
      </c>
      <c r="F10" s="252" t="s">
        <v>74</v>
      </c>
      <c r="G10" s="252" t="s">
        <v>75</v>
      </c>
      <c r="H10" s="332"/>
      <c r="I10" s="252" t="s">
        <v>75</v>
      </c>
      <c r="J10" s="252" t="s">
        <v>75</v>
      </c>
      <c r="K10" s="252" t="s">
        <v>75</v>
      </c>
      <c r="L10" s="28" t="s">
        <v>29</v>
      </c>
      <c r="M10" s="335"/>
      <c r="N10" s="28" t="s">
        <v>29</v>
      </c>
      <c r="O10" s="337"/>
      <c r="P10" s="337"/>
      <c r="Q10" s="1">
        <f>'JUNE 22'!Q34</f>
        <v>6312232</v>
      </c>
      <c r="R10" s="346"/>
      <c r="S10" s="347"/>
      <c r="T10" s="348"/>
      <c r="U10" s="252" t="s">
        <v>75</v>
      </c>
      <c r="V10" s="252" t="s">
        <v>75</v>
      </c>
      <c r="W10" s="349"/>
      <c r="X10" s="37" t="s">
        <v>76</v>
      </c>
      <c r="Y10" s="37" t="s">
        <v>77</v>
      </c>
      <c r="Z10" s="37" t="s">
        <v>78</v>
      </c>
      <c r="AA10" s="37" t="s">
        <v>79</v>
      </c>
      <c r="AB10" s="37" t="s">
        <v>80</v>
      </c>
      <c r="AC10" s="37" t="s">
        <v>81</v>
      </c>
      <c r="AD10" s="37" t="s">
        <v>82</v>
      </c>
      <c r="AE10" s="37" t="s">
        <v>83</v>
      </c>
      <c r="AF10" s="38"/>
      <c r="AG10" s="1">
        <f>'JUNE 22'!AG34</f>
        <v>47688748</v>
      </c>
      <c r="AH10" s="338"/>
      <c r="AI10" s="354"/>
      <c r="AJ10" s="252" t="s">
        <v>84</v>
      </c>
      <c r="AK10" s="252" t="s">
        <v>84</v>
      </c>
      <c r="AL10" s="252" t="s">
        <v>84</v>
      </c>
      <c r="AM10" s="252" t="s">
        <v>84</v>
      </c>
      <c r="AN10" s="252" t="s">
        <v>84</v>
      </c>
      <c r="AO10" s="252" t="s">
        <v>84</v>
      </c>
      <c r="AP10" s="1">
        <f>'JUNE 22'!AP34</f>
        <v>10935773</v>
      </c>
      <c r="AQ10" s="337"/>
      <c r="AR10" s="253" t="s">
        <v>85</v>
      </c>
      <c r="AS10" s="338"/>
      <c r="AV10" s="39" t="s">
        <v>86</v>
      </c>
      <c r="AW10" s="39" t="s">
        <v>87</v>
      </c>
      <c r="AY10" s="81" t="s">
        <v>128</v>
      </c>
    </row>
    <row r="11" spans="2:51" x14ac:dyDescent="0.25">
      <c r="B11" s="40">
        <v>2</v>
      </c>
      <c r="C11" s="40">
        <v>4.1666666666666664E-2</v>
      </c>
      <c r="D11" s="110">
        <v>4</v>
      </c>
      <c r="E11" s="41">
        <f t="shared" ref="E11:E34" si="0">D11/1.42</f>
        <v>2.8169014084507045</v>
      </c>
      <c r="F11" s="175">
        <v>83</v>
      </c>
      <c r="G11" s="41">
        <f>F11/1.42</f>
        <v>58.450704225352112</v>
      </c>
      <c r="H11" s="42" t="s">
        <v>88</v>
      </c>
      <c r="I11" s="42">
        <f>J11-(2/1.42)</f>
        <v>53.521126760563384</v>
      </c>
      <c r="J11" s="43">
        <f>(F11-5)/1.42</f>
        <v>54.929577464788736</v>
      </c>
      <c r="K11" s="42">
        <f>J11+(6/1.42)</f>
        <v>59.154929577464792</v>
      </c>
      <c r="L11" s="44">
        <v>14</v>
      </c>
      <c r="M11" s="45" t="s">
        <v>89</v>
      </c>
      <c r="N11" s="45">
        <v>11.4</v>
      </c>
      <c r="O11" s="111">
        <v>136</v>
      </c>
      <c r="P11" s="111">
        <v>120</v>
      </c>
      <c r="Q11" s="111">
        <v>6317374</v>
      </c>
      <c r="R11" s="46">
        <f>IF(ISBLANK(Q11),"-",Q11-Q10)</f>
        <v>5142</v>
      </c>
      <c r="S11" s="47">
        <f>R11*24/1000</f>
        <v>123.408</v>
      </c>
      <c r="T11" s="47">
        <f>R11/1000</f>
        <v>5.1420000000000003</v>
      </c>
      <c r="U11" s="112">
        <v>2.9</v>
      </c>
      <c r="V11" s="112">
        <f>U11</f>
        <v>2.9</v>
      </c>
      <c r="W11" s="113" t="s">
        <v>135</v>
      </c>
      <c r="X11" s="115">
        <v>0</v>
      </c>
      <c r="Y11" s="115">
        <v>0</v>
      </c>
      <c r="Z11" s="115">
        <v>1187</v>
      </c>
      <c r="AA11" s="115">
        <v>1185</v>
      </c>
      <c r="AB11" s="115">
        <v>1186</v>
      </c>
      <c r="AC11" s="48" t="s">
        <v>90</v>
      </c>
      <c r="AD11" s="48" t="s">
        <v>90</v>
      </c>
      <c r="AE11" s="48" t="s">
        <v>90</v>
      </c>
      <c r="AF11" s="114" t="s">
        <v>90</v>
      </c>
      <c r="AG11" s="123">
        <v>47689980</v>
      </c>
      <c r="AH11" s="49">
        <f>IF(ISBLANK(AG11),"-",AG11-AG10)</f>
        <v>1232</v>
      </c>
      <c r="AI11" s="50">
        <f>AH11/T11</f>
        <v>239.59548813691168</v>
      </c>
      <c r="AJ11" s="98">
        <v>0</v>
      </c>
      <c r="AK11" s="98">
        <v>0</v>
      </c>
      <c r="AL11" s="98">
        <v>1</v>
      </c>
      <c r="AM11" s="98">
        <v>1</v>
      </c>
      <c r="AN11" s="98">
        <v>1</v>
      </c>
      <c r="AO11" s="98">
        <v>0.7</v>
      </c>
      <c r="AP11" s="115">
        <v>10936087</v>
      </c>
      <c r="AQ11" s="115">
        <f t="shared" ref="AQ11:AQ34" si="1">AP11-AP10</f>
        <v>314</v>
      </c>
      <c r="AR11" s="51"/>
      <c r="AS11" s="52" t="s">
        <v>113</v>
      </c>
      <c r="AV11" s="39" t="s">
        <v>88</v>
      </c>
      <c r="AW11" s="39" t="s">
        <v>91</v>
      </c>
      <c r="AY11" s="81" t="s">
        <v>127</v>
      </c>
    </row>
    <row r="12" spans="2:51" x14ac:dyDescent="0.25">
      <c r="B12" s="40">
        <v>2.0416666666666701</v>
      </c>
      <c r="C12" s="40">
        <v>8.3333333333333329E-2</v>
      </c>
      <c r="D12" s="110">
        <v>4</v>
      </c>
      <c r="E12" s="41">
        <f t="shared" si="0"/>
        <v>2.8169014084507045</v>
      </c>
      <c r="F12" s="175">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135</v>
      </c>
      <c r="P12" s="111">
        <v>119</v>
      </c>
      <c r="Q12" s="111">
        <v>6322286</v>
      </c>
      <c r="R12" s="46">
        <f t="shared" ref="R12:R34" si="4">IF(ISBLANK(Q12),"-",Q12-Q11)</f>
        <v>4912</v>
      </c>
      <c r="S12" s="47">
        <f t="shared" ref="S12:S34" si="5">R12*24/1000</f>
        <v>117.88800000000001</v>
      </c>
      <c r="T12" s="47">
        <f t="shared" ref="T12:T34" si="6">R12/1000</f>
        <v>4.9119999999999999</v>
      </c>
      <c r="U12" s="112">
        <v>3.5</v>
      </c>
      <c r="V12" s="112">
        <f t="shared" ref="V12:V34" si="7">U12</f>
        <v>3.5</v>
      </c>
      <c r="W12" s="113" t="s">
        <v>135</v>
      </c>
      <c r="X12" s="115">
        <v>0</v>
      </c>
      <c r="Y12" s="115">
        <v>0</v>
      </c>
      <c r="Z12" s="115">
        <v>1157</v>
      </c>
      <c r="AA12" s="115">
        <v>1185</v>
      </c>
      <c r="AB12" s="115">
        <v>1157</v>
      </c>
      <c r="AC12" s="48" t="s">
        <v>90</v>
      </c>
      <c r="AD12" s="48" t="s">
        <v>90</v>
      </c>
      <c r="AE12" s="48" t="s">
        <v>90</v>
      </c>
      <c r="AF12" s="114" t="s">
        <v>90</v>
      </c>
      <c r="AG12" s="123">
        <v>47691132</v>
      </c>
      <c r="AH12" s="49">
        <f>IF(ISBLANK(AG12),"-",AG12-AG11)</f>
        <v>1152</v>
      </c>
      <c r="AI12" s="50">
        <f t="shared" ref="AI12:AI34" si="8">AH12/T12</f>
        <v>234.52768729641693</v>
      </c>
      <c r="AJ12" s="98">
        <v>0</v>
      </c>
      <c r="AK12" s="98">
        <v>0</v>
      </c>
      <c r="AL12" s="98">
        <v>1</v>
      </c>
      <c r="AM12" s="98">
        <v>1</v>
      </c>
      <c r="AN12" s="98">
        <v>1</v>
      </c>
      <c r="AO12" s="98">
        <v>0.7</v>
      </c>
      <c r="AP12" s="115">
        <v>10936560</v>
      </c>
      <c r="AQ12" s="115">
        <f t="shared" si="1"/>
        <v>473</v>
      </c>
      <c r="AR12" s="118">
        <v>1.1599999999999999</v>
      </c>
      <c r="AS12" s="52" t="s">
        <v>113</v>
      </c>
      <c r="AV12" s="39" t="s">
        <v>92</v>
      </c>
      <c r="AW12" s="39" t="s">
        <v>93</v>
      </c>
      <c r="AY12" s="81" t="s">
        <v>125</v>
      </c>
    </row>
    <row r="13" spans="2:51" x14ac:dyDescent="0.25">
      <c r="B13" s="40">
        <v>2.0833333333333299</v>
      </c>
      <c r="C13" s="40">
        <v>0.125</v>
      </c>
      <c r="D13" s="110">
        <v>4</v>
      </c>
      <c r="E13" s="41">
        <f t="shared" si="0"/>
        <v>2.8169014084507045</v>
      </c>
      <c r="F13" s="175">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134</v>
      </c>
      <c r="P13" s="111">
        <v>116</v>
      </c>
      <c r="Q13" s="111">
        <v>6327156</v>
      </c>
      <c r="R13" s="46">
        <f t="shared" si="4"/>
        <v>4870</v>
      </c>
      <c r="S13" s="47">
        <f t="shared" si="5"/>
        <v>116.88</v>
      </c>
      <c r="T13" s="47">
        <f t="shared" si="6"/>
        <v>4.87</v>
      </c>
      <c r="U13" s="112">
        <v>4.2</v>
      </c>
      <c r="V13" s="112">
        <f t="shared" si="7"/>
        <v>4.2</v>
      </c>
      <c r="W13" s="113" t="s">
        <v>135</v>
      </c>
      <c r="X13" s="115">
        <v>0</v>
      </c>
      <c r="Y13" s="115">
        <v>0</v>
      </c>
      <c r="Z13" s="115">
        <v>1157</v>
      </c>
      <c r="AA13" s="115">
        <v>1185</v>
      </c>
      <c r="AB13" s="115">
        <v>1157</v>
      </c>
      <c r="AC13" s="48" t="s">
        <v>90</v>
      </c>
      <c r="AD13" s="48" t="s">
        <v>90</v>
      </c>
      <c r="AE13" s="48" t="s">
        <v>90</v>
      </c>
      <c r="AF13" s="114" t="s">
        <v>90</v>
      </c>
      <c r="AG13" s="123">
        <v>47692272</v>
      </c>
      <c r="AH13" s="49">
        <f>IF(ISBLANK(AG13),"-",AG13-AG12)</f>
        <v>1140</v>
      </c>
      <c r="AI13" s="50">
        <f t="shared" si="8"/>
        <v>234.08624229979466</v>
      </c>
      <c r="AJ13" s="98">
        <v>0</v>
      </c>
      <c r="AK13" s="98">
        <v>0</v>
      </c>
      <c r="AL13" s="98">
        <v>1</v>
      </c>
      <c r="AM13" s="98">
        <v>1</v>
      </c>
      <c r="AN13" s="98">
        <v>1</v>
      </c>
      <c r="AO13" s="98">
        <v>0.7</v>
      </c>
      <c r="AP13" s="115">
        <v>10937150</v>
      </c>
      <c r="AQ13" s="115">
        <f t="shared" si="1"/>
        <v>590</v>
      </c>
      <c r="AR13" s="51"/>
      <c r="AS13" s="52" t="s">
        <v>113</v>
      </c>
      <c r="AV13" s="39" t="s">
        <v>94</v>
      </c>
      <c r="AW13" s="39" t="s">
        <v>95</v>
      </c>
      <c r="AY13" s="81" t="s">
        <v>132</v>
      </c>
    </row>
    <row r="14" spans="2:51" x14ac:dyDescent="0.25">
      <c r="B14" s="40">
        <v>2.125</v>
      </c>
      <c r="C14" s="40">
        <v>0.16666666666666699</v>
      </c>
      <c r="D14" s="110">
        <v>4</v>
      </c>
      <c r="E14" s="41">
        <f t="shared" si="0"/>
        <v>2.8169014084507045</v>
      </c>
      <c r="F14" s="175">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136</v>
      </c>
      <c r="P14" s="111">
        <v>110</v>
      </c>
      <c r="Q14" s="111">
        <v>6330422</v>
      </c>
      <c r="R14" s="46">
        <f t="shared" si="4"/>
        <v>3266</v>
      </c>
      <c r="S14" s="47">
        <f t="shared" si="5"/>
        <v>78.384</v>
      </c>
      <c r="T14" s="47">
        <f t="shared" si="6"/>
        <v>3.266</v>
      </c>
      <c r="U14" s="112">
        <v>7.2</v>
      </c>
      <c r="V14" s="112">
        <f t="shared" si="7"/>
        <v>7.2</v>
      </c>
      <c r="W14" s="113" t="s">
        <v>135</v>
      </c>
      <c r="X14" s="115">
        <v>0</v>
      </c>
      <c r="Y14" s="115">
        <v>0</v>
      </c>
      <c r="Z14" s="115">
        <v>1157</v>
      </c>
      <c r="AA14" s="115">
        <v>1185</v>
      </c>
      <c r="AB14" s="115">
        <v>1157</v>
      </c>
      <c r="AC14" s="48" t="s">
        <v>90</v>
      </c>
      <c r="AD14" s="48" t="s">
        <v>90</v>
      </c>
      <c r="AE14" s="48" t="s">
        <v>90</v>
      </c>
      <c r="AF14" s="114" t="s">
        <v>90</v>
      </c>
      <c r="AG14" s="123">
        <v>47693404</v>
      </c>
      <c r="AH14" s="49">
        <f t="shared" ref="AH14:AH34" si="9">IF(ISBLANK(AG14),"-",AG14-AG13)</f>
        <v>1132</v>
      </c>
      <c r="AI14" s="50">
        <f t="shared" si="8"/>
        <v>346.60134721371708</v>
      </c>
      <c r="AJ14" s="98">
        <v>0</v>
      </c>
      <c r="AK14" s="98">
        <v>0</v>
      </c>
      <c r="AL14" s="98">
        <v>1</v>
      </c>
      <c r="AM14" s="98">
        <v>1</v>
      </c>
      <c r="AN14" s="98">
        <v>1</v>
      </c>
      <c r="AO14" s="98">
        <v>0.7</v>
      </c>
      <c r="AP14" s="115">
        <v>10937298</v>
      </c>
      <c r="AQ14" s="115">
        <f t="shared" si="1"/>
        <v>148</v>
      </c>
      <c r="AR14" s="51"/>
      <c r="AS14" s="52" t="s">
        <v>113</v>
      </c>
      <c r="AT14" s="54"/>
      <c r="AV14" s="39" t="s">
        <v>96</v>
      </c>
      <c r="AW14" s="39" t="s">
        <v>97</v>
      </c>
      <c r="AY14" s="81" t="s">
        <v>181</v>
      </c>
    </row>
    <row r="15" spans="2:51" ht="14.25" customHeight="1" x14ac:dyDescent="0.25">
      <c r="B15" s="40">
        <v>2.1666666666666701</v>
      </c>
      <c r="C15" s="40">
        <v>0.20833333333333301</v>
      </c>
      <c r="D15" s="110">
        <v>4</v>
      </c>
      <c r="E15" s="41">
        <f t="shared" si="0"/>
        <v>2.8169014084507045</v>
      </c>
      <c r="F15" s="175">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131</v>
      </c>
      <c r="P15" s="111">
        <v>128</v>
      </c>
      <c r="Q15" s="111">
        <v>6334606</v>
      </c>
      <c r="R15" s="46">
        <f t="shared" si="4"/>
        <v>4184</v>
      </c>
      <c r="S15" s="47">
        <f t="shared" si="5"/>
        <v>100.416</v>
      </c>
      <c r="T15" s="47">
        <f t="shared" si="6"/>
        <v>4.1840000000000002</v>
      </c>
      <c r="U15" s="112">
        <v>9.5</v>
      </c>
      <c r="V15" s="112">
        <f t="shared" si="7"/>
        <v>9.5</v>
      </c>
      <c r="W15" s="113" t="s">
        <v>135</v>
      </c>
      <c r="X15" s="115">
        <v>0</v>
      </c>
      <c r="Y15" s="115">
        <v>0</v>
      </c>
      <c r="Z15" s="115">
        <v>1177</v>
      </c>
      <c r="AA15" s="115">
        <v>1185</v>
      </c>
      <c r="AB15" s="115">
        <v>1178</v>
      </c>
      <c r="AC15" s="48" t="s">
        <v>90</v>
      </c>
      <c r="AD15" s="48" t="s">
        <v>90</v>
      </c>
      <c r="AE15" s="48" t="s">
        <v>90</v>
      </c>
      <c r="AF15" s="114" t="s">
        <v>90</v>
      </c>
      <c r="AG15" s="123">
        <v>47694686</v>
      </c>
      <c r="AH15" s="49">
        <f t="shared" si="9"/>
        <v>1282</v>
      </c>
      <c r="AI15" s="50">
        <f t="shared" si="8"/>
        <v>306.40535372848944</v>
      </c>
      <c r="AJ15" s="98">
        <v>0</v>
      </c>
      <c r="AK15" s="98">
        <v>0</v>
      </c>
      <c r="AL15" s="98">
        <v>1</v>
      </c>
      <c r="AM15" s="98">
        <v>1</v>
      </c>
      <c r="AN15" s="98">
        <v>1</v>
      </c>
      <c r="AO15" s="98">
        <v>0.7</v>
      </c>
      <c r="AP15" s="115">
        <v>10937368</v>
      </c>
      <c r="AQ15" s="115">
        <f t="shared" si="1"/>
        <v>70</v>
      </c>
      <c r="AR15" s="51"/>
      <c r="AS15" s="52" t="s">
        <v>113</v>
      </c>
      <c r="AV15" s="39" t="s">
        <v>98</v>
      </c>
      <c r="AW15" s="39" t="s">
        <v>99</v>
      </c>
      <c r="AY15" s="97"/>
    </row>
    <row r="16" spans="2:51" x14ac:dyDescent="0.25">
      <c r="B16" s="40">
        <v>2.2083333333333299</v>
      </c>
      <c r="C16" s="40">
        <v>0.25</v>
      </c>
      <c r="D16" s="110">
        <v>4</v>
      </c>
      <c r="E16" s="41">
        <f t="shared" si="0"/>
        <v>2.8169014084507045</v>
      </c>
      <c r="F16" s="175">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11">
        <v>131</v>
      </c>
      <c r="P16" s="111">
        <v>140</v>
      </c>
      <c r="Q16" s="111">
        <v>6340175</v>
      </c>
      <c r="R16" s="46">
        <f t="shared" si="4"/>
        <v>5569</v>
      </c>
      <c r="S16" s="47">
        <f t="shared" si="5"/>
        <v>133.65600000000001</v>
      </c>
      <c r="T16" s="47">
        <f t="shared" si="6"/>
        <v>5.569</v>
      </c>
      <c r="U16" s="112">
        <v>9.3000000000000007</v>
      </c>
      <c r="V16" s="112">
        <f t="shared" si="7"/>
        <v>9.3000000000000007</v>
      </c>
      <c r="W16" s="113" t="s">
        <v>129</v>
      </c>
      <c r="X16" s="115">
        <v>0</v>
      </c>
      <c r="Y16" s="115">
        <v>1007</v>
      </c>
      <c r="Z16" s="115">
        <v>1187</v>
      </c>
      <c r="AA16" s="115">
        <v>1185</v>
      </c>
      <c r="AB16" s="115">
        <v>1188</v>
      </c>
      <c r="AC16" s="48" t="s">
        <v>90</v>
      </c>
      <c r="AD16" s="48" t="s">
        <v>90</v>
      </c>
      <c r="AE16" s="48" t="s">
        <v>90</v>
      </c>
      <c r="AF16" s="114" t="s">
        <v>90</v>
      </c>
      <c r="AG16" s="123">
        <v>47695972</v>
      </c>
      <c r="AH16" s="49">
        <f t="shared" si="9"/>
        <v>1286</v>
      </c>
      <c r="AI16" s="50">
        <f t="shared" si="8"/>
        <v>230.92117076674447</v>
      </c>
      <c r="AJ16" s="98">
        <v>0</v>
      </c>
      <c r="AK16" s="98">
        <v>1</v>
      </c>
      <c r="AL16" s="98">
        <v>1</v>
      </c>
      <c r="AM16" s="98">
        <v>1</v>
      </c>
      <c r="AN16" s="98">
        <v>1</v>
      </c>
      <c r="AO16" s="98">
        <v>0</v>
      </c>
      <c r="AP16" s="115">
        <v>10937368</v>
      </c>
      <c r="AQ16" s="115">
        <f t="shared" si="1"/>
        <v>0</v>
      </c>
      <c r="AR16" s="53">
        <v>1.28</v>
      </c>
      <c r="AS16" s="52" t="s">
        <v>101</v>
      </c>
      <c r="AV16" s="39" t="s">
        <v>102</v>
      </c>
      <c r="AW16" s="39" t="s">
        <v>103</v>
      </c>
      <c r="AY16" s="97"/>
    </row>
    <row r="17" spans="1:51" x14ac:dyDescent="0.25">
      <c r="B17" s="40">
        <v>2.25</v>
      </c>
      <c r="C17" s="40">
        <v>0.29166666666666702</v>
      </c>
      <c r="D17" s="110">
        <v>4</v>
      </c>
      <c r="E17" s="41">
        <f t="shared" si="0"/>
        <v>2.8169014084507045</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135</v>
      </c>
      <c r="P17" s="111">
        <v>143</v>
      </c>
      <c r="Q17" s="111">
        <v>6346106</v>
      </c>
      <c r="R17" s="46">
        <f t="shared" si="4"/>
        <v>5931</v>
      </c>
      <c r="S17" s="47">
        <f t="shared" si="5"/>
        <v>142.34399999999999</v>
      </c>
      <c r="T17" s="47">
        <f t="shared" si="6"/>
        <v>5.931</v>
      </c>
      <c r="U17" s="112">
        <v>8.8000000000000007</v>
      </c>
      <c r="V17" s="112">
        <f t="shared" si="7"/>
        <v>8.8000000000000007</v>
      </c>
      <c r="W17" s="113" t="s">
        <v>129</v>
      </c>
      <c r="X17" s="115">
        <v>0</v>
      </c>
      <c r="Y17" s="115">
        <v>1028</v>
      </c>
      <c r="Z17" s="115">
        <v>1187</v>
      </c>
      <c r="AA17" s="115">
        <v>1185</v>
      </c>
      <c r="AB17" s="115">
        <v>1188</v>
      </c>
      <c r="AC17" s="48" t="s">
        <v>90</v>
      </c>
      <c r="AD17" s="48" t="s">
        <v>90</v>
      </c>
      <c r="AE17" s="48" t="s">
        <v>90</v>
      </c>
      <c r="AF17" s="114" t="s">
        <v>90</v>
      </c>
      <c r="AG17" s="123">
        <v>47697316</v>
      </c>
      <c r="AH17" s="49">
        <f t="shared" si="9"/>
        <v>1344</v>
      </c>
      <c r="AI17" s="50">
        <f t="shared" si="8"/>
        <v>226.60596863935254</v>
      </c>
      <c r="AJ17" s="98">
        <v>0</v>
      </c>
      <c r="AK17" s="98">
        <v>1</v>
      </c>
      <c r="AL17" s="98">
        <v>1</v>
      </c>
      <c r="AM17" s="98">
        <v>1</v>
      </c>
      <c r="AN17" s="98">
        <v>1</v>
      </c>
      <c r="AO17" s="98">
        <v>0</v>
      </c>
      <c r="AP17" s="115">
        <v>10937368</v>
      </c>
      <c r="AQ17" s="115">
        <f t="shared" si="1"/>
        <v>0</v>
      </c>
      <c r="AR17" s="51"/>
      <c r="AS17" s="52" t="s">
        <v>101</v>
      </c>
      <c r="AT17" s="54"/>
      <c r="AV17" s="39" t="s">
        <v>104</v>
      </c>
      <c r="AW17" s="39" t="s">
        <v>105</v>
      </c>
      <c r="AY17" s="101"/>
    </row>
    <row r="18" spans="1:51" x14ac:dyDescent="0.25">
      <c r="B18" s="40">
        <v>2.2916666666666701</v>
      </c>
      <c r="C18" s="40">
        <v>0.33333333333333298</v>
      </c>
      <c r="D18" s="110">
        <v>4</v>
      </c>
      <c r="E18" s="41">
        <f t="shared" si="0"/>
        <v>2.8169014084507045</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135</v>
      </c>
      <c r="P18" s="111">
        <v>143</v>
      </c>
      <c r="Q18" s="111">
        <v>6352160</v>
      </c>
      <c r="R18" s="46">
        <f t="shared" si="4"/>
        <v>6054</v>
      </c>
      <c r="S18" s="47">
        <f t="shared" si="5"/>
        <v>145.29599999999999</v>
      </c>
      <c r="T18" s="47">
        <f t="shared" si="6"/>
        <v>6.0540000000000003</v>
      </c>
      <c r="U18" s="112">
        <v>8.3000000000000007</v>
      </c>
      <c r="V18" s="112">
        <f t="shared" si="7"/>
        <v>8.3000000000000007</v>
      </c>
      <c r="W18" s="113" t="s">
        <v>129</v>
      </c>
      <c r="X18" s="115">
        <v>0</v>
      </c>
      <c r="Y18" s="115">
        <v>1006</v>
      </c>
      <c r="Z18" s="115">
        <v>1187</v>
      </c>
      <c r="AA18" s="115">
        <v>1185</v>
      </c>
      <c r="AB18" s="115">
        <v>1188</v>
      </c>
      <c r="AC18" s="48" t="s">
        <v>90</v>
      </c>
      <c r="AD18" s="48" t="s">
        <v>90</v>
      </c>
      <c r="AE18" s="48" t="s">
        <v>90</v>
      </c>
      <c r="AF18" s="114" t="s">
        <v>90</v>
      </c>
      <c r="AG18" s="123">
        <v>47698668</v>
      </c>
      <c r="AH18" s="49">
        <f t="shared" si="9"/>
        <v>1352</v>
      </c>
      <c r="AI18" s="50">
        <f t="shared" si="8"/>
        <v>223.3234225305583</v>
      </c>
      <c r="AJ18" s="98">
        <v>0</v>
      </c>
      <c r="AK18" s="98">
        <v>1</v>
      </c>
      <c r="AL18" s="98">
        <v>1</v>
      </c>
      <c r="AM18" s="98">
        <v>1</v>
      </c>
      <c r="AN18" s="98">
        <v>1</v>
      </c>
      <c r="AO18" s="98">
        <v>0</v>
      </c>
      <c r="AP18" s="115">
        <v>10937368</v>
      </c>
      <c r="AQ18" s="115">
        <f t="shared" si="1"/>
        <v>0</v>
      </c>
      <c r="AR18" s="51"/>
      <c r="AS18" s="52" t="s">
        <v>101</v>
      </c>
      <c r="AV18" s="39" t="s">
        <v>106</v>
      </c>
      <c r="AW18" s="39" t="s">
        <v>107</v>
      </c>
      <c r="AY18" s="101"/>
    </row>
    <row r="19" spans="1:51" x14ac:dyDescent="0.25">
      <c r="A19" s="97" t="s">
        <v>134</v>
      </c>
      <c r="B19" s="40">
        <v>2.3333333333333299</v>
      </c>
      <c r="C19" s="40">
        <v>0.375</v>
      </c>
      <c r="D19" s="110">
        <v>4</v>
      </c>
      <c r="E19" s="41">
        <f t="shared" si="0"/>
        <v>2.8169014084507045</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136</v>
      </c>
      <c r="P19" s="111">
        <v>147</v>
      </c>
      <c r="Q19" s="111">
        <v>6358160</v>
      </c>
      <c r="R19" s="46">
        <f t="shared" si="4"/>
        <v>6000</v>
      </c>
      <c r="S19" s="47">
        <f t="shared" si="5"/>
        <v>144</v>
      </c>
      <c r="T19" s="47">
        <f t="shared" si="6"/>
        <v>6</v>
      </c>
      <c r="U19" s="112">
        <v>7.8</v>
      </c>
      <c r="V19" s="112">
        <f t="shared" si="7"/>
        <v>7.8</v>
      </c>
      <c r="W19" s="113" t="s">
        <v>129</v>
      </c>
      <c r="X19" s="115">
        <v>0</v>
      </c>
      <c r="Y19" s="115">
        <v>1016</v>
      </c>
      <c r="Z19" s="115">
        <v>1187</v>
      </c>
      <c r="AA19" s="115">
        <v>1185</v>
      </c>
      <c r="AB19" s="115">
        <v>1188</v>
      </c>
      <c r="AC19" s="48" t="s">
        <v>90</v>
      </c>
      <c r="AD19" s="48" t="s">
        <v>90</v>
      </c>
      <c r="AE19" s="48" t="s">
        <v>90</v>
      </c>
      <c r="AF19" s="114" t="s">
        <v>90</v>
      </c>
      <c r="AG19" s="123">
        <v>47700012</v>
      </c>
      <c r="AH19" s="49">
        <f t="shared" si="9"/>
        <v>1344</v>
      </c>
      <c r="AI19" s="50">
        <f t="shared" si="8"/>
        <v>224</v>
      </c>
      <c r="AJ19" s="98">
        <v>0</v>
      </c>
      <c r="AK19" s="98">
        <v>1</v>
      </c>
      <c r="AL19" s="98">
        <v>1</v>
      </c>
      <c r="AM19" s="98">
        <v>1</v>
      </c>
      <c r="AN19" s="98">
        <v>1</v>
      </c>
      <c r="AO19" s="98">
        <v>0</v>
      </c>
      <c r="AP19" s="115">
        <v>10937368</v>
      </c>
      <c r="AQ19" s="115">
        <f t="shared" si="1"/>
        <v>0</v>
      </c>
      <c r="AR19" s="51"/>
      <c r="AS19" s="52" t="s">
        <v>101</v>
      </c>
      <c r="AV19" s="39" t="s">
        <v>108</v>
      </c>
      <c r="AW19" s="39" t="s">
        <v>109</v>
      </c>
      <c r="AY19" s="101"/>
    </row>
    <row r="20" spans="1:51" x14ac:dyDescent="0.25">
      <c r="B20" s="40">
        <v>2.375</v>
      </c>
      <c r="C20" s="40">
        <v>0.41666666666666669</v>
      </c>
      <c r="D20" s="110">
        <v>4</v>
      </c>
      <c r="E20" s="41">
        <f t="shared" si="0"/>
        <v>2.8169014084507045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137</v>
      </c>
      <c r="P20" s="111">
        <v>141</v>
      </c>
      <c r="Q20" s="111">
        <v>6364203</v>
      </c>
      <c r="R20" s="46">
        <f t="shared" si="4"/>
        <v>6043</v>
      </c>
      <c r="S20" s="47">
        <f t="shared" si="5"/>
        <v>145.03200000000001</v>
      </c>
      <c r="T20" s="47">
        <f t="shared" si="6"/>
        <v>6.0430000000000001</v>
      </c>
      <c r="U20" s="112">
        <v>7.4</v>
      </c>
      <c r="V20" s="112">
        <f t="shared" si="7"/>
        <v>7.4</v>
      </c>
      <c r="W20" s="113" t="s">
        <v>129</v>
      </c>
      <c r="X20" s="115">
        <v>0</v>
      </c>
      <c r="Y20" s="115">
        <v>1016</v>
      </c>
      <c r="Z20" s="115">
        <v>1187</v>
      </c>
      <c r="AA20" s="115">
        <v>1185</v>
      </c>
      <c r="AB20" s="115">
        <v>1188</v>
      </c>
      <c r="AC20" s="48" t="s">
        <v>90</v>
      </c>
      <c r="AD20" s="48" t="s">
        <v>90</v>
      </c>
      <c r="AE20" s="48" t="s">
        <v>90</v>
      </c>
      <c r="AF20" s="114" t="s">
        <v>90</v>
      </c>
      <c r="AG20" s="123">
        <v>47701372</v>
      </c>
      <c r="AH20" s="49">
        <f t="shared" si="9"/>
        <v>1360</v>
      </c>
      <c r="AI20" s="50">
        <f t="shared" si="8"/>
        <v>225.05378123448617</v>
      </c>
      <c r="AJ20" s="98">
        <v>0</v>
      </c>
      <c r="AK20" s="98">
        <v>1</v>
      </c>
      <c r="AL20" s="98">
        <v>1</v>
      </c>
      <c r="AM20" s="98">
        <v>1</v>
      </c>
      <c r="AN20" s="98">
        <v>1</v>
      </c>
      <c r="AO20" s="98">
        <v>0</v>
      </c>
      <c r="AP20" s="115">
        <v>10937368</v>
      </c>
      <c r="AQ20" s="115">
        <f t="shared" si="1"/>
        <v>0</v>
      </c>
      <c r="AR20" s="53">
        <v>1.35</v>
      </c>
      <c r="AS20" s="52" t="s">
        <v>134</v>
      </c>
      <c r="AY20" s="101"/>
    </row>
    <row r="21" spans="1:51" x14ac:dyDescent="0.25">
      <c r="B21" s="40">
        <v>2.4166666666666701</v>
      </c>
      <c r="C21" s="40">
        <v>0.45833333333333298</v>
      </c>
      <c r="D21" s="110">
        <v>4</v>
      </c>
      <c r="E21" s="41">
        <f t="shared" si="0"/>
        <v>2.8169014084507045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138</v>
      </c>
      <c r="P21" s="111">
        <v>136</v>
      </c>
      <c r="Q21" s="111">
        <v>6370243</v>
      </c>
      <c r="R21" s="46">
        <f t="shared" si="4"/>
        <v>6040</v>
      </c>
      <c r="S21" s="47">
        <f t="shared" si="5"/>
        <v>144.96</v>
      </c>
      <c r="T21" s="47">
        <f t="shared" si="6"/>
        <v>6.04</v>
      </c>
      <c r="U21" s="112">
        <v>6.9</v>
      </c>
      <c r="V21" s="112">
        <f t="shared" si="7"/>
        <v>6.9</v>
      </c>
      <c r="W21" s="113" t="s">
        <v>129</v>
      </c>
      <c r="X21" s="115">
        <v>0</v>
      </c>
      <c r="Y21" s="115">
        <v>1016</v>
      </c>
      <c r="Z21" s="115">
        <v>1187</v>
      </c>
      <c r="AA21" s="115">
        <v>1185</v>
      </c>
      <c r="AB21" s="115">
        <v>1188</v>
      </c>
      <c r="AC21" s="48" t="s">
        <v>90</v>
      </c>
      <c r="AD21" s="48" t="s">
        <v>90</v>
      </c>
      <c r="AE21" s="48" t="s">
        <v>90</v>
      </c>
      <c r="AF21" s="114" t="s">
        <v>90</v>
      </c>
      <c r="AG21" s="123">
        <v>47702724</v>
      </c>
      <c r="AH21" s="49">
        <f t="shared" si="9"/>
        <v>1352</v>
      </c>
      <c r="AI21" s="50">
        <f t="shared" si="8"/>
        <v>223.84105960264901</v>
      </c>
      <c r="AJ21" s="98">
        <v>0</v>
      </c>
      <c r="AK21" s="98">
        <v>1</v>
      </c>
      <c r="AL21" s="98">
        <v>1</v>
      </c>
      <c r="AM21" s="98">
        <v>1</v>
      </c>
      <c r="AN21" s="98">
        <v>1</v>
      </c>
      <c r="AO21" s="98">
        <v>0</v>
      </c>
      <c r="AP21" s="115">
        <v>10937368</v>
      </c>
      <c r="AQ21" s="115">
        <f t="shared" si="1"/>
        <v>0</v>
      </c>
      <c r="AR21" s="51"/>
      <c r="AS21" s="52" t="s">
        <v>101</v>
      </c>
      <c r="AY21" s="101"/>
    </row>
    <row r="22" spans="1:51" x14ac:dyDescent="0.25">
      <c r="A22" s="97" t="s">
        <v>163</v>
      </c>
      <c r="B22" s="40">
        <v>2.4583333333333299</v>
      </c>
      <c r="C22" s="40">
        <v>0.5</v>
      </c>
      <c r="D22" s="110">
        <v>4</v>
      </c>
      <c r="E22" s="41">
        <f t="shared" si="0"/>
        <v>2.8169014084507045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136</v>
      </c>
      <c r="P22" s="111">
        <v>140</v>
      </c>
      <c r="Q22" s="111">
        <v>6376182</v>
      </c>
      <c r="R22" s="46">
        <f t="shared" si="4"/>
        <v>5939</v>
      </c>
      <c r="S22" s="47">
        <f t="shared" si="5"/>
        <v>142.536</v>
      </c>
      <c r="T22" s="47">
        <f t="shared" si="6"/>
        <v>5.9390000000000001</v>
      </c>
      <c r="U22" s="112">
        <v>6.5</v>
      </c>
      <c r="V22" s="112">
        <f t="shared" si="7"/>
        <v>6.5</v>
      </c>
      <c r="W22" s="113" t="s">
        <v>129</v>
      </c>
      <c r="X22" s="115">
        <v>0</v>
      </c>
      <c r="Y22" s="115">
        <v>1016</v>
      </c>
      <c r="Z22" s="115">
        <v>1187</v>
      </c>
      <c r="AA22" s="115">
        <v>1185</v>
      </c>
      <c r="AB22" s="115">
        <v>1188</v>
      </c>
      <c r="AC22" s="48" t="s">
        <v>90</v>
      </c>
      <c r="AD22" s="48" t="s">
        <v>90</v>
      </c>
      <c r="AE22" s="48" t="s">
        <v>90</v>
      </c>
      <c r="AF22" s="114" t="s">
        <v>90</v>
      </c>
      <c r="AG22" s="123">
        <v>47704044</v>
      </c>
      <c r="AH22" s="49">
        <f t="shared" si="9"/>
        <v>1320</v>
      </c>
      <c r="AI22" s="50">
        <f t="shared" si="8"/>
        <v>222.2596396699781</v>
      </c>
      <c r="AJ22" s="98">
        <v>0</v>
      </c>
      <c r="AK22" s="98">
        <v>1</v>
      </c>
      <c r="AL22" s="98">
        <v>1</v>
      </c>
      <c r="AM22" s="98">
        <v>1</v>
      </c>
      <c r="AN22" s="98">
        <v>1</v>
      </c>
      <c r="AO22" s="98">
        <v>0</v>
      </c>
      <c r="AP22" s="115">
        <v>10937368</v>
      </c>
      <c r="AQ22" s="115">
        <f t="shared" si="1"/>
        <v>0</v>
      </c>
      <c r="AR22" s="51"/>
      <c r="AS22" s="52" t="s">
        <v>101</v>
      </c>
      <c r="AV22" s="55" t="s">
        <v>110</v>
      </c>
      <c r="AY22" s="101"/>
    </row>
    <row r="23" spans="1:51" x14ac:dyDescent="0.25">
      <c r="A23" s="97" t="s">
        <v>124</v>
      </c>
      <c r="B23" s="40">
        <v>2.5</v>
      </c>
      <c r="C23" s="40">
        <v>0.54166666666666696</v>
      </c>
      <c r="D23" s="110">
        <v>4</v>
      </c>
      <c r="E23" s="41">
        <f t="shared" si="0"/>
        <v>2.8169014084507045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135</v>
      </c>
      <c r="P23" s="111">
        <v>135</v>
      </c>
      <c r="Q23" s="111">
        <v>6381958</v>
      </c>
      <c r="R23" s="46">
        <f t="shared" si="4"/>
        <v>5776</v>
      </c>
      <c r="S23" s="47">
        <f t="shared" si="5"/>
        <v>138.624</v>
      </c>
      <c r="T23" s="47">
        <f t="shared" si="6"/>
        <v>5.7759999999999998</v>
      </c>
      <c r="U23" s="112">
        <v>6.2</v>
      </c>
      <c r="V23" s="112">
        <f t="shared" si="7"/>
        <v>6.2</v>
      </c>
      <c r="W23" s="113" t="s">
        <v>129</v>
      </c>
      <c r="X23" s="115">
        <v>0</v>
      </c>
      <c r="Y23" s="115">
        <v>1006</v>
      </c>
      <c r="Z23" s="115">
        <v>1187</v>
      </c>
      <c r="AA23" s="115">
        <v>1185</v>
      </c>
      <c r="AB23" s="115">
        <v>1188</v>
      </c>
      <c r="AC23" s="48" t="s">
        <v>90</v>
      </c>
      <c r="AD23" s="48" t="s">
        <v>90</v>
      </c>
      <c r="AE23" s="48" t="s">
        <v>90</v>
      </c>
      <c r="AF23" s="114" t="s">
        <v>90</v>
      </c>
      <c r="AG23" s="123">
        <v>47705412</v>
      </c>
      <c r="AH23" s="49">
        <f t="shared" si="9"/>
        <v>1368</v>
      </c>
      <c r="AI23" s="50">
        <f t="shared" si="8"/>
        <v>236.84210526315789</v>
      </c>
      <c r="AJ23" s="98">
        <v>0</v>
      </c>
      <c r="AK23" s="98">
        <v>1</v>
      </c>
      <c r="AL23" s="98">
        <v>1</v>
      </c>
      <c r="AM23" s="98">
        <v>1</v>
      </c>
      <c r="AN23" s="98">
        <v>1</v>
      </c>
      <c r="AO23" s="98">
        <v>0</v>
      </c>
      <c r="AP23" s="115">
        <v>10937368</v>
      </c>
      <c r="AQ23" s="115">
        <f t="shared" si="1"/>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134</v>
      </c>
      <c r="P24" s="111">
        <v>137</v>
      </c>
      <c r="Q24" s="111">
        <v>6388068</v>
      </c>
      <c r="R24" s="46">
        <f t="shared" si="4"/>
        <v>6110</v>
      </c>
      <c r="S24" s="47">
        <f t="shared" si="5"/>
        <v>146.63999999999999</v>
      </c>
      <c r="T24" s="47">
        <f t="shared" si="6"/>
        <v>6.11</v>
      </c>
      <c r="U24" s="112">
        <v>5.9</v>
      </c>
      <c r="V24" s="112">
        <f t="shared" si="7"/>
        <v>5.9</v>
      </c>
      <c r="W24" s="113" t="s">
        <v>129</v>
      </c>
      <c r="X24" s="115">
        <v>0</v>
      </c>
      <c r="Y24" s="115">
        <v>1005</v>
      </c>
      <c r="Z24" s="115">
        <v>1188</v>
      </c>
      <c r="AA24" s="115">
        <v>1185</v>
      </c>
      <c r="AB24" s="115">
        <v>1188</v>
      </c>
      <c r="AC24" s="48" t="s">
        <v>90</v>
      </c>
      <c r="AD24" s="48" t="s">
        <v>90</v>
      </c>
      <c r="AE24" s="48" t="s">
        <v>90</v>
      </c>
      <c r="AF24" s="114" t="s">
        <v>90</v>
      </c>
      <c r="AG24" s="123">
        <v>47706820</v>
      </c>
      <c r="AH24" s="49">
        <f>IF(ISBLANK(AG24),"-",AG24-AG23)</f>
        <v>1408</v>
      </c>
      <c r="AI24" s="50">
        <f t="shared" si="8"/>
        <v>230.44189852700489</v>
      </c>
      <c r="AJ24" s="98">
        <v>0</v>
      </c>
      <c r="AK24" s="98">
        <v>1</v>
      </c>
      <c r="AL24" s="98">
        <v>1</v>
      </c>
      <c r="AM24" s="98">
        <v>1</v>
      </c>
      <c r="AN24" s="98">
        <v>1</v>
      </c>
      <c r="AO24" s="98">
        <v>0</v>
      </c>
      <c r="AP24" s="115">
        <v>10937368</v>
      </c>
      <c r="AQ24" s="115">
        <f t="shared" si="1"/>
        <v>0</v>
      </c>
      <c r="AR24" s="53">
        <v>1.29</v>
      </c>
      <c r="AS24" s="52" t="s">
        <v>113</v>
      </c>
      <c r="AV24" s="58" t="s">
        <v>29</v>
      </c>
      <c r="AW24" s="58">
        <v>14.7</v>
      </c>
      <c r="AY24" s="101"/>
    </row>
    <row r="25" spans="1:51" x14ac:dyDescent="0.25">
      <c r="B25" s="40">
        <v>2.5833333333333299</v>
      </c>
      <c r="C25" s="40">
        <v>0.625</v>
      </c>
      <c r="D25" s="110">
        <v>5</v>
      </c>
      <c r="E25" s="41">
        <f t="shared" si="0"/>
        <v>3.5211267605633805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139</v>
      </c>
      <c r="P25" s="111">
        <v>135</v>
      </c>
      <c r="Q25" s="111">
        <v>6393788</v>
      </c>
      <c r="R25" s="46">
        <f t="shared" si="4"/>
        <v>5720</v>
      </c>
      <c r="S25" s="47">
        <f t="shared" si="5"/>
        <v>137.28</v>
      </c>
      <c r="T25" s="47">
        <f t="shared" si="6"/>
        <v>5.72</v>
      </c>
      <c r="U25" s="112">
        <v>5.7</v>
      </c>
      <c r="V25" s="112">
        <f t="shared" si="7"/>
        <v>5.7</v>
      </c>
      <c r="W25" s="113" t="s">
        <v>129</v>
      </c>
      <c r="X25" s="115">
        <v>0</v>
      </c>
      <c r="Y25" s="115">
        <v>1004</v>
      </c>
      <c r="Z25" s="115">
        <v>1186</v>
      </c>
      <c r="AA25" s="115">
        <v>1185</v>
      </c>
      <c r="AB25" s="115">
        <v>1186</v>
      </c>
      <c r="AC25" s="48" t="s">
        <v>90</v>
      </c>
      <c r="AD25" s="48" t="s">
        <v>90</v>
      </c>
      <c r="AE25" s="48" t="s">
        <v>90</v>
      </c>
      <c r="AF25" s="114" t="s">
        <v>90</v>
      </c>
      <c r="AG25" s="123">
        <v>47708144</v>
      </c>
      <c r="AH25" s="49">
        <f t="shared" si="9"/>
        <v>1324</v>
      </c>
      <c r="AI25" s="50">
        <f t="shared" si="8"/>
        <v>231.46853146853147</v>
      </c>
      <c r="AJ25" s="98">
        <v>0</v>
      </c>
      <c r="AK25" s="98">
        <v>1</v>
      </c>
      <c r="AL25" s="98">
        <v>1</v>
      </c>
      <c r="AM25" s="98">
        <v>1</v>
      </c>
      <c r="AN25" s="98">
        <v>1</v>
      </c>
      <c r="AO25" s="98">
        <v>0</v>
      </c>
      <c r="AP25" s="115">
        <v>10937368</v>
      </c>
      <c r="AQ25" s="115">
        <f t="shared" si="1"/>
        <v>0</v>
      </c>
      <c r="AR25" s="51"/>
      <c r="AS25" s="52" t="s">
        <v>113</v>
      </c>
      <c r="AV25" s="58" t="s">
        <v>74</v>
      </c>
      <c r="AW25" s="58">
        <v>10.36</v>
      </c>
      <c r="AY25" s="101"/>
    </row>
    <row r="26" spans="1:51" x14ac:dyDescent="0.25">
      <c r="B26" s="40">
        <v>2.625</v>
      </c>
      <c r="C26" s="40">
        <v>0.66666666666666696</v>
      </c>
      <c r="D26" s="110">
        <v>5</v>
      </c>
      <c r="E26" s="41">
        <f t="shared" si="0"/>
        <v>3.5211267605633805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137</v>
      </c>
      <c r="P26" s="111">
        <v>140</v>
      </c>
      <c r="Q26" s="111">
        <v>6399575</v>
      </c>
      <c r="R26" s="46">
        <f t="shared" si="4"/>
        <v>5787</v>
      </c>
      <c r="S26" s="47">
        <f t="shared" si="5"/>
        <v>138.88800000000001</v>
      </c>
      <c r="T26" s="47">
        <f t="shared" si="6"/>
        <v>5.7869999999999999</v>
      </c>
      <c r="U26" s="112">
        <v>5.5</v>
      </c>
      <c r="V26" s="112">
        <f t="shared" si="7"/>
        <v>5.5</v>
      </c>
      <c r="W26" s="113" t="s">
        <v>129</v>
      </c>
      <c r="X26" s="115">
        <v>0</v>
      </c>
      <c r="Y26" s="115">
        <v>1005</v>
      </c>
      <c r="Z26" s="115">
        <v>1187</v>
      </c>
      <c r="AA26" s="115">
        <v>1185</v>
      </c>
      <c r="AB26" s="115">
        <v>1187</v>
      </c>
      <c r="AC26" s="48" t="s">
        <v>90</v>
      </c>
      <c r="AD26" s="48" t="s">
        <v>90</v>
      </c>
      <c r="AE26" s="48" t="s">
        <v>90</v>
      </c>
      <c r="AF26" s="114" t="s">
        <v>90</v>
      </c>
      <c r="AG26" s="123">
        <v>47709468</v>
      </c>
      <c r="AH26" s="49">
        <f t="shared" si="9"/>
        <v>1324</v>
      </c>
      <c r="AI26" s="50">
        <f t="shared" si="8"/>
        <v>228.78866424745118</v>
      </c>
      <c r="AJ26" s="98">
        <v>0</v>
      </c>
      <c r="AK26" s="98">
        <v>1</v>
      </c>
      <c r="AL26" s="98">
        <v>1</v>
      </c>
      <c r="AM26" s="98">
        <v>1</v>
      </c>
      <c r="AN26" s="98">
        <v>1</v>
      </c>
      <c r="AO26" s="98">
        <v>0</v>
      </c>
      <c r="AP26" s="115">
        <v>10937368</v>
      </c>
      <c r="AQ26" s="115">
        <f t="shared" si="1"/>
        <v>0</v>
      </c>
      <c r="AR26" s="51"/>
      <c r="AS26" s="52" t="s">
        <v>113</v>
      </c>
      <c r="AV26" s="58" t="s">
        <v>114</v>
      </c>
      <c r="AW26" s="58">
        <v>1.01325</v>
      </c>
      <c r="AY26" s="101"/>
    </row>
    <row r="27" spans="1:51" x14ac:dyDescent="0.25">
      <c r="B27" s="40">
        <v>2.6666666666666701</v>
      </c>
      <c r="C27" s="40">
        <v>0.70833333333333404</v>
      </c>
      <c r="D27" s="110">
        <v>5</v>
      </c>
      <c r="E27" s="41">
        <f t="shared" si="0"/>
        <v>3.5211267605633805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138</v>
      </c>
      <c r="P27" s="111">
        <v>141</v>
      </c>
      <c r="Q27" s="111">
        <v>6405447</v>
      </c>
      <c r="R27" s="46">
        <f t="shared" si="4"/>
        <v>5872</v>
      </c>
      <c r="S27" s="47">
        <f t="shared" si="5"/>
        <v>140.928</v>
      </c>
      <c r="T27" s="47">
        <f t="shared" si="6"/>
        <v>5.8719999999999999</v>
      </c>
      <c r="U27" s="112">
        <v>5.3</v>
      </c>
      <c r="V27" s="112">
        <f t="shared" si="7"/>
        <v>5.3</v>
      </c>
      <c r="W27" s="113" t="s">
        <v>129</v>
      </c>
      <c r="X27" s="115">
        <v>0</v>
      </c>
      <c r="Y27" s="115">
        <v>1005</v>
      </c>
      <c r="Z27" s="115">
        <v>1187</v>
      </c>
      <c r="AA27" s="115">
        <v>1185</v>
      </c>
      <c r="AB27" s="115">
        <v>1187</v>
      </c>
      <c r="AC27" s="48" t="s">
        <v>90</v>
      </c>
      <c r="AD27" s="48" t="s">
        <v>90</v>
      </c>
      <c r="AE27" s="48" t="s">
        <v>90</v>
      </c>
      <c r="AF27" s="114" t="s">
        <v>90</v>
      </c>
      <c r="AG27" s="123">
        <v>47710816</v>
      </c>
      <c r="AH27" s="49">
        <f t="shared" si="9"/>
        <v>1348</v>
      </c>
      <c r="AI27" s="50">
        <f t="shared" si="8"/>
        <v>229.5640326975477</v>
      </c>
      <c r="AJ27" s="98">
        <v>0</v>
      </c>
      <c r="AK27" s="98">
        <v>1</v>
      </c>
      <c r="AL27" s="98">
        <v>1</v>
      </c>
      <c r="AM27" s="98">
        <v>1</v>
      </c>
      <c r="AN27" s="98">
        <v>1</v>
      </c>
      <c r="AO27" s="98">
        <v>0</v>
      </c>
      <c r="AP27" s="115">
        <v>10937368</v>
      </c>
      <c r="AQ27" s="115">
        <f t="shared" si="1"/>
        <v>0</v>
      </c>
      <c r="AR27" s="51"/>
      <c r="AS27" s="52" t="s">
        <v>113</v>
      </c>
      <c r="AV27" s="58" t="s">
        <v>115</v>
      </c>
      <c r="AW27" s="58">
        <v>1</v>
      </c>
      <c r="AY27" s="101"/>
    </row>
    <row r="28" spans="1:51" x14ac:dyDescent="0.25">
      <c r="B28" s="40">
        <v>2.7083333333333299</v>
      </c>
      <c r="C28" s="40">
        <v>0.750000000000002</v>
      </c>
      <c r="D28" s="110">
        <v>5</v>
      </c>
      <c r="E28" s="41">
        <f t="shared" si="0"/>
        <v>3.5211267605633805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138</v>
      </c>
      <c r="P28" s="111">
        <v>143</v>
      </c>
      <c r="Q28" s="111">
        <v>6411276</v>
      </c>
      <c r="R28" s="46">
        <f t="shared" si="4"/>
        <v>5829</v>
      </c>
      <c r="S28" s="47">
        <f t="shared" si="5"/>
        <v>139.89599999999999</v>
      </c>
      <c r="T28" s="47">
        <f t="shared" si="6"/>
        <v>5.8289999999999997</v>
      </c>
      <c r="U28" s="112">
        <v>5</v>
      </c>
      <c r="V28" s="112">
        <f t="shared" si="7"/>
        <v>5</v>
      </c>
      <c r="W28" s="113" t="s">
        <v>129</v>
      </c>
      <c r="X28" s="115">
        <v>0</v>
      </c>
      <c r="Y28" s="115">
        <v>1005</v>
      </c>
      <c r="Z28" s="115">
        <v>1187</v>
      </c>
      <c r="AA28" s="115">
        <v>1185</v>
      </c>
      <c r="AB28" s="115">
        <v>1187</v>
      </c>
      <c r="AC28" s="48" t="s">
        <v>90</v>
      </c>
      <c r="AD28" s="48" t="s">
        <v>90</v>
      </c>
      <c r="AE28" s="48" t="s">
        <v>90</v>
      </c>
      <c r="AF28" s="114" t="s">
        <v>90</v>
      </c>
      <c r="AG28" s="123">
        <v>47712148</v>
      </c>
      <c r="AH28" s="49">
        <f t="shared" si="9"/>
        <v>1332</v>
      </c>
      <c r="AI28" s="50">
        <f t="shared" si="8"/>
        <v>228.51260936695832</v>
      </c>
      <c r="AJ28" s="98">
        <v>0</v>
      </c>
      <c r="AK28" s="98">
        <v>1</v>
      </c>
      <c r="AL28" s="98">
        <v>1</v>
      </c>
      <c r="AM28" s="98">
        <v>1</v>
      </c>
      <c r="AN28" s="98">
        <v>1</v>
      </c>
      <c r="AO28" s="98">
        <v>0</v>
      </c>
      <c r="AP28" s="115">
        <v>10937368</v>
      </c>
      <c r="AQ28" s="115">
        <f t="shared" si="1"/>
        <v>0</v>
      </c>
      <c r="AR28" s="53">
        <v>1.39</v>
      </c>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135</v>
      </c>
      <c r="P29" s="111">
        <v>138</v>
      </c>
      <c r="Q29" s="111">
        <v>6417146</v>
      </c>
      <c r="R29" s="46">
        <f t="shared" si="4"/>
        <v>5870</v>
      </c>
      <c r="S29" s="47">
        <f t="shared" si="5"/>
        <v>140.88</v>
      </c>
      <c r="T29" s="47">
        <f t="shared" si="6"/>
        <v>5.87</v>
      </c>
      <c r="U29" s="112">
        <v>4.7</v>
      </c>
      <c r="V29" s="112">
        <f t="shared" si="7"/>
        <v>4.7</v>
      </c>
      <c r="W29" s="113" t="s">
        <v>129</v>
      </c>
      <c r="X29" s="115">
        <v>0</v>
      </c>
      <c r="Y29" s="115">
        <v>1005</v>
      </c>
      <c r="Z29" s="115">
        <v>1188</v>
      </c>
      <c r="AA29" s="115">
        <v>1185</v>
      </c>
      <c r="AB29" s="115">
        <v>1188</v>
      </c>
      <c r="AC29" s="48" t="s">
        <v>90</v>
      </c>
      <c r="AD29" s="48" t="s">
        <v>90</v>
      </c>
      <c r="AE29" s="48" t="s">
        <v>90</v>
      </c>
      <c r="AF29" s="114" t="s">
        <v>90</v>
      </c>
      <c r="AG29" s="123">
        <v>47713492</v>
      </c>
      <c r="AH29" s="49">
        <f t="shared" si="9"/>
        <v>1344</v>
      </c>
      <c r="AI29" s="50">
        <f t="shared" si="8"/>
        <v>228.96081771720614</v>
      </c>
      <c r="AJ29" s="98">
        <v>0</v>
      </c>
      <c r="AK29" s="98">
        <v>1</v>
      </c>
      <c r="AL29" s="98">
        <v>1</v>
      </c>
      <c r="AM29" s="98">
        <v>1</v>
      </c>
      <c r="AN29" s="98">
        <v>1</v>
      </c>
      <c r="AO29" s="98">
        <v>0</v>
      </c>
      <c r="AP29" s="115">
        <v>10937368</v>
      </c>
      <c r="AQ29" s="115">
        <f t="shared" si="1"/>
        <v>0</v>
      </c>
      <c r="AR29" s="51"/>
      <c r="AS29" s="52" t="s">
        <v>113</v>
      </c>
      <c r="AY29" s="101"/>
    </row>
    <row r="30" spans="1:51" x14ac:dyDescent="0.25">
      <c r="B30" s="40">
        <v>2.7916666666666701</v>
      </c>
      <c r="C30" s="40">
        <v>0.83333333333333703</v>
      </c>
      <c r="D30" s="110">
        <v>5</v>
      </c>
      <c r="E30" s="41">
        <f t="shared" si="0"/>
        <v>3.5211267605633805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114</v>
      </c>
      <c r="P30" s="111">
        <v>131</v>
      </c>
      <c r="Q30" s="111">
        <v>6422651</v>
      </c>
      <c r="R30" s="46">
        <f t="shared" si="4"/>
        <v>5505</v>
      </c>
      <c r="S30" s="47">
        <f t="shared" si="5"/>
        <v>132.12</v>
      </c>
      <c r="T30" s="47">
        <f t="shared" si="6"/>
        <v>5.5049999999999999</v>
      </c>
      <c r="U30" s="112">
        <v>3.9</v>
      </c>
      <c r="V30" s="112">
        <f t="shared" si="7"/>
        <v>3.9</v>
      </c>
      <c r="W30" s="113" t="s">
        <v>133</v>
      </c>
      <c r="X30" s="115">
        <v>0</v>
      </c>
      <c r="Y30" s="115">
        <v>1078</v>
      </c>
      <c r="Z30" s="115">
        <v>1188</v>
      </c>
      <c r="AA30" s="115">
        <v>1185</v>
      </c>
      <c r="AB30" s="115">
        <v>0</v>
      </c>
      <c r="AC30" s="48" t="s">
        <v>90</v>
      </c>
      <c r="AD30" s="48" t="s">
        <v>90</v>
      </c>
      <c r="AE30" s="48" t="s">
        <v>90</v>
      </c>
      <c r="AF30" s="114" t="s">
        <v>90</v>
      </c>
      <c r="AG30" s="123">
        <v>47714596</v>
      </c>
      <c r="AH30" s="49">
        <f t="shared" si="9"/>
        <v>1104</v>
      </c>
      <c r="AI30" s="50">
        <f t="shared" si="8"/>
        <v>200.54495912806539</v>
      </c>
      <c r="AJ30" s="98">
        <v>0</v>
      </c>
      <c r="AK30" s="98">
        <v>1</v>
      </c>
      <c r="AL30" s="98">
        <v>1</v>
      </c>
      <c r="AM30" s="98">
        <v>1</v>
      </c>
      <c r="AN30" s="98">
        <v>0</v>
      </c>
      <c r="AO30" s="98">
        <v>0</v>
      </c>
      <c r="AP30" s="115">
        <v>10937368</v>
      </c>
      <c r="AQ30" s="115">
        <f t="shared" si="1"/>
        <v>0</v>
      </c>
      <c r="AR30" s="51"/>
      <c r="AS30" s="52" t="s">
        <v>113</v>
      </c>
      <c r="AV30" s="339" t="s">
        <v>117</v>
      </c>
      <c r="AW30" s="339"/>
      <c r="AY30" s="101"/>
    </row>
    <row r="31" spans="1:51" x14ac:dyDescent="0.25">
      <c r="B31" s="40">
        <v>2.8333333333333299</v>
      </c>
      <c r="C31" s="40">
        <v>0.875000000000004</v>
      </c>
      <c r="D31" s="110">
        <v>4</v>
      </c>
      <c r="E31" s="41">
        <f t="shared" si="0"/>
        <v>2.8169014084507045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127</v>
      </c>
      <c r="P31" s="111">
        <v>133</v>
      </c>
      <c r="Q31" s="111">
        <v>6428352</v>
      </c>
      <c r="R31" s="46">
        <f t="shared" si="4"/>
        <v>5701</v>
      </c>
      <c r="S31" s="47">
        <f t="shared" si="5"/>
        <v>136.82400000000001</v>
      </c>
      <c r="T31" s="47">
        <f t="shared" si="6"/>
        <v>5.7009999999999996</v>
      </c>
      <c r="U31" s="112">
        <v>3.2</v>
      </c>
      <c r="V31" s="112">
        <f t="shared" si="7"/>
        <v>3.2</v>
      </c>
      <c r="W31" s="113" t="s">
        <v>129</v>
      </c>
      <c r="X31" s="115">
        <v>0</v>
      </c>
      <c r="Y31" s="115">
        <v>1097</v>
      </c>
      <c r="Z31" s="115">
        <v>1187</v>
      </c>
      <c r="AA31" s="115">
        <v>1185</v>
      </c>
      <c r="AB31" s="115">
        <v>1186</v>
      </c>
      <c r="AC31" s="48" t="s">
        <v>90</v>
      </c>
      <c r="AD31" s="48" t="s">
        <v>90</v>
      </c>
      <c r="AE31" s="48" t="s">
        <v>90</v>
      </c>
      <c r="AF31" s="114" t="s">
        <v>90</v>
      </c>
      <c r="AG31" s="123">
        <v>47715940</v>
      </c>
      <c r="AH31" s="49">
        <f t="shared" si="9"/>
        <v>1344</v>
      </c>
      <c r="AI31" s="50">
        <f t="shared" si="8"/>
        <v>235.74811436590073</v>
      </c>
      <c r="AJ31" s="98">
        <v>0</v>
      </c>
      <c r="AK31" s="98">
        <v>1</v>
      </c>
      <c r="AL31" s="98">
        <v>1</v>
      </c>
      <c r="AM31" s="98">
        <v>1</v>
      </c>
      <c r="AN31" s="98">
        <v>1</v>
      </c>
      <c r="AO31" s="98">
        <v>0</v>
      </c>
      <c r="AP31" s="115">
        <v>10937368</v>
      </c>
      <c r="AQ31" s="115">
        <f t="shared" si="1"/>
        <v>0</v>
      </c>
      <c r="AR31" s="51"/>
      <c r="AS31" s="52" t="s">
        <v>113</v>
      </c>
      <c r="AV31" s="59" t="s">
        <v>29</v>
      </c>
      <c r="AW31" s="59" t="s">
        <v>74</v>
      </c>
      <c r="AY31" s="101"/>
    </row>
    <row r="32" spans="1:51" x14ac:dyDescent="0.25">
      <c r="B32" s="40">
        <v>2.875</v>
      </c>
      <c r="C32" s="40">
        <v>0.91666666666667096</v>
      </c>
      <c r="D32" s="110">
        <v>5</v>
      </c>
      <c r="E32" s="41">
        <f t="shared" si="0"/>
        <v>3.5211267605633805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122</v>
      </c>
      <c r="P32" s="111">
        <v>134</v>
      </c>
      <c r="Q32" s="111">
        <v>6434082</v>
      </c>
      <c r="R32" s="46">
        <f t="shared" si="4"/>
        <v>5730</v>
      </c>
      <c r="S32" s="47">
        <f t="shared" si="5"/>
        <v>137.52000000000001</v>
      </c>
      <c r="T32" s="47">
        <f t="shared" si="6"/>
        <v>5.73</v>
      </c>
      <c r="U32" s="112">
        <v>2.7</v>
      </c>
      <c r="V32" s="112">
        <f t="shared" si="7"/>
        <v>2.7</v>
      </c>
      <c r="W32" s="113" t="s">
        <v>129</v>
      </c>
      <c r="X32" s="115">
        <v>0</v>
      </c>
      <c r="Y32" s="115">
        <v>1096</v>
      </c>
      <c r="Z32" s="115">
        <v>1187</v>
      </c>
      <c r="AA32" s="115">
        <v>1185</v>
      </c>
      <c r="AB32" s="115">
        <v>1187</v>
      </c>
      <c r="AC32" s="48" t="s">
        <v>90</v>
      </c>
      <c r="AD32" s="48" t="s">
        <v>90</v>
      </c>
      <c r="AE32" s="48" t="s">
        <v>90</v>
      </c>
      <c r="AF32" s="114" t="s">
        <v>90</v>
      </c>
      <c r="AG32" s="123">
        <v>47717316</v>
      </c>
      <c r="AH32" s="49">
        <f t="shared" si="9"/>
        <v>1376</v>
      </c>
      <c r="AI32" s="50">
        <f t="shared" si="8"/>
        <v>240.1396160558464</v>
      </c>
      <c r="AJ32" s="98">
        <v>0</v>
      </c>
      <c r="AK32" s="98">
        <v>1</v>
      </c>
      <c r="AL32" s="98">
        <v>1</v>
      </c>
      <c r="AM32" s="98">
        <v>1</v>
      </c>
      <c r="AN32" s="98">
        <v>1</v>
      </c>
      <c r="AO32" s="98">
        <v>0</v>
      </c>
      <c r="AP32" s="115">
        <v>10937368</v>
      </c>
      <c r="AQ32" s="115">
        <f t="shared" si="1"/>
        <v>0</v>
      </c>
      <c r="AR32" s="53">
        <v>1.26</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75">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131</v>
      </c>
      <c r="P33" s="111">
        <v>129</v>
      </c>
      <c r="Q33" s="111">
        <v>6439494</v>
      </c>
      <c r="R33" s="46">
        <f t="shared" si="4"/>
        <v>5412</v>
      </c>
      <c r="S33" s="47">
        <f t="shared" si="5"/>
        <v>129.88800000000001</v>
      </c>
      <c r="T33" s="47">
        <f t="shared" si="6"/>
        <v>5.4119999999999999</v>
      </c>
      <c r="U33" s="112">
        <v>2.5</v>
      </c>
      <c r="V33" s="112">
        <f t="shared" si="7"/>
        <v>2.5</v>
      </c>
      <c r="W33" s="113" t="s">
        <v>135</v>
      </c>
      <c r="X33" s="115">
        <v>0</v>
      </c>
      <c r="Y33" s="115">
        <v>0</v>
      </c>
      <c r="Z33" s="115">
        <v>1187</v>
      </c>
      <c r="AA33" s="115">
        <v>1185</v>
      </c>
      <c r="AB33" s="115">
        <v>1186</v>
      </c>
      <c r="AC33" s="48" t="s">
        <v>90</v>
      </c>
      <c r="AD33" s="48" t="s">
        <v>90</v>
      </c>
      <c r="AE33" s="48" t="s">
        <v>90</v>
      </c>
      <c r="AF33" s="114" t="s">
        <v>90</v>
      </c>
      <c r="AG33" s="123">
        <v>47718596</v>
      </c>
      <c r="AH33" s="49">
        <f t="shared" si="9"/>
        <v>1280</v>
      </c>
      <c r="AI33" s="50">
        <f t="shared" si="8"/>
        <v>236.51145602365114</v>
      </c>
      <c r="AJ33" s="98">
        <v>0</v>
      </c>
      <c r="AK33" s="98">
        <v>0</v>
      </c>
      <c r="AL33" s="98">
        <v>1</v>
      </c>
      <c r="AM33" s="98">
        <v>1</v>
      </c>
      <c r="AN33" s="98">
        <v>1</v>
      </c>
      <c r="AO33" s="98">
        <v>0.3</v>
      </c>
      <c r="AP33" s="115">
        <v>10937429</v>
      </c>
      <c r="AQ33" s="115">
        <f t="shared" si="1"/>
        <v>61</v>
      </c>
      <c r="AR33" s="51"/>
      <c r="AS33" s="52" t="s">
        <v>113</v>
      </c>
      <c r="AY33" s="101"/>
    </row>
    <row r="34" spans="1:51" x14ac:dyDescent="0.25">
      <c r="B34" s="40">
        <v>2.9583333333333299</v>
      </c>
      <c r="C34" s="40">
        <v>1</v>
      </c>
      <c r="D34" s="110">
        <v>4</v>
      </c>
      <c r="E34" s="41">
        <f t="shared" si="0"/>
        <v>2.8169014084507045</v>
      </c>
      <c r="F34" s="175">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138</v>
      </c>
      <c r="P34" s="111">
        <v>121</v>
      </c>
      <c r="Q34" s="111">
        <v>6444156</v>
      </c>
      <c r="R34" s="46">
        <f t="shared" si="4"/>
        <v>4662</v>
      </c>
      <c r="S34" s="47">
        <f t="shared" si="5"/>
        <v>111.88800000000001</v>
      </c>
      <c r="T34" s="47">
        <f t="shared" si="6"/>
        <v>4.6619999999999999</v>
      </c>
      <c r="U34" s="112">
        <v>3</v>
      </c>
      <c r="V34" s="112">
        <f t="shared" si="7"/>
        <v>3</v>
      </c>
      <c r="W34" s="113" t="s">
        <v>135</v>
      </c>
      <c r="X34" s="115">
        <v>0</v>
      </c>
      <c r="Y34" s="115">
        <v>0</v>
      </c>
      <c r="Z34" s="115">
        <v>1186</v>
      </c>
      <c r="AA34" s="115">
        <v>1185</v>
      </c>
      <c r="AB34" s="115">
        <v>1187</v>
      </c>
      <c r="AC34" s="48" t="s">
        <v>90</v>
      </c>
      <c r="AD34" s="48" t="s">
        <v>90</v>
      </c>
      <c r="AE34" s="48" t="s">
        <v>90</v>
      </c>
      <c r="AF34" s="114" t="s">
        <v>90</v>
      </c>
      <c r="AG34" s="123">
        <v>47719716</v>
      </c>
      <c r="AH34" s="49">
        <f t="shared" si="9"/>
        <v>1120</v>
      </c>
      <c r="AI34" s="50">
        <f t="shared" si="8"/>
        <v>240.24024024024024</v>
      </c>
      <c r="AJ34" s="98">
        <v>0</v>
      </c>
      <c r="AK34" s="98">
        <v>0</v>
      </c>
      <c r="AL34" s="98">
        <v>1</v>
      </c>
      <c r="AM34" s="98">
        <v>1</v>
      </c>
      <c r="AN34" s="98">
        <v>1</v>
      </c>
      <c r="AO34" s="98">
        <v>0.3</v>
      </c>
      <c r="AP34" s="115">
        <v>10937856</v>
      </c>
      <c r="AQ34" s="115">
        <f t="shared" si="1"/>
        <v>427</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131924</v>
      </c>
      <c r="S35" s="65">
        <f>AVERAGE(S11:S34)</f>
        <v>131.92400000000001</v>
      </c>
      <c r="T35" s="65">
        <f>SUM(T11:T34)</f>
        <v>131.92400000000001</v>
      </c>
      <c r="U35" s="112"/>
      <c r="V35" s="94"/>
      <c r="W35" s="57"/>
      <c r="X35" s="88"/>
      <c r="Y35" s="89"/>
      <c r="Z35" s="89"/>
      <c r="AA35" s="89"/>
      <c r="AB35" s="90"/>
      <c r="AC35" s="88"/>
      <c r="AD35" s="89"/>
      <c r="AE35" s="90"/>
      <c r="AF35" s="91"/>
      <c r="AG35" s="66">
        <f>AG34-AG10</f>
        <v>30968</v>
      </c>
      <c r="AH35" s="67">
        <f>SUM(AH11:AH34)</f>
        <v>30968</v>
      </c>
      <c r="AI35" s="68">
        <f>$AH$35/$T35</f>
        <v>234.74121463873138</v>
      </c>
      <c r="AJ35" s="98"/>
      <c r="AK35" s="98"/>
      <c r="AL35" s="98"/>
      <c r="AM35" s="98"/>
      <c r="AN35" s="98"/>
      <c r="AO35" s="69"/>
      <c r="AP35" s="70">
        <f>AP34-AP10</f>
        <v>2083</v>
      </c>
      <c r="AQ35" s="71">
        <f>SUM(AQ11:AQ34)</f>
        <v>2083</v>
      </c>
      <c r="AR35" s="72">
        <f>AVERAGE(AR11:AR34)</f>
        <v>1.2883333333333333</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167" t="s">
        <v>191</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2" t="s">
        <v>195</v>
      </c>
      <c r="C41" s="105"/>
      <c r="D41" s="105"/>
      <c r="E41" s="105"/>
      <c r="F41" s="105"/>
      <c r="G41" s="105"/>
      <c r="H41" s="105"/>
      <c r="I41" s="106"/>
      <c r="J41" s="106"/>
      <c r="K41" s="106"/>
      <c r="L41" s="106"/>
      <c r="M41" s="106"/>
      <c r="N41" s="106"/>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73"/>
      <c r="AW41" s="73"/>
      <c r="AY41" s="101"/>
    </row>
    <row r="42" spans="1:51" x14ac:dyDescent="0.25">
      <c r="B42" s="83" t="s">
        <v>253</v>
      </c>
      <c r="C42" s="106"/>
      <c r="D42" s="106"/>
      <c r="E42" s="106"/>
      <c r="F42" s="85"/>
      <c r="G42" s="85"/>
      <c r="H42" s="85"/>
      <c r="I42" s="106"/>
      <c r="J42" s="106"/>
      <c r="K42" s="106"/>
      <c r="L42" s="85"/>
      <c r="M42" s="85"/>
      <c r="N42" s="85"/>
      <c r="O42" s="106"/>
      <c r="P42" s="106"/>
      <c r="Q42" s="106"/>
      <c r="R42" s="106"/>
      <c r="S42" s="85"/>
      <c r="T42" s="85"/>
      <c r="U42" s="85"/>
      <c r="V42" s="85"/>
      <c r="W42" s="102"/>
      <c r="X42" s="102"/>
      <c r="Y42" s="102"/>
      <c r="Z42" s="102"/>
      <c r="AA42" s="102"/>
      <c r="AB42" s="102"/>
      <c r="AC42" s="102"/>
      <c r="AD42" s="102"/>
      <c r="AE42" s="102"/>
      <c r="AM42" s="20"/>
      <c r="AN42" s="99"/>
      <c r="AO42" s="99"/>
      <c r="AP42" s="99"/>
      <c r="AQ42" s="99"/>
      <c r="AR42" s="102"/>
      <c r="AV42" s="128"/>
      <c r="AW42" s="128"/>
      <c r="AY42" s="101"/>
    </row>
    <row r="43" spans="1:51" x14ac:dyDescent="0.25">
      <c r="B43" s="167" t="s">
        <v>229</v>
      </c>
      <c r="C43" s="105"/>
      <c r="D43" s="105"/>
      <c r="E43" s="105"/>
      <c r="F43" s="105"/>
      <c r="G43" s="105"/>
      <c r="H43" s="105"/>
      <c r="I43" s="106"/>
      <c r="J43" s="106"/>
      <c r="K43" s="106"/>
      <c r="L43" s="106"/>
      <c r="M43" s="106"/>
      <c r="N43" s="106"/>
      <c r="O43" s="106"/>
      <c r="P43" s="106"/>
      <c r="Q43" s="106"/>
      <c r="R43" s="106"/>
      <c r="S43" s="107"/>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260" t="s">
        <v>222</v>
      </c>
      <c r="C44" s="261"/>
      <c r="D44" s="262"/>
      <c r="E44" s="261"/>
      <c r="F44" s="261"/>
      <c r="G44" s="261"/>
      <c r="H44" s="261"/>
      <c r="I44" s="263"/>
      <c r="J44" s="264"/>
      <c r="K44" s="264"/>
      <c r="L44" s="265"/>
      <c r="M44" s="265"/>
      <c r="N44" s="265"/>
      <c r="O44" s="265"/>
      <c r="P44" s="265"/>
      <c r="Q44" s="265"/>
      <c r="R44" s="265"/>
      <c r="S44" s="120"/>
      <c r="T44" s="107"/>
      <c r="U44" s="107"/>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A45" s="121"/>
      <c r="B45" s="133" t="s">
        <v>254</v>
      </c>
      <c r="C45" s="137"/>
      <c r="D45" s="198"/>
      <c r="E45" s="124"/>
      <c r="F45" s="124"/>
      <c r="G45" s="124"/>
      <c r="H45" s="124"/>
      <c r="I45" s="124"/>
      <c r="J45" s="125"/>
      <c r="K45" s="125"/>
      <c r="L45" s="125"/>
      <c r="M45" s="125"/>
      <c r="N45" s="125"/>
      <c r="O45" s="125"/>
      <c r="P45" s="125"/>
      <c r="Q45" s="125"/>
      <c r="R45" s="125"/>
      <c r="S45" s="125"/>
      <c r="T45" s="126"/>
      <c r="U45" s="126"/>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67" t="s">
        <v>138</v>
      </c>
      <c r="C46" s="236"/>
      <c r="D46" s="237"/>
      <c r="E46" s="238"/>
      <c r="F46" s="238"/>
      <c r="G46" s="238"/>
      <c r="H46" s="238"/>
      <c r="I46" s="238"/>
      <c r="J46" s="135"/>
      <c r="K46" s="135"/>
      <c r="L46" s="135"/>
      <c r="M46" s="135"/>
      <c r="N46" s="135"/>
      <c r="O46" s="135"/>
      <c r="P46" s="135"/>
      <c r="Q46" s="135"/>
      <c r="R46" s="135"/>
      <c r="S46" s="135"/>
      <c r="T46" s="135"/>
      <c r="U46" s="135"/>
      <c r="V46" s="107"/>
      <c r="W46" s="102"/>
      <c r="X46" s="102"/>
      <c r="Y46" s="102"/>
      <c r="Z46" s="102"/>
      <c r="AA46" s="102"/>
      <c r="AB46" s="102"/>
      <c r="AC46" s="102"/>
      <c r="AD46" s="102"/>
      <c r="AE46" s="102"/>
      <c r="AM46" s="103"/>
      <c r="AN46" s="103"/>
      <c r="AO46" s="103"/>
      <c r="AP46" s="103"/>
      <c r="AQ46" s="103"/>
      <c r="AR46" s="103"/>
      <c r="AS46" s="104"/>
      <c r="AV46" s="101"/>
      <c r="AW46" s="97"/>
      <c r="AX46" s="97"/>
      <c r="AY46" s="97"/>
    </row>
    <row r="47" spans="1:51" x14ac:dyDescent="0.25">
      <c r="B47" s="167" t="s">
        <v>255</v>
      </c>
      <c r="C47" s="214"/>
      <c r="D47" s="215"/>
      <c r="E47" s="214"/>
      <c r="F47" s="214"/>
      <c r="G47" s="214"/>
      <c r="H47" s="214"/>
      <c r="I47" s="214"/>
      <c r="J47" s="214"/>
      <c r="K47" s="214"/>
      <c r="L47" s="135"/>
      <c r="M47" s="135"/>
      <c r="N47" s="135"/>
      <c r="O47" s="135"/>
      <c r="P47" s="135"/>
      <c r="Q47" s="135"/>
      <c r="R47" s="135"/>
      <c r="S47" s="135"/>
      <c r="T47" s="135"/>
      <c r="U47" s="135"/>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67" t="s">
        <v>140</v>
      </c>
      <c r="C48" s="216"/>
      <c r="D48" s="217"/>
      <c r="E48" s="216"/>
      <c r="F48" s="216"/>
      <c r="G48" s="216"/>
      <c r="H48" s="216"/>
      <c r="I48" s="216"/>
      <c r="J48" s="216"/>
      <c r="K48" s="216"/>
      <c r="L48" s="124"/>
      <c r="M48" s="124"/>
      <c r="N48" s="124"/>
      <c r="O48" s="124"/>
      <c r="P48" s="124"/>
      <c r="Q48" s="124"/>
      <c r="R48" s="124"/>
      <c r="S48" s="124"/>
      <c r="T48" s="124"/>
      <c r="U48" s="124"/>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67" t="s">
        <v>143</v>
      </c>
      <c r="C49" s="216"/>
      <c r="D49" s="217"/>
      <c r="E49" s="216"/>
      <c r="F49" s="216"/>
      <c r="G49" s="216"/>
      <c r="H49" s="216"/>
      <c r="I49" s="216"/>
      <c r="J49" s="216"/>
      <c r="K49" s="216"/>
      <c r="L49" s="124"/>
      <c r="M49" s="124"/>
      <c r="N49" s="124"/>
      <c r="O49" s="124"/>
      <c r="P49" s="124"/>
      <c r="Q49" s="124"/>
      <c r="R49" s="124"/>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182</v>
      </c>
      <c r="C50" s="216"/>
      <c r="D50" s="217"/>
      <c r="E50" s="216"/>
      <c r="F50" s="216"/>
      <c r="G50" s="216"/>
      <c r="H50" s="216"/>
      <c r="I50" s="218"/>
      <c r="J50" s="219"/>
      <c r="K50" s="219"/>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67" t="s">
        <v>144</v>
      </c>
      <c r="C51" s="214"/>
      <c r="D51" s="217"/>
      <c r="E51" s="216"/>
      <c r="F51" s="216"/>
      <c r="G51" s="216"/>
      <c r="H51" s="216"/>
      <c r="I51" s="218"/>
      <c r="J51" s="219"/>
      <c r="K51" s="219"/>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34" t="s">
        <v>248</v>
      </c>
      <c r="C52" s="214"/>
      <c r="D52" s="217"/>
      <c r="E52" s="216"/>
      <c r="F52" s="216"/>
      <c r="G52" s="216"/>
      <c r="H52" s="216"/>
      <c r="I52" s="218"/>
      <c r="J52" s="219"/>
      <c r="K52" s="219"/>
      <c r="L52" s="125"/>
      <c r="M52" s="125"/>
      <c r="N52" s="125"/>
      <c r="O52" s="125"/>
      <c r="P52" s="125"/>
      <c r="Q52" s="125"/>
      <c r="R52" s="235"/>
      <c r="S52" s="135"/>
      <c r="T52" s="135"/>
      <c r="U52" s="135"/>
      <c r="V52" s="135"/>
      <c r="W52" s="79"/>
      <c r="X52" s="102"/>
      <c r="Y52" s="102"/>
      <c r="Z52" s="102"/>
      <c r="AA52" s="80"/>
      <c r="AB52" s="102"/>
      <c r="AC52" s="102"/>
      <c r="AD52" s="102"/>
      <c r="AE52" s="102"/>
      <c r="AF52" s="102"/>
      <c r="AN52" s="103"/>
      <c r="AO52" s="103"/>
      <c r="AP52" s="103"/>
      <c r="AQ52" s="103"/>
      <c r="AR52" s="103"/>
      <c r="AS52" s="103"/>
      <c r="AT52" s="104"/>
      <c r="AW52" s="101"/>
      <c r="AX52" s="97"/>
      <c r="AY52" s="97"/>
    </row>
    <row r="53" spans="1:51" x14ac:dyDescent="0.25">
      <c r="B53" s="167" t="s">
        <v>212</v>
      </c>
      <c r="C53" s="133"/>
      <c r="D53" s="135"/>
      <c r="E53" s="222"/>
      <c r="F53" s="135"/>
      <c r="G53" s="135"/>
      <c r="H53" s="135"/>
      <c r="I53" s="135"/>
      <c r="J53" s="135"/>
      <c r="K53" s="135"/>
      <c r="L53" s="135"/>
      <c r="M53" s="135"/>
      <c r="N53" s="135"/>
      <c r="O53" s="135"/>
      <c r="P53" s="135"/>
      <c r="Q53" s="135"/>
      <c r="R53" s="135"/>
      <c r="S53" s="135"/>
      <c r="T53" s="135"/>
      <c r="U53" s="135"/>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B54" s="181" t="s">
        <v>174</v>
      </c>
      <c r="C54" s="210"/>
      <c r="D54" s="242"/>
      <c r="E54" s="243"/>
      <c r="F54" s="243"/>
      <c r="G54" s="243"/>
      <c r="H54" s="243"/>
      <c r="I54" s="243"/>
      <c r="J54" s="243"/>
      <c r="K54" s="243"/>
      <c r="L54" s="243"/>
      <c r="M54" s="243"/>
      <c r="N54" s="243"/>
      <c r="O54" s="243"/>
      <c r="P54" s="243"/>
      <c r="Q54" s="243"/>
      <c r="R54" s="243"/>
      <c r="S54" s="124"/>
      <c r="T54" s="124"/>
      <c r="U54" s="124"/>
      <c r="V54" s="79"/>
      <c r="W54" s="102"/>
      <c r="X54" s="102"/>
      <c r="Y54" s="102"/>
      <c r="Z54" s="80"/>
      <c r="AA54" s="102"/>
      <c r="AB54" s="102"/>
      <c r="AC54" s="102"/>
      <c r="AD54" s="102"/>
      <c r="AE54" s="102"/>
      <c r="AM54" s="103"/>
      <c r="AN54" s="103"/>
      <c r="AO54" s="103"/>
      <c r="AP54" s="103"/>
      <c r="AQ54" s="103"/>
      <c r="AR54" s="103"/>
      <c r="AS54" s="104"/>
      <c r="AV54" s="101"/>
      <c r="AW54" s="97"/>
      <c r="AX54" s="97"/>
      <c r="AY54" s="97"/>
    </row>
    <row r="55" spans="1:51" x14ac:dyDescent="0.25">
      <c r="A55" s="102"/>
      <c r="B55" s="133" t="s">
        <v>188</v>
      </c>
      <c r="C55" s="239"/>
      <c r="D55" s="240"/>
      <c r="E55" s="218"/>
      <c r="F55" s="245"/>
      <c r="G55" s="245"/>
      <c r="H55" s="105"/>
      <c r="I55" s="105"/>
      <c r="J55" s="106"/>
      <c r="K55" s="106"/>
      <c r="L55" s="106"/>
      <c r="M55" s="106"/>
      <c r="N55" s="106"/>
      <c r="O55" s="106"/>
      <c r="P55" s="106"/>
      <c r="Q55" s="106"/>
      <c r="R55" s="106"/>
      <c r="S55" s="106"/>
      <c r="T55" s="120"/>
      <c r="U55" s="122"/>
      <c r="V55" s="79"/>
      <c r="AS55" s="97"/>
      <c r="AT55" s="97"/>
      <c r="AU55" s="97"/>
      <c r="AV55" s="97"/>
      <c r="AW55" s="97"/>
      <c r="AX55" s="97"/>
      <c r="AY55" s="97"/>
    </row>
    <row r="56" spans="1:51" x14ac:dyDescent="0.25">
      <c r="A56" s="102"/>
      <c r="B56" s="167" t="s">
        <v>148</v>
      </c>
      <c r="C56" s="105"/>
      <c r="D56" s="244"/>
      <c r="E56" s="124"/>
      <c r="F56" s="137"/>
      <c r="G56" s="137"/>
      <c r="H56" s="105"/>
      <c r="I56" s="105"/>
      <c r="J56" s="106"/>
      <c r="K56" s="106"/>
      <c r="L56" s="106"/>
      <c r="M56" s="106"/>
      <c r="N56" s="106"/>
      <c r="O56" s="106"/>
      <c r="P56" s="106"/>
      <c r="Q56" s="106"/>
      <c r="R56" s="106"/>
      <c r="S56" s="106"/>
      <c r="T56" s="120"/>
      <c r="U56" s="122"/>
      <c r="V56" s="79"/>
      <c r="AS56" s="97"/>
      <c r="AT56" s="97"/>
      <c r="AU56" s="97"/>
      <c r="AV56" s="97"/>
      <c r="AW56" s="97"/>
      <c r="AX56" s="97"/>
      <c r="AY56" s="97"/>
    </row>
    <row r="57" spans="1:51" x14ac:dyDescent="0.25">
      <c r="A57" s="102"/>
      <c r="B57" s="133" t="s">
        <v>225</v>
      </c>
      <c r="C57" s="105"/>
      <c r="D57" s="244"/>
      <c r="E57" s="137"/>
      <c r="F57" s="137"/>
      <c r="G57" s="137"/>
      <c r="H57" s="10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33"/>
      <c r="C58" s="134"/>
      <c r="D58" s="117"/>
      <c r="E58" s="134"/>
      <c r="F58" s="134"/>
      <c r="G58" s="105"/>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67"/>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67"/>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67"/>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34"/>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67"/>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3"/>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67"/>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3"/>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6"/>
      <c r="C68" s="134"/>
      <c r="D68" s="117"/>
      <c r="E68" s="134"/>
      <c r="F68" s="134"/>
      <c r="G68" s="105"/>
      <c r="H68" s="105"/>
      <c r="I68" s="105"/>
      <c r="J68" s="106"/>
      <c r="K68" s="106"/>
      <c r="L68" s="106"/>
      <c r="M68" s="106"/>
      <c r="N68" s="106"/>
      <c r="O68" s="106"/>
      <c r="P68" s="106"/>
      <c r="Q68" s="106"/>
      <c r="R68" s="106"/>
      <c r="S68" s="106"/>
      <c r="T68" s="108"/>
      <c r="U68" s="79"/>
      <c r="V68" s="79"/>
      <c r="AS68" s="97"/>
      <c r="AT68" s="97"/>
      <c r="AU68" s="97"/>
      <c r="AV68" s="97"/>
      <c r="AW68" s="97"/>
      <c r="AX68" s="97"/>
      <c r="AY68" s="97"/>
    </row>
    <row r="69" spans="1:51" x14ac:dyDescent="0.25">
      <c r="A69" s="102"/>
      <c r="B69" s="138"/>
      <c r="C69" s="139"/>
      <c r="D69" s="140"/>
      <c r="E69" s="139"/>
      <c r="F69" s="139"/>
      <c r="G69" s="139"/>
      <c r="H69" s="139"/>
      <c r="I69" s="139"/>
      <c r="J69" s="141"/>
      <c r="K69" s="141"/>
      <c r="L69" s="141"/>
      <c r="M69" s="141"/>
      <c r="N69" s="141"/>
      <c r="O69" s="141"/>
      <c r="P69" s="141"/>
      <c r="Q69" s="141"/>
      <c r="R69" s="141"/>
      <c r="S69" s="141"/>
      <c r="T69" s="142"/>
      <c r="U69" s="143"/>
      <c r="V69" s="143"/>
      <c r="AS69" s="97"/>
      <c r="AT69" s="97"/>
      <c r="AU69" s="97"/>
      <c r="AV69" s="97"/>
      <c r="AW69" s="97"/>
      <c r="AX69" s="97"/>
      <c r="AY69" s="97"/>
    </row>
    <row r="70" spans="1:51" x14ac:dyDescent="0.25">
      <c r="A70" s="102"/>
      <c r="B70" s="138"/>
      <c r="C70" s="139"/>
      <c r="D70" s="140"/>
      <c r="E70" s="139"/>
      <c r="F70" s="139"/>
      <c r="G70" s="139"/>
      <c r="H70" s="139"/>
      <c r="I70" s="139"/>
      <c r="J70" s="141"/>
      <c r="K70" s="141"/>
      <c r="L70" s="141"/>
      <c r="M70" s="141"/>
      <c r="N70" s="141"/>
      <c r="O70" s="141"/>
      <c r="P70" s="141"/>
      <c r="Q70" s="141"/>
      <c r="R70" s="141"/>
      <c r="S70" s="141"/>
      <c r="T70" s="142"/>
      <c r="U70" s="143"/>
      <c r="V70" s="143"/>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O72" s="12"/>
      <c r="P72" s="99"/>
      <c r="Q72" s="99"/>
      <c r="AS72" s="97"/>
      <c r="AT72" s="97"/>
      <c r="AU72" s="97"/>
      <c r="AV72" s="97"/>
      <c r="AW72" s="97"/>
      <c r="AX72" s="97"/>
      <c r="AY72" s="97"/>
    </row>
    <row r="73" spans="1:51" x14ac:dyDescent="0.25">
      <c r="O73" s="12"/>
      <c r="P73" s="99"/>
      <c r="Q73" s="99"/>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R75" s="99"/>
      <c r="S75" s="99"/>
      <c r="AS75" s="97"/>
      <c r="AT75" s="97"/>
      <c r="AU75" s="97"/>
      <c r="AV75" s="97"/>
      <c r="AW75" s="97"/>
      <c r="AX75" s="97"/>
      <c r="AY75" s="97"/>
    </row>
    <row r="76" spans="1:51" x14ac:dyDescent="0.25">
      <c r="O76" s="12"/>
      <c r="P76" s="99"/>
      <c r="Q76" s="99"/>
      <c r="R76" s="99"/>
      <c r="S76" s="99"/>
      <c r="T76" s="99"/>
      <c r="AS76" s="97"/>
      <c r="AT76" s="97"/>
      <c r="AU76" s="97"/>
      <c r="AV76" s="97"/>
      <c r="AW76" s="97"/>
      <c r="AX76" s="97"/>
      <c r="AY76" s="97"/>
    </row>
    <row r="77" spans="1:51" x14ac:dyDescent="0.25">
      <c r="O77" s="12"/>
      <c r="P77" s="99"/>
      <c r="Q77" s="99"/>
      <c r="R77" s="99"/>
      <c r="S77" s="99"/>
      <c r="T77" s="99"/>
      <c r="AS77" s="97"/>
      <c r="AT77" s="97"/>
      <c r="AU77" s="97"/>
      <c r="AV77" s="97"/>
      <c r="AW77" s="97"/>
      <c r="AX77" s="97"/>
      <c r="AY77" s="97"/>
    </row>
    <row r="78" spans="1:51" x14ac:dyDescent="0.25">
      <c r="O78" s="12"/>
      <c r="P78" s="99"/>
      <c r="T78" s="99"/>
      <c r="AS78" s="97"/>
      <c r="AT78" s="97"/>
      <c r="AU78" s="97"/>
      <c r="AV78" s="97"/>
      <c r="AW78" s="97"/>
      <c r="AX78" s="97"/>
      <c r="AY78" s="97"/>
    </row>
    <row r="79" spans="1:51" x14ac:dyDescent="0.25">
      <c r="O79" s="99"/>
      <c r="Q79" s="99"/>
      <c r="R79" s="99"/>
      <c r="S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Q81" s="99"/>
      <c r="R81" s="99"/>
      <c r="S81" s="99"/>
      <c r="T81" s="99"/>
      <c r="U81" s="99"/>
      <c r="AS81" s="97"/>
      <c r="AT81" s="97"/>
      <c r="AU81" s="97"/>
      <c r="AV81" s="97"/>
      <c r="AW81" s="97"/>
      <c r="AX81" s="97"/>
      <c r="AY81" s="97"/>
    </row>
    <row r="82" spans="15:51" x14ac:dyDescent="0.25">
      <c r="O82" s="12"/>
      <c r="P82" s="99"/>
      <c r="T82" s="99"/>
      <c r="U82" s="99"/>
      <c r="AS82" s="97"/>
      <c r="AT82" s="97"/>
      <c r="AU82" s="97"/>
      <c r="AV82" s="97"/>
      <c r="AW82" s="97"/>
      <c r="AX82" s="97"/>
      <c r="AY82" s="97"/>
    </row>
    <row r="94" spans="15:51" x14ac:dyDescent="0.25">
      <c r="AS94" s="97"/>
      <c r="AT94" s="97"/>
      <c r="AU94" s="97"/>
      <c r="AV94" s="97"/>
      <c r="AW94" s="97"/>
      <c r="AX94" s="97"/>
      <c r="AY94" s="97"/>
    </row>
  </sheetData>
  <protectedRanges>
    <protectedRange sqref="S55:T71"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2 Z53:Z54 Z47:Z51" name="Range2_2_1_10_1_1_1_2"/>
    <protectedRange sqref="N55:R71" name="Range2_12_1_6_1_1"/>
    <protectedRange sqref="L55:M71" name="Range2_2_12_1_7_1_1"/>
    <protectedRange sqref="AS11:AS15" name="Range1_4_1_1_1_1"/>
    <protectedRange sqref="J11:J15 J26:J34" name="Range1_1_2_1_10_1_1_1_1"/>
    <protectedRange sqref="T43" name="Range2_12_5_1_1_4"/>
    <protectedRange sqref="E43:H43" name="Range2_2_12_1_7_1_1_1"/>
    <protectedRange sqref="D43" name="Range2_3_2_1_3_1_1_2_10_1_1_1_1_1"/>
    <protectedRange sqref="C43" name="Range2_1_1_1_1_11_1_2_1_1_1"/>
    <protectedRange sqref="L42 S38:S42 F42" name="Range2_12_3_1_1_1_1"/>
    <protectedRange sqref="D38:H38 O42:R42 I42:K42 N38:R41 C42:E42" name="Range2_12_1_3_1_1_1_1"/>
    <protectedRange sqref="I38:M38 E39:M41" name="Range2_2_12_1_6_1_1_1_1"/>
    <protectedRange sqref="D39:D41" name="Range2_1_1_1_1_11_1_1_1_1_1_1"/>
    <protectedRange sqref="C39:C41" name="Range2_1_2_1_1_1_1_1"/>
    <protectedRange sqref="C38" name="Range2_3_1_1_1_1_1"/>
    <protectedRange sqref="S43" name="Range2_12_5_1_1_4_1"/>
    <protectedRange sqref="Q43:R43" name="Range2_12_1_5_1_1_1_1_1"/>
    <protectedRange sqref="N43:P43" name="Range2_12_1_2_2_1_1_1_1_1"/>
    <protectedRange sqref="K43:M43" name="Range2_2_12_1_4_2_1_1_1_1_1"/>
    <protectedRange sqref="I43:J43"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5:K71" name="Range2_2_12_1_4_1_1_1_1_1_1_1_1_1_1_1_1_1_1_1"/>
    <protectedRange sqref="I55:I71" name="Range2_2_12_1_7_1_1_2_2_1_2"/>
    <protectedRange sqref="F58:H71 H55:H57" name="Range2_2_12_1_3_1_2_1_1_1_1_2_1_1_1_1_1_1_1_1_1_1_1"/>
    <protectedRange sqref="E58:E71"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S52:V52" name="Range2_12_5_1_1_1_2_2_1_1_1_1_1_1_1_1_1_1_1_2_1_1_1_2_1_1_1_1_1_1_1_1_1_1_1_1_1_1_1_1_2_1_1_1_1_1_1_1_1_1_2_1_1_3_1_1_1_3_1_1_1_1_1_1_1_1_1_1_1_1_1_1_1_1_1_1_1_1_1_1_2_1_1_1_1_1_1_1_1_1_1_1_2_2_1_2_1_1_1_1_1_1_1_1_1_1_1_1_1"/>
    <protectedRange sqref="S49:T51" name="Range2_12_5_1_1_2_1_1_1_2_1_1_1_1_1_1_1_1_1_1_1_1_1"/>
    <protectedRange sqref="P4:U4" name="Range1_16_1_1_1_1_1_1_2_2_2_2_2_2_2_2_2_2_2_2_2_2_2_2_2_2_2_2_2_2_2_1_2_2_2_2_2_2_2_2_2_2_3_2_2_2_2_2_2_2_2_2_2_2_2_2_2_2_2_2_2_2_2_2_2_1"/>
    <protectedRange sqref="T44" name="Range2_12_5_1_1_2_1_1_1_1_1_1_1_1_1_1_1_1_1_1_1_1"/>
    <protectedRange sqref="S44" name="Range2_12_4_1_1_1_4_2_2_1_1_1_1_1_1_1_1_1_1_1_1_1_1_1_1"/>
    <protectedRange sqref="F46:U46" name="Range2_12_5_1_1_1_2_2_1_1_1_1_1_1_1_1_1_1_1_2_1_1_1_2_1_1_1_1_1_1_1_1_1_1_1_1_1_1_1_1_2_1_1_1_1_1_1_1_1_1_2_1_1_3_1_1_1_3_1_1_1_1_1_1_1_1_1_1_1_1_1_1_1_1_1_1_1_1_1_1_2_1_1_1_1_1_1_1_1_1_1_1_2_2_1_1_1_1_1_1_1_1_1_1"/>
    <protectedRange sqref="S45:T45" name="Range2_12_5_1_1_2_1_1_1_1_1_2_1_1_1_1_1_1"/>
    <protectedRange sqref="N45:R45" name="Range2_12_1_6_1_1_2_1_1_1_1_1_2_1_1_1_1_1_1"/>
    <protectedRange sqref="L45:M45" name="Range2_2_12_1_7_1_1_3_1_1_1_1_1_2_1_1_1_1_1_1"/>
    <protectedRange sqref="J45:K45" name="Range2_2_12_1_4_1_1_1_1_1_1_1_1_1_1_1_1_1_1_1_2_1_1_1_1_1_2_1_1_1_1_1_1"/>
    <protectedRange sqref="I45" name="Range2_2_12_1_7_1_1_2_2_1_2_2_1_1_1_1_1_2_1_1_1_1_1_1"/>
    <protectedRange sqref="G45:H45" name="Range2_2_12_1_3_1_2_1_1_1_1_2_1_1_1_1_1_1_1_1_1_1_1_2_1_1_1_1_1_2_1_1_1_1_1_1"/>
    <protectedRange sqref="F45" name="Range2_2_12_1_3_1_2_1_1_1_1_2_1_1_1_1_1_1_1_1_1_1_1_2_2_1_1_1_1_2_1_1_1_1_1_1"/>
    <protectedRange sqref="E45" name="Range2_2_12_1_3_1_2_1_1_1_2_1_1_1_1_3_1_1_1_1_1_1_1_1_1_2_2_1_1_1_1_2_1_1_1_1_1_1"/>
    <protectedRange sqref="F17:F22" name="Range1_16_3_1_1_2_1_1_1_2_1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59" name="Range2_12_5_1_1_1_1_1_2_1_2_1_1_1_2_1_1_1_1_1_1_1_1_1_1_2_1_1_1_1_1_2_1_1_1_1_1_1_1_2_1_1_3_1_1_1_2_1_1_1_1_1_1_1_1_1_1_1_1_1_1_1_1_1_1_1_1_1_1_1_1_1_1_1_1_1_1_1_1_2_2_1_1_1_1_2_1_1_2_1_1_1_1_1_1_1_1_1_1_2_2_1_1_2_1_1"/>
    <protectedRange sqref="N44:R44" name="Range2_12_1_6_1_1_2_1_1_1_2_1_1_1_1_1_1_1_1_1_1_1_1_1_1"/>
    <protectedRange sqref="L44:M44" name="Range2_2_12_1_7_1_1_3_1_1_1_2_1_1_1_1_1_1_1_1_1_1_1_1_1_1"/>
    <protectedRange sqref="J44:K44" name="Range2_2_12_1_4_1_1_1_1_1_1_1_1_1_1_1_1_1_1_1_2_1_1_1_2_1_1_1_1_1_1_1_1_1_1_1_1_1_1"/>
    <protectedRange sqref="I44" name="Range2_2_12_1_7_1_1_2_2_1_2_2_1_1_1_2_1_1_1_1_1_1_1_1_1_1_1_1_1_1"/>
    <protectedRange sqref="G44:H44" name="Range2_2_12_1_3_1_2_1_1_1_1_2_1_1_1_1_1_1_1_1_1_1_1_2_1_1_1_2_1_1_1_1_1_1_1_1_1_1_1_1_1_1"/>
    <protectedRange sqref="F44" name="Range2_2_12_1_3_1_2_1_1_1_1_2_1_1_1_1_1_1_1_1_1_1_1_2_2_1_1_2_1_1_1_1_1_1_1_1_1_1_1_1_1_1"/>
    <protectedRange sqref="E44" name="Range2_2_12_1_3_1_2_1_1_1_2_1_1_1_1_3_1_1_1_1_1_1_1_1_1_2_2_1_1_2_1_1_1_1_1_1_1_1_1_1_1_1_1_1"/>
    <protectedRange sqref="G55:G56" name="Range2_2_12_1_3_1_2_1_1_1_1_2_1_1_1_1_1_1_1_1_1_1_1_2_1_1_1_2_1_1_1_1_1_1_1_1_1_1_1_1_1_3"/>
    <protectedRange sqref="G57 F55:F56" name="Range2_2_12_1_3_1_2_1_1_1_1_2_1_1_1_1_1_1_1_1_1_1_1_2_2_1_1_2_1_1_1_1_1_1_1_1_1_1_1_1_1_3"/>
    <protectedRange sqref="F57 E55:E57" name="Range2_2_12_1_3_1_2_1_1_1_2_1_1_1_1_3_1_1_1_1_1_1_1_1_1_2_2_1_1_2_1_1_1_1_1_1_1_1_1_1_1_1_1_3"/>
    <protectedRange sqref="B43" name="Range2_12_5_1_1_1_1_1_2_1_1_1_1_1_1_1"/>
    <protectedRange sqref="B44"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45"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8"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G53:R53 F54:G54" name="Range2_12_5_1_1_1_2_2_1_1_1_1_1_1_1_1_1_1_1_2_1_1_1_2_1_1_1_1_1_1_1_1_1_1_1_1_1_1_1_1_2_1_1_1_1_1_1_1_1_1_2_1_1_3_1_1_1_3_1_1_1_1_1_1_1_1_1_1_1_1_1_1_1_1_1_1_1_1_1_1_2_1_1_1_1_1_1_1_1_1_1_1_2_2_1_2_1_1_1_1_1_1_1_1_1_1_1_1_1_2_2"/>
    <protectedRange sqref="N50:R52" name="Range2_12_1_6_1_1_2_1_1_1_2_1_1_1_1_1_1_1_1_1_1_1_1_1_3_2"/>
    <protectedRange sqref="L50:M52" name="Range2_2_12_1_7_1_1_3_1_1_1_2_1_1_1_1_1_1_1_1_1_1_1_1_1_3_2"/>
    <protectedRange sqref="J50:K52" name="Range2_2_12_1_4_1_1_1_1_1_1_1_1_1_1_1_1_1_1_1_2_1_1_1_2_1_1_1_1_1_1_1_1_1_1_1_1_1_3_2"/>
    <protectedRange sqref="I50:I52" name="Range2_2_12_1_7_1_1_2_2_1_2_2_1_1_1_2_1_1_1_1_1_1_1_1_1_1_1_1_1_3_2"/>
    <protectedRange sqref="G50:H52" name="Range2_2_12_1_3_1_2_1_1_1_1_2_1_1_1_1_1_1_1_1_1_1_1_2_1_1_1_2_1_1_1_1_1_1_1_1_1_1_1_1_1_4_2"/>
    <protectedRange sqref="F50:F52" name="Range2_2_12_1_3_1_2_1_1_1_1_2_1_1_1_1_1_1_1_1_1_1_1_2_2_1_1_2_1_1_1_1_1_1_1_1_1_1_1_1_1_4_2"/>
    <protectedRange sqref="E50:E52" name="Range2_2_12_1_3_1_2_1_1_1_2_1_1_1_1_3_1_1_1_1_1_1_1_1_1_2_2_1_1_2_1_1_1_1_1_1_1_1_1_1_1_1_1_4_2"/>
    <protectedRange sqref="C53"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C54" name="Range2_12_5_1_1_1_2_2_1_1_1_1_1_1_1_1_1_1_1_2_1_1_1_1_1_1_1_1_1_3_1_3_1_2_1_1_1_1_1_1_1_1_1_1_1_1_1_2_1_1_1_1_1_2_1_1_1_1_1_1_1_1_2_1_1_3_1_1_1_2_1_1_1_1_1_1_1_1_1_1_1_1_1_1_1_1_1_2_1_1_1_1_1_1_1_1_1_1_1_1_1_1_1_1_1_1_1_2_3_1_2_1_1_1_2_2_1_1_1_1_1_2_1__3"/>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391" priority="36" operator="containsText" text="N/A">
      <formula>NOT(ISERROR(SEARCH("N/A",X11)))</formula>
    </cfRule>
    <cfRule type="cellIs" dxfId="390" priority="49" operator="equal">
      <formula>0</formula>
    </cfRule>
  </conditionalFormatting>
  <conditionalFormatting sqref="AC11:AE34 X11:Y34 AA11:AA34">
    <cfRule type="cellIs" dxfId="389" priority="48" operator="greaterThanOrEqual">
      <formula>1185</formula>
    </cfRule>
  </conditionalFormatting>
  <conditionalFormatting sqref="AC11:AE34 X11:Y34 AA11:AA34">
    <cfRule type="cellIs" dxfId="388" priority="47" operator="between">
      <formula>0.1</formula>
      <formula>1184</formula>
    </cfRule>
  </conditionalFormatting>
  <conditionalFormatting sqref="X8">
    <cfRule type="cellIs" dxfId="387" priority="46" operator="equal">
      <formula>0</formula>
    </cfRule>
  </conditionalFormatting>
  <conditionalFormatting sqref="X8">
    <cfRule type="cellIs" dxfId="386" priority="45" operator="greaterThan">
      <formula>1179</formula>
    </cfRule>
  </conditionalFormatting>
  <conditionalFormatting sqref="X8">
    <cfRule type="cellIs" dxfId="385" priority="44" operator="greaterThan">
      <formula>99</formula>
    </cfRule>
  </conditionalFormatting>
  <conditionalFormatting sqref="X8">
    <cfRule type="cellIs" dxfId="384" priority="43" operator="greaterThan">
      <formula>0.99</formula>
    </cfRule>
  </conditionalFormatting>
  <conditionalFormatting sqref="AB8">
    <cfRule type="cellIs" dxfId="383" priority="42" operator="equal">
      <formula>0</formula>
    </cfRule>
  </conditionalFormatting>
  <conditionalFormatting sqref="AB8">
    <cfRule type="cellIs" dxfId="382" priority="41" operator="greaterThan">
      <formula>1179</formula>
    </cfRule>
  </conditionalFormatting>
  <conditionalFormatting sqref="AB8">
    <cfRule type="cellIs" dxfId="381" priority="40" operator="greaterThan">
      <formula>99</formula>
    </cfRule>
  </conditionalFormatting>
  <conditionalFormatting sqref="AB8">
    <cfRule type="cellIs" dxfId="380" priority="39" operator="greaterThan">
      <formula>0.99</formula>
    </cfRule>
  </conditionalFormatting>
  <conditionalFormatting sqref="AH11:AH31">
    <cfRule type="cellIs" dxfId="379" priority="37" operator="greaterThan">
      <formula>$AH$8</formula>
    </cfRule>
    <cfRule type="cellIs" dxfId="378" priority="38" operator="greaterThan">
      <formula>$AH$8</formula>
    </cfRule>
  </conditionalFormatting>
  <conditionalFormatting sqref="AB11:AB34">
    <cfRule type="containsText" dxfId="377" priority="32" operator="containsText" text="N/A">
      <formula>NOT(ISERROR(SEARCH("N/A",AB11)))</formula>
    </cfRule>
    <cfRule type="cellIs" dxfId="376" priority="35" operator="equal">
      <formula>0</formula>
    </cfRule>
  </conditionalFormatting>
  <conditionalFormatting sqref="AB11:AB34">
    <cfRule type="cellIs" dxfId="375" priority="34" operator="greaterThanOrEqual">
      <formula>1185</formula>
    </cfRule>
  </conditionalFormatting>
  <conditionalFormatting sqref="AB11:AB34">
    <cfRule type="cellIs" dxfId="374" priority="33" operator="between">
      <formula>0.1</formula>
      <formula>1184</formula>
    </cfRule>
  </conditionalFormatting>
  <conditionalFormatting sqref="AO11:AO34 AN11:AN35">
    <cfRule type="cellIs" dxfId="373" priority="31" operator="equal">
      <formula>0</formula>
    </cfRule>
  </conditionalFormatting>
  <conditionalFormatting sqref="AO11:AO34 AN11:AN35">
    <cfRule type="cellIs" dxfId="372" priority="30" operator="greaterThan">
      <formula>1179</formula>
    </cfRule>
  </conditionalFormatting>
  <conditionalFormatting sqref="AO11:AO34 AN11:AN35">
    <cfRule type="cellIs" dxfId="371" priority="29" operator="greaterThan">
      <formula>99</formula>
    </cfRule>
  </conditionalFormatting>
  <conditionalFormatting sqref="AO11:AO34 AN11:AN35">
    <cfRule type="cellIs" dxfId="370" priority="28" operator="greaterThan">
      <formula>0.99</formula>
    </cfRule>
  </conditionalFormatting>
  <conditionalFormatting sqref="AQ11:AQ34">
    <cfRule type="cellIs" dxfId="369" priority="27" operator="equal">
      <formula>0</formula>
    </cfRule>
  </conditionalFormatting>
  <conditionalFormatting sqref="AQ11:AQ34">
    <cfRule type="cellIs" dxfId="368" priority="26" operator="greaterThan">
      <formula>1179</formula>
    </cfRule>
  </conditionalFormatting>
  <conditionalFormatting sqref="AQ11:AQ34">
    <cfRule type="cellIs" dxfId="367" priority="25" operator="greaterThan">
      <formula>99</formula>
    </cfRule>
  </conditionalFormatting>
  <conditionalFormatting sqref="AQ11:AQ34">
    <cfRule type="cellIs" dxfId="366" priority="24" operator="greaterThan">
      <formula>0.99</formula>
    </cfRule>
  </conditionalFormatting>
  <conditionalFormatting sqref="Z11:Z34">
    <cfRule type="containsText" dxfId="365" priority="20" operator="containsText" text="N/A">
      <formula>NOT(ISERROR(SEARCH("N/A",Z11)))</formula>
    </cfRule>
    <cfRule type="cellIs" dxfId="364" priority="23" operator="equal">
      <formula>0</formula>
    </cfRule>
  </conditionalFormatting>
  <conditionalFormatting sqref="Z11:Z34">
    <cfRule type="cellIs" dxfId="363" priority="22" operator="greaterThanOrEqual">
      <formula>1185</formula>
    </cfRule>
  </conditionalFormatting>
  <conditionalFormatting sqref="Z11:Z34">
    <cfRule type="cellIs" dxfId="362" priority="21" operator="between">
      <formula>0.1</formula>
      <formula>1184</formula>
    </cfRule>
  </conditionalFormatting>
  <conditionalFormatting sqref="AJ11:AN35">
    <cfRule type="cellIs" dxfId="361" priority="19" operator="equal">
      <formula>0</formula>
    </cfRule>
  </conditionalFormatting>
  <conditionalFormatting sqref="AJ11:AN35">
    <cfRule type="cellIs" dxfId="360" priority="18" operator="greaterThan">
      <formula>1179</formula>
    </cfRule>
  </conditionalFormatting>
  <conditionalFormatting sqref="AJ11:AN35">
    <cfRule type="cellIs" dxfId="359" priority="17" operator="greaterThan">
      <formula>99</formula>
    </cfRule>
  </conditionalFormatting>
  <conditionalFormatting sqref="AJ11:AN35">
    <cfRule type="cellIs" dxfId="358" priority="16" operator="greaterThan">
      <formula>0.99</formula>
    </cfRule>
  </conditionalFormatting>
  <conditionalFormatting sqref="AP11:AP34">
    <cfRule type="cellIs" dxfId="357" priority="15" operator="equal">
      <formula>0</formula>
    </cfRule>
  </conditionalFormatting>
  <conditionalFormatting sqref="AP11:AP34">
    <cfRule type="cellIs" dxfId="356" priority="14" operator="greaterThan">
      <formula>1179</formula>
    </cfRule>
  </conditionalFormatting>
  <conditionalFormatting sqref="AP11:AP34">
    <cfRule type="cellIs" dxfId="355" priority="13" operator="greaterThan">
      <formula>99</formula>
    </cfRule>
  </conditionalFormatting>
  <conditionalFormatting sqref="AP11:AP34">
    <cfRule type="cellIs" dxfId="354" priority="12" operator="greaterThan">
      <formula>0.99</formula>
    </cfRule>
  </conditionalFormatting>
  <conditionalFormatting sqref="AH32:AH34">
    <cfRule type="cellIs" dxfId="353" priority="10" operator="greaterThan">
      <formula>$AH$8</formula>
    </cfRule>
    <cfRule type="cellIs" dxfId="352" priority="11" operator="greaterThan">
      <formula>$AH$8</formula>
    </cfRule>
  </conditionalFormatting>
  <conditionalFormatting sqref="AI11:AI34">
    <cfRule type="cellIs" dxfId="351" priority="9" operator="greaterThan">
      <formula>$AI$8</formula>
    </cfRule>
  </conditionalFormatting>
  <conditionalFormatting sqref="AM20:AN21 AL11:AL34">
    <cfRule type="cellIs" dxfId="350" priority="8" operator="equal">
      <formula>0</formula>
    </cfRule>
  </conditionalFormatting>
  <conditionalFormatting sqref="AM20:AN21 AL11:AL34">
    <cfRule type="cellIs" dxfId="349" priority="7" operator="greaterThan">
      <formula>1179</formula>
    </cfRule>
  </conditionalFormatting>
  <conditionalFormatting sqref="AM20:AN21 AL11:AL34">
    <cfRule type="cellIs" dxfId="348" priority="6" operator="greaterThan">
      <formula>99</formula>
    </cfRule>
  </conditionalFormatting>
  <conditionalFormatting sqref="AM20:AN21 AL11:AL34">
    <cfRule type="cellIs" dxfId="347" priority="5" operator="greaterThan">
      <formula>0.99</formula>
    </cfRule>
  </conditionalFormatting>
  <conditionalFormatting sqref="AM16:AM34">
    <cfRule type="cellIs" dxfId="346" priority="4" operator="equal">
      <formula>0</formula>
    </cfRule>
  </conditionalFormatting>
  <conditionalFormatting sqref="AM16:AM34">
    <cfRule type="cellIs" dxfId="345" priority="3" operator="greaterThan">
      <formula>1179</formula>
    </cfRule>
  </conditionalFormatting>
  <conditionalFormatting sqref="AM16:AM34">
    <cfRule type="cellIs" dxfId="344" priority="2" operator="greaterThan">
      <formula>99</formula>
    </cfRule>
  </conditionalFormatting>
  <conditionalFormatting sqref="AM16:AM34">
    <cfRule type="cellIs" dxfId="343"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4"/>
  <sheetViews>
    <sheetView showWhiteSpace="0" topLeftCell="A40" zoomScaleNormal="100" workbookViewId="0">
      <selection activeCell="B45" sqref="B45:B47"/>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5" width="9.28515625" style="97" customWidth="1"/>
    <col min="16"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251"/>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254" t="s">
        <v>10</v>
      </c>
      <c r="I7" s="116" t="s">
        <v>11</v>
      </c>
      <c r="J7" s="116" t="s">
        <v>12</v>
      </c>
      <c r="K7" s="116" t="s">
        <v>13</v>
      </c>
      <c r="L7" s="12"/>
      <c r="M7" s="12"/>
      <c r="N7" s="12"/>
      <c r="O7" s="254"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42545</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31016</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252" t="s">
        <v>51</v>
      </c>
      <c r="V9" s="252" t="s">
        <v>52</v>
      </c>
      <c r="W9" s="349" t="s">
        <v>53</v>
      </c>
      <c r="X9" s="350" t="s">
        <v>54</v>
      </c>
      <c r="Y9" s="351"/>
      <c r="Z9" s="351"/>
      <c r="AA9" s="351"/>
      <c r="AB9" s="351"/>
      <c r="AC9" s="351"/>
      <c r="AD9" s="351"/>
      <c r="AE9" s="352"/>
      <c r="AF9" s="250" t="s">
        <v>55</v>
      </c>
      <c r="AG9" s="250" t="s">
        <v>56</v>
      </c>
      <c r="AH9" s="338" t="s">
        <v>57</v>
      </c>
      <c r="AI9" s="353" t="s">
        <v>58</v>
      </c>
      <c r="AJ9" s="252" t="s">
        <v>59</v>
      </c>
      <c r="AK9" s="252" t="s">
        <v>60</v>
      </c>
      <c r="AL9" s="252" t="s">
        <v>61</v>
      </c>
      <c r="AM9" s="252" t="s">
        <v>62</v>
      </c>
      <c r="AN9" s="252" t="s">
        <v>63</v>
      </c>
      <c r="AO9" s="252" t="s">
        <v>64</v>
      </c>
      <c r="AP9" s="252" t="s">
        <v>65</v>
      </c>
      <c r="AQ9" s="336" t="s">
        <v>66</v>
      </c>
      <c r="AR9" s="252" t="s">
        <v>67</v>
      </c>
      <c r="AS9" s="338" t="s">
        <v>68</v>
      </c>
      <c r="AV9" s="35" t="s">
        <v>69</v>
      </c>
      <c r="AW9" s="35" t="s">
        <v>70</v>
      </c>
      <c r="AY9" s="36" t="s">
        <v>71</v>
      </c>
    </row>
    <row r="10" spans="2:51" x14ac:dyDescent="0.25">
      <c r="B10" s="252" t="s">
        <v>72</v>
      </c>
      <c r="C10" s="252" t="s">
        <v>73</v>
      </c>
      <c r="D10" s="252" t="s">
        <v>74</v>
      </c>
      <c r="E10" s="252" t="s">
        <v>75</v>
      </c>
      <c r="F10" s="252" t="s">
        <v>74</v>
      </c>
      <c r="G10" s="252" t="s">
        <v>75</v>
      </c>
      <c r="H10" s="332"/>
      <c r="I10" s="252" t="s">
        <v>75</v>
      </c>
      <c r="J10" s="252" t="s">
        <v>75</v>
      </c>
      <c r="K10" s="252" t="s">
        <v>75</v>
      </c>
      <c r="L10" s="28" t="s">
        <v>29</v>
      </c>
      <c r="M10" s="335"/>
      <c r="N10" s="28" t="s">
        <v>29</v>
      </c>
      <c r="O10" s="337"/>
      <c r="P10" s="337"/>
      <c r="Q10" s="1">
        <f>'JUNE 23'!Q34</f>
        <v>6444156</v>
      </c>
      <c r="R10" s="346"/>
      <c r="S10" s="347"/>
      <c r="T10" s="348"/>
      <c r="U10" s="252" t="s">
        <v>75</v>
      </c>
      <c r="V10" s="252" t="s">
        <v>75</v>
      </c>
      <c r="W10" s="349"/>
      <c r="X10" s="37" t="s">
        <v>76</v>
      </c>
      <c r="Y10" s="37" t="s">
        <v>77</v>
      </c>
      <c r="Z10" s="37" t="s">
        <v>78</v>
      </c>
      <c r="AA10" s="37" t="s">
        <v>79</v>
      </c>
      <c r="AB10" s="37" t="s">
        <v>80</v>
      </c>
      <c r="AC10" s="37" t="s">
        <v>81</v>
      </c>
      <c r="AD10" s="37" t="s">
        <v>82</v>
      </c>
      <c r="AE10" s="37" t="s">
        <v>83</v>
      </c>
      <c r="AF10" s="38"/>
      <c r="AG10" s="1">
        <f>'JUNE 23'!AG34</f>
        <v>47719716</v>
      </c>
      <c r="AH10" s="338"/>
      <c r="AI10" s="354"/>
      <c r="AJ10" s="252" t="s">
        <v>84</v>
      </c>
      <c r="AK10" s="252" t="s">
        <v>84</v>
      </c>
      <c r="AL10" s="252" t="s">
        <v>84</v>
      </c>
      <c r="AM10" s="252" t="s">
        <v>84</v>
      </c>
      <c r="AN10" s="252" t="s">
        <v>84</v>
      </c>
      <c r="AO10" s="252" t="s">
        <v>84</v>
      </c>
      <c r="AP10" s="1">
        <f>'JUNE 23'!AP34</f>
        <v>10937856</v>
      </c>
      <c r="AQ10" s="337"/>
      <c r="AR10" s="253" t="s">
        <v>85</v>
      </c>
      <c r="AS10" s="338"/>
      <c r="AV10" s="39" t="s">
        <v>86</v>
      </c>
      <c r="AW10" s="39" t="s">
        <v>87</v>
      </c>
      <c r="AY10" s="81" t="s">
        <v>128</v>
      </c>
    </row>
    <row r="11" spans="2:51" x14ac:dyDescent="0.25">
      <c r="B11" s="40">
        <v>2</v>
      </c>
      <c r="C11" s="40">
        <v>4.1666666666666664E-2</v>
      </c>
      <c r="D11" s="110">
        <v>4</v>
      </c>
      <c r="E11" s="41">
        <f t="shared" ref="E11:E34" si="0">D11/1.42</f>
        <v>2.8169014084507045</v>
      </c>
      <c r="F11" s="175">
        <v>83</v>
      </c>
      <c r="G11" s="41">
        <f>F11/1.42</f>
        <v>58.450704225352112</v>
      </c>
      <c r="H11" s="42" t="s">
        <v>88</v>
      </c>
      <c r="I11" s="42">
        <f>J11-(2/1.42)</f>
        <v>53.521126760563384</v>
      </c>
      <c r="J11" s="43">
        <f>(F11-5)/1.42</f>
        <v>54.929577464788736</v>
      </c>
      <c r="K11" s="42">
        <f>J11+(6/1.42)</f>
        <v>59.154929577464792</v>
      </c>
      <c r="L11" s="44">
        <v>14</v>
      </c>
      <c r="M11" s="45" t="s">
        <v>89</v>
      </c>
      <c r="N11" s="45">
        <v>11.4</v>
      </c>
      <c r="O11" s="111">
        <v>145</v>
      </c>
      <c r="P11" s="111">
        <v>116</v>
      </c>
      <c r="Q11" s="111">
        <v>6449066</v>
      </c>
      <c r="R11" s="46">
        <f>IF(ISBLANK(Q11),"-",Q11-Q10)</f>
        <v>4910</v>
      </c>
      <c r="S11" s="47">
        <f>R11*24/1000</f>
        <v>117.84</v>
      </c>
      <c r="T11" s="47">
        <f>R11/1000</f>
        <v>4.91</v>
      </c>
      <c r="U11" s="112">
        <v>3.8</v>
      </c>
      <c r="V11" s="112">
        <f>U11</f>
        <v>3.8</v>
      </c>
      <c r="W11" s="113" t="s">
        <v>135</v>
      </c>
      <c r="X11" s="115">
        <v>0</v>
      </c>
      <c r="Y11" s="115">
        <v>0</v>
      </c>
      <c r="Z11" s="115">
        <v>1187</v>
      </c>
      <c r="AA11" s="115">
        <v>1185</v>
      </c>
      <c r="AB11" s="115">
        <v>1187</v>
      </c>
      <c r="AC11" s="48" t="s">
        <v>90</v>
      </c>
      <c r="AD11" s="48" t="s">
        <v>90</v>
      </c>
      <c r="AE11" s="48" t="s">
        <v>90</v>
      </c>
      <c r="AF11" s="114" t="s">
        <v>90</v>
      </c>
      <c r="AG11" s="123">
        <v>47720928</v>
      </c>
      <c r="AH11" s="49">
        <f>IF(ISBLANK(AG11),"-",AG11-AG10)</f>
        <v>1212</v>
      </c>
      <c r="AI11" s="50">
        <f>AH11/T11</f>
        <v>246.84317718940937</v>
      </c>
      <c r="AJ11" s="98">
        <v>0</v>
      </c>
      <c r="AK11" s="98">
        <v>0</v>
      </c>
      <c r="AL11" s="98">
        <v>1</v>
      </c>
      <c r="AM11" s="98">
        <v>1</v>
      </c>
      <c r="AN11" s="98">
        <v>1</v>
      </c>
      <c r="AO11" s="98">
        <v>0.7</v>
      </c>
      <c r="AP11" s="115">
        <v>10938555</v>
      </c>
      <c r="AQ11" s="115">
        <f t="shared" ref="AQ11:AQ34" si="1">AP11-AP10</f>
        <v>699</v>
      </c>
      <c r="AR11" s="51"/>
      <c r="AS11" s="52" t="s">
        <v>113</v>
      </c>
      <c r="AV11" s="39" t="s">
        <v>88</v>
      </c>
      <c r="AW11" s="39" t="s">
        <v>91</v>
      </c>
      <c r="AY11" s="81" t="s">
        <v>127</v>
      </c>
    </row>
    <row r="12" spans="2:51" x14ac:dyDescent="0.25">
      <c r="B12" s="40">
        <v>2.0416666666666701</v>
      </c>
      <c r="C12" s="40">
        <v>8.3333333333333329E-2</v>
      </c>
      <c r="D12" s="110">
        <v>5</v>
      </c>
      <c r="E12" s="41">
        <f t="shared" si="0"/>
        <v>3.5211267605633805</v>
      </c>
      <c r="F12" s="175">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139</v>
      </c>
      <c r="P12" s="111">
        <v>113</v>
      </c>
      <c r="Q12" s="111">
        <v>6453734</v>
      </c>
      <c r="R12" s="46">
        <f t="shared" ref="R12:R34" si="4">IF(ISBLANK(Q12),"-",Q12-Q11)</f>
        <v>4668</v>
      </c>
      <c r="S12" s="47">
        <f t="shared" ref="S12:S34" si="5">R12*24/1000</f>
        <v>112.032</v>
      </c>
      <c r="T12" s="47">
        <f t="shared" ref="T12:T34" si="6">R12/1000</f>
        <v>4.6680000000000001</v>
      </c>
      <c r="U12" s="112">
        <v>4.8</v>
      </c>
      <c r="V12" s="112">
        <f t="shared" ref="V12:V34" si="7">U12</f>
        <v>4.8</v>
      </c>
      <c r="W12" s="113" t="s">
        <v>135</v>
      </c>
      <c r="X12" s="115">
        <v>0</v>
      </c>
      <c r="Y12" s="115">
        <v>0</v>
      </c>
      <c r="Z12" s="115">
        <v>1187</v>
      </c>
      <c r="AA12" s="115">
        <v>1185</v>
      </c>
      <c r="AB12" s="115">
        <v>1187</v>
      </c>
      <c r="AC12" s="48" t="s">
        <v>90</v>
      </c>
      <c r="AD12" s="48" t="s">
        <v>90</v>
      </c>
      <c r="AE12" s="48" t="s">
        <v>90</v>
      </c>
      <c r="AF12" s="114" t="s">
        <v>90</v>
      </c>
      <c r="AG12" s="123">
        <v>47722072</v>
      </c>
      <c r="AH12" s="49">
        <f>IF(ISBLANK(AG12),"-",AG12-AG11)</f>
        <v>1144</v>
      </c>
      <c r="AI12" s="50">
        <f t="shared" ref="AI12:AI34" si="8">AH12/T12</f>
        <v>245.07283633247644</v>
      </c>
      <c r="AJ12" s="98">
        <v>0</v>
      </c>
      <c r="AK12" s="98">
        <v>0</v>
      </c>
      <c r="AL12" s="98">
        <v>1</v>
      </c>
      <c r="AM12" s="98">
        <v>1</v>
      </c>
      <c r="AN12" s="98">
        <v>1</v>
      </c>
      <c r="AO12" s="98">
        <v>0.7</v>
      </c>
      <c r="AP12" s="115">
        <v>10939304</v>
      </c>
      <c r="AQ12" s="115">
        <f t="shared" si="1"/>
        <v>749</v>
      </c>
      <c r="AR12" s="118">
        <v>1.1299999999999999</v>
      </c>
      <c r="AS12" s="52" t="s">
        <v>113</v>
      </c>
      <c r="AV12" s="39" t="s">
        <v>92</v>
      </c>
      <c r="AW12" s="39" t="s">
        <v>93</v>
      </c>
      <c r="AY12" s="81" t="s">
        <v>125</v>
      </c>
    </row>
    <row r="13" spans="2:51" x14ac:dyDescent="0.25">
      <c r="B13" s="40">
        <v>2.0833333333333299</v>
      </c>
      <c r="C13" s="40">
        <v>0.125</v>
      </c>
      <c r="D13" s="110">
        <v>5</v>
      </c>
      <c r="E13" s="41">
        <f t="shared" si="0"/>
        <v>3.5211267605633805</v>
      </c>
      <c r="F13" s="175">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132</v>
      </c>
      <c r="P13" s="111">
        <v>114</v>
      </c>
      <c r="Q13" s="111">
        <v>6458566</v>
      </c>
      <c r="R13" s="46">
        <f t="shared" si="4"/>
        <v>4832</v>
      </c>
      <c r="S13" s="47">
        <f t="shared" si="5"/>
        <v>115.968</v>
      </c>
      <c r="T13" s="47">
        <f t="shared" si="6"/>
        <v>4.8319999999999999</v>
      </c>
      <c r="U13" s="112">
        <v>5.7</v>
      </c>
      <c r="V13" s="112">
        <f t="shared" si="7"/>
        <v>5.7</v>
      </c>
      <c r="W13" s="113" t="s">
        <v>135</v>
      </c>
      <c r="X13" s="115">
        <v>0</v>
      </c>
      <c r="Y13" s="115">
        <v>0</v>
      </c>
      <c r="Z13" s="115">
        <v>1148</v>
      </c>
      <c r="AA13" s="115">
        <v>1185</v>
      </c>
      <c r="AB13" s="115">
        <v>1147</v>
      </c>
      <c r="AC13" s="48" t="s">
        <v>90</v>
      </c>
      <c r="AD13" s="48" t="s">
        <v>90</v>
      </c>
      <c r="AE13" s="48" t="s">
        <v>90</v>
      </c>
      <c r="AF13" s="114" t="s">
        <v>90</v>
      </c>
      <c r="AG13" s="123">
        <v>47723236</v>
      </c>
      <c r="AH13" s="49">
        <f>IF(ISBLANK(AG13),"-",AG13-AG12)</f>
        <v>1164</v>
      </c>
      <c r="AI13" s="50">
        <f t="shared" si="8"/>
        <v>240.89403973509934</v>
      </c>
      <c r="AJ13" s="98">
        <v>0</v>
      </c>
      <c r="AK13" s="98">
        <v>0</v>
      </c>
      <c r="AL13" s="98">
        <v>1</v>
      </c>
      <c r="AM13" s="98">
        <v>1</v>
      </c>
      <c r="AN13" s="98">
        <v>1</v>
      </c>
      <c r="AO13" s="98">
        <v>0.7</v>
      </c>
      <c r="AP13" s="115">
        <v>10940060</v>
      </c>
      <c r="AQ13" s="115">
        <f t="shared" si="1"/>
        <v>756</v>
      </c>
      <c r="AR13" s="51"/>
      <c r="AS13" s="52" t="s">
        <v>113</v>
      </c>
      <c r="AV13" s="39" t="s">
        <v>94</v>
      </c>
      <c r="AW13" s="39" t="s">
        <v>95</v>
      </c>
      <c r="AY13" s="81" t="s">
        <v>132</v>
      </c>
    </row>
    <row r="14" spans="2:51" x14ac:dyDescent="0.25">
      <c r="B14" s="40">
        <v>2.125</v>
      </c>
      <c r="C14" s="40">
        <v>0.16666666666666699</v>
      </c>
      <c r="D14" s="110">
        <v>5</v>
      </c>
      <c r="E14" s="41">
        <f t="shared" si="0"/>
        <v>3.5211267605633805</v>
      </c>
      <c r="F14" s="175">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130</v>
      </c>
      <c r="P14" s="111">
        <v>116</v>
      </c>
      <c r="Q14" s="111">
        <v>6461704</v>
      </c>
      <c r="R14" s="46">
        <f t="shared" si="4"/>
        <v>3138</v>
      </c>
      <c r="S14" s="47">
        <f t="shared" si="5"/>
        <v>75.311999999999998</v>
      </c>
      <c r="T14" s="47">
        <f t="shared" si="6"/>
        <v>3.1379999999999999</v>
      </c>
      <c r="U14" s="112">
        <v>8.6999999999999993</v>
      </c>
      <c r="V14" s="112">
        <f t="shared" si="7"/>
        <v>8.6999999999999993</v>
      </c>
      <c r="W14" s="113" t="s">
        <v>135</v>
      </c>
      <c r="X14" s="115">
        <v>0</v>
      </c>
      <c r="Y14" s="115">
        <v>0</v>
      </c>
      <c r="Z14" s="115">
        <v>1148</v>
      </c>
      <c r="AA14" s="115">
        <v>1185</v>
      </c>
      <c r="AB14" s="115">
        <v>1147</v>
      </c>
      <c r="AC14" s="48" t="s">
        <v>90</v>
      </c>
      <c r="AD14" s="48" t="s">
        <v>90</v>
      </c>
      <c r="AE14" s="48" t="s">
        <v>90</v>
      </c>
      <c r="AF14" s="114" t="s">
        <v>90</v>
      </c>
      <c r="AG14" s="123">
        <v>47724372</v>
      </c>
      <c r="AH14" s="49">
        <f t="shared" ref="AH14:AH34" si="9">IF(ISBLANK(AG14),"-",AG14-AG13)</f>
        <v>1136</v>
      </c>
      <c r="AI14" s="50">
        <f t="shared" si="8"/>
        <v>362.01402166985343</v>
      </c>
      <c r="AJ14" s="98">
        <v>0</v>
      </c>
      <c r="AK14" s="98">
        <v>0</v>
      </c>
      <c r="AL14" s="98">
        <v>1</v>
      </c>
      <c r="AM14" s="98">
        <v>1</v>
      </c>
      <c r="AN14" s="98">
        <v>1</v>
      </c>
      <c r="AO14" s="98">
        <v>0.7</v>
      </c>
      <c r="AP14" s="115">
        <v>10940281</v>
      </c>
      <c r="AQ14" s="115">
        <f t="shared" si="1"/>
        <v>221</v>
      </c>
      <c r="AR14" s="51"/>
      <c r="AS14" s="52" t="s">
        <v>113</v>
      </c>
      <c r="AT14" s="54"/>
      <c r="AV14" s="39" t="s">
        <v>96</v>
      </c>
      <c r="AW14" s="39" t="s">
        <v>97</v>
      </c>
      <c r="AY14" s="81" t="s">
        <v>181</v>
      </c>
    </row>
    <row r="15" spans="2:51" ht="14.25" customHeight="1" x14ac:dyDescent="0.25">
      <c r="B15" s="40">
        <v>2.1666666666666701</v>
      </c>
      <c r="C15" s="40">
        <v>0.20833333333333301</v>
      </c>
      <c r="D15" s="110">
        <v>5</v>
      </c>
      <c r="E15" s="41">
        <f t="shared" si="0"/>
        <v>3.5211267605633805</v>
      </c>
      <c r="F15" s="175">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130</v>
      </c>
      <c r="P15" s="111">
        <v>121</v>
      </c>
      <c r="Q15" s="111">
        <v>6466706</v>
      </c>
      <c r="R15" s="46">
        <f t="shared" si="4"/>
        <v>5002</v>
      </c>
      <c r="S15" s="47">
        <f t="shared" si="5"/>
        <v>120.048</v>
      </c>
      <c r="T15" s="47">
        <f t="shared" si="6"/>
        <v>5.0019999999999998</v>
      </c>
      <c r="U15" s="112">
        <v>9.5</v>
      </c>
      <c r="V15" s="112">
        <f t="shared" si="7"/>
        <v>9.5</v>
      </c>
      <c r="W15" s="113" t="s">
        <v>135</v>
      </c>
      <c r="X15" s="115">
        <v>0</v>
      </c>
      <c r="Y15" s="115">
        <v>0</v>
      </c>
      <c r="Z15" s="115">
        <v>1147</v>
      </c>
      <c r="AA15" s="115">
        <v>1185</v>
      </c>
      <c r="AB15" s="115">
        <v>1147</v>
      </c>
      <c r="AC15" s="48" t="s">
        <v>90</v>
      </c>
      <c r="AD15" s="48" t="s">
        <v>90</v>
      </c>
      <c r="AE15" s="48" t="s">
        <v>90</v>
      </c>
      <c r="AF15" s="114" t="s">
        <v>90</v>
      </c>
      <c r="AG15" s="123">
        <v>47725612</v>
      </c>
      <c r="AH15" s="49">
        <f t="shared" si="9"/>
        <v>1240</v>
      </c>
      <c r="AI15" s="50">
        <f t="shared" si="8"/>
        <v>247.90083966413437</v>
      </c>
      <c r="AJ15" s="98">
        <v>0</v>
      </c>
      <c r="AK15" s="98">
        <v>0</v>
      </c>
      <c r="AL15" s="98">
        <v>1</v>
      </c>
      <c r="AM15" s="98">
        <v>1</v>
      </c>
      <c r="AN15" s="98">
        <v>1</v>
      </c>
      <c r="AO15" s="98">
        <v>0.7</v>
      </c>
      <c r="AP15" s="115">
        <v>10940381</v>
      </c>
      <c r="AQ15" s="115">
        <f t="shared" si="1"/>
        <v>100</v>
      </c>
      <c r="AR15" s="51"/>
      <c r="AS15" s="52" t="s">
        <v>113</v>
      </c>
      <c r="AV15" s="39" t="s">
        <v>98</v>
      </c>
      <c r="AW15" s="39" t="s">
        <v>99</v>
      </c>
      <c r="AY15" s="97"/>
    </row>
    <row r="16" spans="2:51" x14ac:dyDescent="0.25">
      <c r="B16" s="40">
        <v>2.2083333333333299</v>
      </c>
      <c r="C16" s="40">
        <v>0.25</v>
      </c>
      <c r="D16" s="110">
        <v>5</v>
      </c>
      <c r="E16" s="41">
        <f t="shared" si="0"/>
        <v>3.5211267605633805</v>
      </c>
      <c r="F16" s="175">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11">
        <v>136</v>
      </c>
      <c r="P16" s="111">
        <v>139</v>
      </c>
      <c r="Q16" s="111">
        <v>6472638</v>
      </c>
      <c r="R16" s="46">
        <f t="shared" si="4"/>
        <v>5932</v>
      </c>
      <c r="S16" s="47">
        <f t="shared" si="5"/>
        <v>142.36799999999999</v>
      </c>
      <c r="T16" s="47">
        <f t="shared" si="6"/>
        <v>5.9320000000000004</v>
      </c>
      <c r="U16" s="112">
        <v>9.4</v>
      </c>
      <c r="V16" s="112">
        <f t="shared" si="7"/>
        <v>9.4</v>
      </c>
      <c r="W16" s="113" t="s">
        <v>129</v>
      </c>
      <c r="X16" s="115">
        <v>995</v>
      </c>
      <c r="Y16" s="115">
        <v>0</v>
      </c>
      <c r="Z16" s="115">
        <v>1186</v>
      </c>
      <c r="AA16" s="115">
        <v>1185</v>
      </c>
      <c r="AB16" s="115">
        <v>1187</v>
      </c>
      <c r="AC16" s="48" t="s">
        <v>90</v>
      </c>
      <c r="AD16" s="48" t="s">
        <v>90</v>
      </c>
      <c r="AE16" s="48" t="s">
        <v>90</v>
      </c>
      <c r="AF16" s="114" t="s">
        <v>90</v>
      </c>
      <c r="AG16" s="123">
        <v>47726964</v>
      </c>
      <c r="AH16" s="49">
        <f t="shared" si="9"/>
        <v>1352</v>
      </c>
      <c r="AI16" s="50">
        <f t="shared" si="8"/>
        <v>227.91638570465273</v>
      </c>
      <c r="AJ16" s="98">
        <v>1</v>
      </c>
      <c r="AK16" s="98">
        <v>0</v>
      </c>
      <c r="AL16" s="98">
        <v>1</v>
      </c>
      <c r="AM16" s="98">
        <v>1</v>
      </c>
      <c r="AN16" s="98">
        <v>1</v>
      </c>
      <c r="AO16" s="98">
        <v>0</v>
      </c>
      <c r="AP16" s="115">
        <v>10940381</v>
      </c>
      <c r="AQ16" s="115">
        <f t="shared" si="1"/>
        <v>0</v>
      </c>
      <c r="AR16" s="53">
        <v>1.35</v>
      </c>
      <c r="AS16" s="52" t="s">
        <v>101</v>
      </c>
      <c r="AV16" s="39" t="s">
        <v>102</v>
      </c>
      <c r="AW16" s="39" t="s">
        <v>103</v>
      </c>
      <c r="AY16" s="97"/>
    </row>
    <row r="17" spans="1:51" x14ac:dyDescent="0.25">
      <c r="B17" s="40">
        <v>2.25</v>
      </c>
      <c r="C17" s="40">
        <v>0.29166666666666702</v>
      </c>
      <c r="D17" s="110">
        <v>5</v>
      </c>
      <c r="E17" s="41">
        <f t="shared" si="0"/>
        <v>3.5211267605633805</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134</v>
      </c>
      <c r="P17" s="111">
        <v>143</v>
      </c>
      <c r="Q17" s="111">
        <v>6478541</v>
      </c>
      <c r="R17" s="46">
        <f t="shared" si="4"/>
        <v>5903</v>
      </c>
      <c r="S17" s="47">
        <f t="shared" si="5"/>
        <v>141.672</v>
      </c>
      <c r="T17" s="47">
        <f t="shared" si="6"/>
        <v>5.9029999999999996</v>
      </c>
      <c r="U17" s="112">
        <v>9</v>
      </c>
      <c r="V17" s="112">
        <f t="shared" si="7"/>
        <v>9</v>
      </c>
      <c r="W17" s="113" t="s">
        <v>129</v>
      </c>
      <c r="X17" s="115">
        <v>1048</v>
      </c>
      <c r="Y17" s="115">
        <v>0</v>
      </c>
      <c r="Z17" s="115">
        <v>1188</v>
      </c>
      <c r="AA17" s="115">
        <v>1185</v>
      </c>
      <c r="AB17" s="115">
        <v>1187</v>
      </c>
      <c r="AC17" s="48" t="s">
        <v>90</v>
      </c>
      <c r="AD17" s="48" t="s">
        <v>90</v>
      </c>
      <c r="AE17" s="48" t="s">
        <v>90</v>
      </c>
      <c r="AF17" s="114" t="s">
        <v>90</v>
      </c>
      <c r="AG17" s="123">
        <v>47728316</v>
      </c>
      <c r="AH17" s="49">
        <f t="shared" si="9"/>
        <v>1352</v>
      </c>
      <c r="AI17" s="50">
        <f t="shared" si="8"/>
        <v>229.03608334745047</v>
      </c>
      <c r="AJ17" s="98">
        <v>1</v>
      </c>
      <c r="AK17" s="98">
        <v>0</v>
      </c>
      <c r="AL17" s="98">
        <v>1</v>
      </c>
      <c r="AM17" s="98">
        <v>1</v>
      </c>
      <c r="AN17" s="98">
        <v>1</v>
      </c>
      <c r="AO17" s="98">
        <v>0</v>
      </c>
      <c r="AP17" s="115">
        <v>10940381</v>
      </c>
      <c r="AQ17" s="115">
        <f t="shared" si="1"/>
        <v>0</v>
      </c>
      <c r="AR17" s="51"/>
      <c r="AS17" s="52" t="s">
        <v>101</v>
      </c>
      <c r="AT17" s="54"/>
      <c r="AV17" s="39" t="s">
        <v>104</v>
      </c>
      <c r="AW17" s="39" t="s">
        <v>105</v>
      </c>
      <c r="AY17" s="101"/>
    </row>
    <row r="18" spans="1:51" x14ac:dyDescent="0.25">
      <c r="B18" s="40">
        <v>2.2916666666666701</v>
      </c>
      <c r="C18" s="40">
        <v>0.33333333333333298</v>
      </c>
      <c r="D18" s="110">
        <v>5</v>
      </c>
      <c r="E18" s="41">
        <f t="shared" si="0"/>
        <v>3.5211267605633805</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134</v>
      </c>
      <c r="P18" s="111">
        <v>142</v>
      </c>
      <c r="Q18" s="111">
        <v>6484698</v>
      </c>
      <c r="R18" s="46">
        <f t="shared" si="4"/>
        <v>6157</v>
      </c>
      <c r="S18" s="47">
        <f t="shared" si="5"/>
        <v>147.768</v>
      </c>
      <c r="T18" s="47">
        <f t="shared" si="6"/>
        <v>6.157</v>
      </c>
      <c r="U18" s="112">
        <v>8.3000000000000007</v>
      </c>
      <c r="V18" s="112">
        <f t="shared" si="7"/>
        <v>8.3000000000000007</v>
      </c>
      <c r="W18" s="113" t="s">
        <v>129</v>
      </c>
      <c r="X18" s="115">
        <v>1048</v>
      </c>
      <c r="Y18" s="115">
        <v>0</v>
      </c>
      <c r="Z18" s="115">
        <v>1187</v>
      </c>
      <c r="AA18" s="115">
        <v>1185</v>
      </c>
      <c r="AB18" s="115">
        <v>1187</v>
      </c>
      <c r="AC18" s="48" t="s">
        <v>90</v>
      </c>
      <c r="AD18" s="48" t="s">
        <v>90</v>
      </c>
      <c r="AE18" s="48" t="s">
        <v>90</v>
      </c>
      <c r="AF18" s="114" t="s">
        <v>90</v>
      </c>
      <c r="AG18" s="123">
        <v>47729708</v>
      </c>
      <c r="AH18" s="49">
        <f t="shared" si="9"/>
        <v>1392</v>
      </c>
      <c r="AI18" s="50">
        <f t="shared" si="8"/>
        <v>226.08413188241028</v>
      </c>
      <c r="AJ18" s="98">
        <v>1</v>
      </c>
      <c r="AK18" s="98">
        <v>0</v>
      </c>
      <c r="AL18" s="98">
        <v>1</v>
      </c>
      <c r="AM18" s="98">
        <v>1</v>
      </c>
      <c r="AN18" s="98">
        <v>1</v>
      </c>
      <c r="AO18" s="98">
        <v>0</v>
      </c>
      <c r="AP18" s="115">
        <v>10940381</v>
      </c>
      <c r="AQ18" s="115">
        <f t="shared" si="1"/>
        <v>0</v>
      </c>
      <c r="AR18" s="51"/>
      <c r="AS18" s="52" t="s">
        <v>101</v>
      </c>
      <c r="AV18" s="39" t="s">
        <v>106</v>
      </c>
      <c r="AW18" s="39" t="s">
        <v>107</v>
      </c>
      <c r="AY18" s="101"/>
    </row>
    <row r="19" spans="1:51" x14ac:dyDescent="0.25">
      <c r="A19" s="97" t="s">
        <v>134</v>
      </c>
      <c r="B19" s="40">
        <v>2.3333333333333299</v>
      </c>
      <c r="C19" s="40">
        <v>0.375</v>
      </c>
      <c r="D19" s="110">
        <v>5</v>
      </c>
      <c r="E19" s="41">
        <f t="shared" si="0"/>
        <v>3.5211267605633805</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136</v>
      </c>
      <c r="P19" s="111">
        <v>145</v>
      </c>
      <c r="Q19" s="111">
        <v>6490803</v>
      </c>
      <c r="R19" s="46">
        <f t="shared" si="4"/>
        <v>6105</v>
      </c>
      <c r="S19" s="47">
        <f t="shared" si="5"/>
        <v>146.52000000000001</v>
      </c>
      <c r="T19" s="47">
        <f t="shared" si="6"/>
        <v>6.1050000000000004</v>
      </c>
      <c r="U19" s="112">
        <v>7.7</v>
      </c>
      <c r="V19" s="112">
        <f t="shared" si="7"/>
        <v>7.7</v>
      </c>
      <c r="W19" s="113" t="s">
        <v>129</v>
      </c>
      <c r="X19" s="115">
        <v>1048</v>
      </c>
      <c r="Y19" s="115">
        <v>0</v>
      </c>
      <c r="Z19" s="115">
        <v>1187</v>
      </c>
      <c r="AA19" s="115">
        <v>1185</v>
      </c>
      <c r="AB19" s="115">
        <v>1187</v>
      </c>
      <c r="AC19" s="48" t="s">
        <v>90</v>
      </c>
      <c r="AD19" s="48" t="s">
        <v>90</v>
      </c>
      <c r="AE19" s="48" t="s">
        <v>90</v>
      </c>
      <c r="AF19" s="114" t="s">
        <v>90</v>
      </c>
      <c r="AG19" s="123">
        <v>47731068</v>
      </c>
      <c r="AH19" s="49">
        <f t="shared" si="9"/>
        <v>1360</v>
      </c>
      <c r="AI19" s="50">
        <f t="shared" si="8"/>
        <v>222.76822276822276</v>
      </c>
      <c r="AJ19" s="98">
        <v>1</v>
      </c>
      <c r="AK19" s="98">
        <v>0</v>
      </c>
      <c r="AL19" s="98">
        <v>1</v>
      </c>
      <c r="AM19" s="98">
        <v>1</v>
      </c>
      <c r="AN19" s="98">
        <v>1</v>
      </c>
      <c r="AO19" s="98">
        <v>0</v>
      </c>
      <c r="AP19" s="115">
        <v>10940381</v>
      </c>
      <c r="AQ19" s="115">
        <f t="shared" si="1"/>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137</v>
      </c>
      <c r="P20" s="111">
        <v>147</v>
      </c>
      <c r="Q20" s="111">
        <v>6496992</v>
      </c>
      <c r="R20" s="46">
        <f t="shared" si="4"/>
        <v>6189</v>
      </c>
      <c r="S20" s="47">
        <f t="shared" si="5"/>
        <v>148.536</v>
      </c>
      <c r="T20" s="47">
        <f t="shared" si="6"/>
        <v>6.1890000000000001</v>
      </c>
      <c r="U20" s="112">
        <v>7.1</v>
      </c>
      <c r="V20" s="112">
        <f t="shared" si="7"/>
        <v>7.1</v>
      </c>
      <c r="W20" s="113" t="s">
        <v>129</v>
      </c>
      <c r="X20" s="115">
        <v>1046</v>
      </c>
      <c r="Y20" s="115">
        <v>0</v>
      </c>
      <c r="Z20" s="115">
        <v>1187</v>
      </c>
      <c r="AA20" s="115">
        <v>1185</v>
      </c>
      <c r="AB20" s="115">
        <v>1187</v>
      </c>
      <c r="AC20" s="48" t="s">
        <v>90</v>
      </c>
      <c r="AD20" s="48" t="s">
        <v>90</v>
      </c>
      <c r="AE20" s="48" t="s">
        <v>90</v>
      </c>
      <c r="AF20" s="114" t="s">
        <v>90</v>
      </c>
      <c r="AG20" s="123">
        <v>47732444</v>
      </c>
      <c r="AH20" s="49">
        <f t="shared" si="9"/>
        <v>1376</v>
      </c>
      <c r="AI20" s="50">
        <f t="shared" si="8"/>
        <v>222.32994021651317</v>
      </c>
      <c r="AJ20" s="98">
        <v>1</v>
      </c>
      <c r="AK20" s="98">
        <v>0</v>
      </c>
      <c r="AL20" s="98">
        <v>1</v>
      </c>
      <c r="AM20" s="98">
        <v>1</v>
      </c>
      <c r="AN20" s="98">
        <v>1</v>
      </c>
      <c r="AO20" s="98">
        <v>0</v>
      </c>
      <c r="AP20" s="115">
        <v>10940381</v>
      </c>
      <c r="AQ20" s="115">
        <f t="shared" si="1"/>
        <v>0</v>
      </c>
      <c r="AR20" s="53">
        <v>1.38</v>
      </c>
      <c r="AS20" s="52" t="s">
        <v>134</v>
      </c>
      <c r="AY20" s="101"/>
    </row>
    <row r="21" spans="1:51" x14ac:dyDescent="0.25">
      <c r="B21" s="40">
        <v>2.4166666666666701</v>
      </c>
      <c r="C21" s="40">
        <v>0.45833333333333298</v>
      </c>
      <c r="D21" s="110">
        <v>5</v>
      </c>
      <c r="E21" s="41">
        <f t="shared" si="0"/>
        <v>3.5211267605633805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137</v>
      </c>
      <c r="P21" s="111">
        <v>148</v>
      </c>
      <c r="Q21" s="111">
        <v>6503098</v>
      </c>
      <c r="R21" s="46">
        <f t="shared" si="4"/>
        <v>6106</v>
      </c>
      <c r="S21" s="47">
        <f t="shared" si="5"/>
        <v>146.54400000000001</v>
      </c>
      <c r="T21" s="47">
        <f t="shared" si="6"/>
        <v>6.1059999999999999</v>
      </c>
      <c r="U21" s="112">
        <v>6.5</v>
      </c>
      <c r="V21" s="112">
        <f t="shared" si="7"/>
        <v>6.5</v>
      </c>
      <c r="W21" s="113" t="s">
        <v>129</v>
      </c>
      <c r="X21" s="115">
        <v>1047</v>
      </c>
      <c r="Y21" s="115">
        <v>0</v>
      </c>
      <c r="Z21" s="115">
        <v>1187</v>
      </c>
      <c r="AA21" s="115">
        <v>1185</v>
      </c>
      <c r="AB21" s="115">
        <v>1187</v>
      </c>
      <c r="AC21" s="48" t="s">
        <v>90</v>
      </c>
      <c r="AD21" s="48" t="s">
        <v>90</v>
      </c>
      <c r="AE21" s="48" t="s">
        <v>90</v>
      </c>
      <c r="AF21" s="114" t="s">
        <v>90</v>
      </c>
      <c r="AG21" s="123">
        <v>47733820</v>
      </c>
      <c r="AH21" s="49">
        <f t="shared" si="9"/>
        <v>1376</v>
      </c>
      <c r="AI21" s="50">
        <f t="shared" si="8"/>
        <v>225.35211267605635</v>
      </c>
      <c r="AJ21" s="98">
        <v>1</v>
      </c>
      <c r="AK21" s="98">
        <v>0</v>
      </c>
      <c r="AL21" s="98">
        <v>1</v>
      </c>
      <c r="AM21" s="98">
        <v>1</v>
      </c>
      <c r="AN21" s="98">
        <v>1</v>
      </c>
      <c r="AO21" s="98">
        <v>0</v>
      </c>
      <c r="AP21" s="115">
        <v>10940381</v>
      </c>
      <c r="AQ21" s="115">
        <f t="shared" si="1"/>
        <v>0</v>
      </c>
      <c r="AR21" s="51"/>
      <c r="AS21" s="52" t="s">
        <v>101</v>
      </c>
      <c r="AY21" s="101"/>
    </row>
    <row r="22" spans="1:51" x14ac:dyDescent="0.25">
      <c r="A22" s="97" t="s">
        <v>163</v>
      </c>
      <c r="B22" s="40">
        <v>2.4583333333333299</v>
      </c>
      <c r="C22" s="40">
        <v>0.5</v>
      </c>
      <c r="D22" s="110">
        <v>5</v>
      </c>
      <c r="E22" s="41">
        <f t="shared" si="0"/>
        <v>3.5211267605633805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133</v>
      </c>
      <c r="P22" s="111">
        <v>146</v>
      </c>
      <c r="Q22" s="111">
        <v>6509029</v>
      </c>
      <c r="R22" s="46">
        <f t="shared" si="4"/>
        <v>5931</v>
      </c>
      <c r="S22" s="47">
        <f t="shared" si="5"/>
        <v>142.34399999999999</v>
      </c>
      <c r="T22" s="47">
        <f t="shared" si="6"/>
        <v>5.931</v>
      </c>
      <c r="U22" s="112">
        <v>6</v>
      </c>
      <c r="V22" s="112">
        <f t="shared" si="7"/>
        <v>6</v>
      </c>
      <c r="W22" s="113" t="s">
        <v>129</v>
      </c>
      <c r="X22" s="115">
        <v>1047</v>
      </c>
      <c r="Y22" s="115">
        <v>0</v>
      </c>
      <c r="Z22" s="115">
        <v>1187</v>
      </c>
      <c r="AA22" s="115">
        <v>1185</v>
      </c>
      <c r="AB22" s="115">
        <v>1187</v>
      </c>
      <c r="AC22" s="48" t="s">
        <v>90</v>
      </c>
      <c r="AD22" s="48" t="s">
        <v>90</v>
      </c>
      <c r="AE22" s="48" t="s">
        <v>90</v>
      </c>
      <c r="AF22" s="114" t="s">
        <v>90</v>
      </c>
      <c r="AG22" s="123">
        <v>47735156</v>
      </c>
      <c r="AH22" s="49">
        <f t="shared" si="9"/>
        <v>1336</v>
      </c>
      <c r="AI22" s="50">
        <f t="shared" si="8"/>
        <v>225.25712358792782</v>
      </c>
      <c r="AJ22" s="98">
        <v>1</v>
      </c>
      <c r="AK22" s="98">
        <v>0</v>
      </c>
      <c r="AL22" s="98">
        <v>1</v>
      </c>
      <c r="AM22" s="98">
        <v>1</v>
      </c>
      <c r="AN22" s="98">
        <v>1</v>
      </c>
      <c r="AO22" s="98">
        <v>0</v>
      </c>
      <c r="AP22" s="115">
        <v>10940381</v>
      </c>
      <c r="AQ22" s="115">
        <f t="shared" si="1"/>
        <v>0</v>
      </c>
      <c r="AR22" s="51"/>
      <c r="AS22" s="52" t="s">
        <v>101</v>
      </c>
      <c r="AV22" s="55" t="s">
        <v>110</v>
      </c>
      <c r="AY22" s="101"/>
    </row>
    <row r="23" spans="1:51" x14ac:dyDescent="0.25">
      <c r="A23" s="97" t="s">
        <v>124</v>
      </c>
      <c r="B23" s="40">
        <v>2.5</v>
      </c>
      <c r="C23" s="40">
        <v>0.54166666666666696</v>
      </c>
      <c r="D23" s="110">
        <v>4</v>
      </c>
      <c r="E23" s="41">
        <f t="shared" si="0"/>
        <v>2.8169014084507045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135</v>
      </c>
      <c r="P23" s="111">
        <v>142</v>
      </c>
      <c r="Q23" s="111">
        <v>6514885</v>
      </c>
      <c r="R23" s="46">
        <f t="shared" si="4"/>
        <v>5856</v>
      </c>
      <c r="S23" s="47">
        <f t="shared" si="5"/>
        <v>140.54400000000001</v>
      </c>
      <c r="T23" s="47">
        <f t="shared" si="6"/>
        <v>5.8559999999999999</v>
      </c>
      <c r="U23" s="112">
        <v>5.6</v>
      </c>
      <c r="V23" s="112">
        <f t="shared" si="7"/>
        <v>5.6</v>
      </c>
      <c r="W23" s="113" t="s">
        <v>129</v>
      </c>
      <c r="X23" s="115">
        <v>1015</v>
      </c>
      <c r="Y23" s="115">
        <v>0</v>
      </c>
      <c r="Z23" s="115">
        <v>1187</v>
      </c>
      <c r="AA23" s="115">
        <v>1185</v>
      </c>
      <c r="AB23" s="115">
        <v>1187</v>
      </c>
      <c r="AC23" s="48" t="s">
        <v>90</v>
      </c>
      <c r="AD23" s="48" t="s">
        <v>90</v>
      </c>
      <c r="AE23" s="48" t="s">
        <v>90</v>
      </c>
      <c r="AF23" s="114" t="s">
        <v>90</v>
      </c>
      <c r="AG23" s="123">
        <v>47736500</v>
      </c>
      <c r="AH23" s="49">
        <f t="shared" si="9"/>
        <v>1344</v>
      </c>
      <c r="AI23" s="50">
        <f t="shared" si="8"/>
        <v>229.50819672131149</v>
      </c>
      <c r="AJ23" s="98">
        <v>1</v>
      </c>
      <c r="AK23" s="98">
        <v>0</v>
      </c>
      <c r="AL23" s="98">
        <v>1</v>
      </c>
      <c r="AM23" s="98">
        <v>1</v>
      </c>
      <c r="AN23" s="98">
        <v>1</v>
      </c>
      <c r="AO23" s="98">
        <v>0</v>
      </c>
      <c r="AP23" s="115">
        <v>10940381</v>
      </c>
      <c r="AQ23" s="115">
        <f t="shared" si="1"/>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134</v>
      </c>
      <c r="P24" s="111">
        <v>139</v>
      </c>
      <c r="Q24" s="111">
        <v>6520641</v>
      </c>
      <c r="R24" s="46">
        <f t="shared" si="4"/>
        <v>5756</v>
      </c>
      <c r="S24" s="47">
        <f t="shared" si="5"/>
        <v>138.14400000000001</v>
      </c>
      <c r="T24" s="47">
        <f t="shared" si="6"/>
        <v>5.7560000000000002</v>
      </c>
      <c r="U24" s="112">
        <v>5.3</v>
      </c>
      <c r="V24" s="112">
        <f t="shared" si="7"/>
        <v>5.3</v>
      </c>
      <c r="W24" s="113" t="s">
        <v>129</v>
      </c>
      <c r="X24" s="115">
        <v>1016</v>
      </c>
      <c r="Y24" s="115">
        <v>0</v>
      </c>
      <c r="Z24" s="115">
        <v>1187</v>
      </c>
      <c r="AA24" s="115">
        <v>1185</v>
      </c>
      <c r="AB24" s="115">
        <v>1187</v>
      </c>
      <c r="AC24" s="48" t="s">
        <v>90</v>
      </c>
      <c r="AD24" s="48" t="s">
        <v>90</v>
      </c>
      <c r="AE24" s="48" t="s">
        <v>90</v>
      </c>
      <c r="AF24" s="114" t="s">
        <v>90</v>
      </c>
      <c r="AG24" s="123">
        <v>47737836</v>
      </c>
      <c r="AH24" s="49">
        <f>IF(ISBLANK(AG24),"-",AG24-AG23)</f>
        <v>1336</v>
      </c>
      <c r="AI24" s="50">
        <f t="shared" si="8"/>
        <v>232.10562890896455</v>
      </c>
      <c r="AJ24" s="98">
        <v>1</v>
      </c>
      <c r="AK24" s="98">
        <v>0</v>
      </c>
      <c r="AL24" s="98">
        <v>1</v>
      </c>
      <c r="AM24" s="98">
        <v>1</v>
      </c>
      <c r="AN24" s="98">
        <v>1</v>
      </c>
      <c r="AO24" s="98">
        <v>0</v>
      </c>
      <c r="AP24" s="115">
        <v>10940381</v>
      </c>
      <c r="AQ24" s="115">
        <f t="shared" si="1"/>
        <v>0</v>
      </c>
      <c r="AR24" s="53">
        <v>1.3</v>
      </c>
      <c r="AS24" s="52" t="s">
        <v>113</v>
      </c>
      <c r="AV24" s="58" t="s">
        <v>29</v>
      </c>
      <c r="AW24" s="58">
        <v>14.7</v>
      </c>
      <c r="AY24" s="101"/>
    </row>
    <row r="25" spans="1:51" x14ac:dyDescent="0.25">
      <c r="B25" s="40">
        <v>2.5833333333333299</v>
      </c>
      <c r="C25" s="40">
        <v>0.625</v>
      </c>
      <c r="D25" s="110">
        <v>5</v>
      </c>
      <c r="E25" s="41">
        <f t="shared" si="0"/>
        <v>3.5211267605633805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134</v>
      </c>
      <c r="P25" s="111">
        <v>140</v>
      </c>
      <c r="Q25" s="111">
        <v>6526369</v>
      </c>
      <c r="R25" s="46">
        <f t="shared" si="4"/>
        <v>5728</v>
      </c>
      <c r="S25" s="47">
        <f t="shared" si="5"/>
        <v>137.47200000000001</v>
      </c>
      <c r="T25" s="47">
        <f t="shared" si="6"/>
        <v>5.7279999999999998</v>
      </c>
      <c r="U25" s="112">
        <v>5</v>
      </c>
      <c r="V25" s="112">
        <f t="shared" si="7"/>
        <v>5</v>
      </c>
      <c r="W25" s="113" t="s">
        <v>129</v>
      </c>
      <c r="X25" s="115">
        <v>1006</v>
      </c>
      <c r="Y25" s="115">
        <v>0</v>
      </c>
      <c r="Z25" s="115">
        <v>1186</v>
      </c>
      <c r="AA25" s="115">
        <v>1185</v>
      </c>
      <c r="AB25" s="115">
        <v>1188</v>
      </c>
      <c r="AC25" s="48" t="s">
        <v>90</v>
      </c>
      <c r="AD25" s="48" t="s">
        <v>90</v>
      </c>
      <c r="AE25" s="48" t="s">
        <v>90</v>
      </c>
      <c r="AF25" s="114" t="s">
        <v>90</v>
      </c>
      <c r="AG25" s="123">
        <v>47739156</v>
      </c>
      <c r="AH25" s="49">
        <f t="shared" si="9"/>
        <v>1320</v>
      </c>
      <c r="AI25" s="50">
        <f t="shared" si="8"/>
        <v>230.44692737430168</v>
      </c>
      <c r="AJ25" s="98">
        <v>1</v>
      </c>
      <c r="AK25" s="98">
        <v>0</v>
      </c>
      <c r="AL25" s="98">
        <v>1</v>
      </c>
      <c r="AM25" s="98">
        <v>1</v>
      </c>
      <c r="AN25" s="98">
        <v>1</v>
      </c>
      <c r="AO25" s="98">
        <v>0</v>
      </c>
      <c r="AP25" s="115">
        <v>10940381</v>
      </c>
      <c r="AQ25" s="115">
        <f t="shared" si="1"/>
        <v>0</v>
      </c>
      <c r="AR25" s="51"/>
      <c r="AS25" s="52" t="s">
        <v>113</v>
      </c>
      <c r="AV25" s="58" t="s">
        <v>74</v>
      </c>
      <c r="AW25" s="58">
        <v>10.36</v>
      </c>
      <c r="AY25" s="101"/>
    </row>
    <row r="26" spans="1:51" x14ac:dyDescent="0.25">
      <c r="B26" s="40">
        <v>2.625</v>
      </c>
      <c r="C26" s="40">
        <v>0.66666666666666696</v>
      </c>
      <c r="D26" s="110">
        <v>5</v>
      </c>
      <c r="E26" s="41">
        <f t="shared" si="0"/>
        <v>3.5211267605633805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136</v>
      </c>
      <c r="P26" s="111">
        <v>132</v>
      </c>
      <c r="Q26" s="111">
        <v>6531926</v>
      </c>
      <c r="R26" s="46">
        <f t="shared" si="4"/>
        <v>5557</v>
      </c>
      <c r="S26" s="47">
        <f t="shared" si="5"/>
        <v>133.36799999999999</v>
      </c>
      <c r="T26" s="47">
        <f t="shared" si="6"/>
        <v>5.5570000000000004</v>
      </c>
      <c r="U26" s="112">
        <v>4.9000000000000004</v>
      </c>
      <c r="V26" s="112">
        <f t="shared" si="7"/>
        <v>4.9000000000000004</v>
      </c>
      <c r="W26" s="113" t="s">
        <v>129</v>
      </c>
      <c r="X26" s="115">
        <v>996</v>
      </c>
      <c r="Y26" s="115">
        <v>0</v>
      </c>
      <c r="Z26" s="115">
        <v>1187</v>
      </c>
      <c r="AA26" s="115">
        <v>1185</v>
      </c>
      <c r="AB26" s="115">
        <v>1187</v>
      </c>
      <c r="AC26" s="48" t="s">
        <v>90</v>
      </c>
      <c r="AD26" s="48" t="s">
        <v>90</v>
      </c>
      <c r="AE26" s="48" t="s">
        <v>90</v>
      </c>
      <c r="AF26" s="114" t="s">
        <v>90</v>
      </c>
      <c r="AG26" s="123">
        <v>47740464</v>
      </c>
      <c r="AH26" s="49">
        <f t="shared" si="9"/>
        <v>1308</v>
      </c>
      <c r="AI26" s="50">
        <f t="shared" si="8"/>
        <v>235.37880151160698</v>
      </c>
      <c r="AJ26" s="98">
        <v>1</v>
      </c>
      <c r="AK26" s="98">
        <v>0</v>
      </c>
      <c r="AL26" s="98">
        <v>1</v>
      </c>
      <c r="AM26" s="98">
        <v>1</v>
      </c>
      <c r="AN26" s="98">
        <v>1</v>
      </c>
      <c r="AO26" s="98">
        <v>0</v>
      </c>
      <c r="AP26" s="115">
        <v>10940381</v>
      </c>
      <c r="AQ26" s="115">
        <f t="shared" si="1"/>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137</v>
      </c>
      <c r="P27" s="111">
        <v>138</v>
      </c>
      <c r="Q27" s="111">
        <v>6537768</v>
      </c>
      <c r="R27" s="46">
        <f t="shared" si="4"/>
        <v>5842</v>
      </c>
      <c r="S27" s="47">
        <f t="shared" si="5"/>
        <v>140.208</v>
      </c>
      <c r="T27" s="47">
        <f t="shared" si="6"/>
        <v>5.8419999999999996</v>
      </c>
      <c r="U27" s="112">
        <v>4.5999999999999996</v>
      </c>
      <c r="V27" s="112">
        <f t="shared" si="7"/>
        <v>4.5999999999999996</v>
      </c>
      <c r="W27" s="113" t="s">
        <v>129</v>
      </c>
      <c r="X27" s="115">
        <v>1005</v>
      </c>
      <c r="Y27" s="115">
        <v>0</v>
      </c>
      <c r="Z27" s="115">
        <v>1187</v>
      </c>
      <c r="AA27" s="115">
        <v>1185</v>
      </c>
      <c r="AB27" s="115">
        <v>1187</v>
      </c>
      <c r="AC27" s="48" t="s">
        <v>90</v>
      </c>
      <c r="AD27" s="48" t="s">
        <v>90</v>
      </c>
      <c r="AE27" s="48" t="s">
        <v>90</v>
      </c>
      <c r="AF27" s="114" t="s">
        <v>90</v>
      </c>
      <c r="AG27" s="123">
        <v>47741796</v>
      </c>
      <c r="AH27" s="49">
        <f t="shared" si="9"/>
        <v>1332</v>
      </c>
      <c r="AI27" s="50">
        <f t="shared" si="8"/>
        <v>228.00410818212941</v>
      </c>
      <c r="AJ27" s="98">
        <v>1</v>
      </c>
      <c r="AK27" s="98">
        <v>0</v>
      </c>
      <c r="AL27" s="98">
        <v>1</v>
      </c>
      <c r="AM27" s="98">
        <v>1</v>
      </c>
      <c r="AN27" s="98">
        <v>1</v>
      </c>
      <c r="AO27" s="98">
        <v>0</v>
      </c>
      <c r="AP27" s="115">
        <v>10940381</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137</v>
      </c>
      <c r="P28" s="111">
        <v>138</v>
      </c>
      <c r="Q28" s="111">
        <v>6543596</v>
      </c>
      <c r="R28" s="46">
        <f t="shared" si="4"/>
        <v>5828</v>
      </c>
      <c r="S28" s="47">
        <f t="shared" si="5"/>
        <v>139.87200000000001</v>
      </c>
      <c r="T28" s="47">
        <f t="shared" si="6"/>
        <v>5.8280000000000003</v>
      </c>
      <c r="U28" s="112">
        <v>4.4000000000000004</v>
      </c>
      <c r="V28" s="112">
        <f t="shared" si="7"/>
        <v>4.4000000000000004</v>
      </c>
      <c r="W28" s="113" t="s">
        <v>129</v>
      </c>
      <c r="X28" s="115">
        <v>1006</v>
      </c>
      <c r="Y28" s="115">
        <v>0</v>
      </c>
      <c r="Z28" s="115">
        <v>1188</v>
      </c>
      <c r="AA28" s="115">
        <v>1185</v>
      </c>
      <c r="AB28" s="115">
        <v>1187</v>
      </c>
      <c r="AC28" s="48" t="s">
        <v>90</v>
      </c>
      <c r="AD28" s="48" t="s">
        <v>90</v>
      </c>
      <c r="AE28" s="48" t="s">
        <v>90</v>
      </c>
      <c r="AF28" s="114" t="s">
        <v>90</v>
      </c>
      <c r="AG28" s="123">
        <v>47743132</v>
      </c>
      <c r="AH28" s="49">
        <f t="shared" si="9"/>
        <v>1336</v>
      </c>
      <c r="AI28" s="50">
        <f t="shared" si="8"/>
        <v>229.23816060398076</v>
      </c>
      <c r="AJ28" s="98">
        <v>1</v>
      </c>
      <c r="AK28" s="98">
        <v>0</v>
      </c>
      <c r="AL28" s="98">
        <v>1</v>
      </c>
      <c r="AM28" s="98">
        <v>1</v>
      </c>
      <c r="AN28" s="98">
        <v>1</v>
      </c>
      <c r="AO28" s="98">
        <v>0</v>
      </c>
      <c r="AP28" s="115">
        <v>10940381</v>
      </c>
      <c r="AQ28" s="115">
        <f t="shared" si="1"/>
        <v>0</v>
      </c>
      <c r="AR28" s="53">
        <v>1.26</v>
      </c>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135</v>
      </c>
      <c r="P29" s="111">
        <v>137</v>
      </c>
      <c r="Q29" s="111">
        <v>6549347</v>
      </c>
      <c r="R29" s="46">
        <f t="shared" si="4"/>
        <v>5751</v>
      </c>
      <c r="S29" s="47">
        <f t="shared" si="5"/>
        <v>138.024</v>
      </c>
      <c r="T29" s="47">
        <f t="shared" si="6"/>
        <v>5.7510000000000003</v>
      </c>
      <c r="U29" s="112">
        <v>4</v>
      </c>
      <c r="V29" s="112">
        <f t="shared" si="7"/>
        <v>4</v>
      </c>
      <c r="W29" s="113" t="s">
        <v>129</v>
      </c>
      <c r="X29" s="115">
        <v>1005</v>
      </c>
      <c r="Y29" s="115">
        <v>0</v>
      </c>
      <c r="Z29" s="115">
        <v>1187</v>
      </c>
      <c r="AA29" s="115">
        <v>1185</v>
      </c>
      <c r="AB29" s="115">
        <v>1186</v>
      </c>
      <c r="AC29" s="48" t="s">
        <v>90</v>
      </c>
      <c r="AD29" s="48" t="s">
        <v>90</v>
      </c>
      <c r="AE29" s="48" t="s">
        <v>90</v>
      </c>
      <c r="AF29" s="114" t="s">
        <v>90</v>
      </c>
      <c r="AG29" s="123">
        <v>47744452</v>
      </c>
      <c r="AH29" s="49">
        <f t="shared" si="9"/>
        <v>1320</v>
      </c>
      <c r="AI29" s="50">
        <f t="shared" si="8"/>
        <v>229.52529994783515</v>
      </c>
      <c r="AJ29" s="98">
        <v>1</v>
      </c>
      <c r="AK29" s="98">
        <v>0</v>
      </c>
      <c r="AL29" s="98">
        <v>1</v>
      </c>
      <c r="AM29" s="98">
        <v>1</v>
      </c>
      <c r="AN29" s="98">
        <v>1</v>
      </c>
      <c r="AO29" s="98">
        <v>0</v>
      </c>
      <c r="AP29" s="115">
        <v>10940381</v>
      </c>
      <c r="AQ29" s="115">
        <f t="shared" si="1"/>
        <v>0</v>
      </c>
      <c r="AR29" s="51"/>
      <c r="AS29" s="52" t="s">
        <v>113</v>
      </c>
      <c r="AY29" s="101"/>
    </row>
    <row r="30" spans="1:51" x14ac:dyDescent="0.25">
      <c r="B30" s="40">
        <v>2.7916666666666701</v>
      </c>
      <c r="C30" s="40">
        <v>0.83333333333333703</v>
      </c>
      <c r="D30" s="110">
        <v>4</v>
      </c>
      <c r="E30" s="41">
        <f t="shared" si="0"/>
        <v>2.8169014084507045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115</v>
      </c>
      <c r="P30" s="111">
        <v>131</v>
      </c>
      <c r="Q30" s="111">
        <v>6554813</v>
      </c>
      <c r="R30" s="46">
        <f t="shared" si="4"/>
        <v>5466</v>
      </c>
      <c r="S30" s="47">
        <f t="shared" si="5"/>
        <v>131.184</v>
      </c>
      <c r="T30" s="47">
        <f t="shared" si="6"/>
        <v>5.4660000000000002</v>
      </c>
      <c r="U30" s="112">
        <v>3.3</v>
      </c>
      <c r="V30" s="112">
        <f t="shared" si="7"/>
        <v>3.3</v>
      </c>
      <c r="W30" s="113" t="s">
        <v>133</v>
      </c>
      <c r="X30" s="115">
        <v>1078</v>
      </c>
      <c r="Y30" s="115">
        <v>0</v>
      </c>
      <c r="Z30" s="115">
        <v>0</v>
      </c>
      <c r="AA30" s="115">
        <v>1185</v>
      </c>
      <c r="AB30" s="115">
        <v>1188</v>
      </c>
      <c r="AC30" s="48" t="s">
        <v>90</v>
      </c>
      <c r="AD30" s="48" t="s">
        <v>90</v>
      </c>
      <c r="AE30" s="48" t="s">
        <v>90</v>
      </c>
      <c r="AF30" s="114" t="s">
        <v>90</v>
      </c>
      <c r="AG30" s="123">
        <v>47745580</v>
      </c>
      <c r="AH30" s="49">
        <f t="shared" si="9"/>
        <v>1128</v>
      </c>
      <c r="AI30" s="50">
        <f t="shared" si="8"/>
        <v>206.36663007683862</v>
      </c>
      <c r="AJ30" s="98">
        <v>1</v>
      </c>
      <c r="AK30" s="98">
        <v>0</v>
      </c>
      <c r="AL30" s="98">
        <v>0</v>
      </c>
      <c r="AM30" s="98">
        <v>1</v>
      </c>
      <c r="AN30" s="98">
        <v>1</v>
      </c>
      <c r="AO30" s="98">
        <v>0</v>
      </c>
      <c r="AP30" s="115">
        <v>10940381</v>
      </c>
      <c r="AQ30" s="115">
        <f t="shared" si="1"/>
        <v>0</v>
      </c>
      <c r="AR30" s="51"/>
      <c r="AS30" s="52" t="s">
        <v>113</v>
      </c>
      <c r="AV30" s="339" t="s">
        <v>117</v>
      </c>
      <c r="AW30" s="339"/>
      <c r="AY30" s="101"/>
    </row>
    <row r="31" spans="1:51" x14ac:dyDescent="0.25">
      <c r="B31" s="40">
        <v>2.8333333333333299</v>
      </c>
      <c r="C31" s="40">
        <v>0.875000000000004</v>
      </c>
      <c r="D31" s="110">
        <v>4</v>
      </c>
      <c r="E31" s="41">
        <f t="shared" si="0"/>
        <v>2.8169014084507045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127</v>
      </c>
      <c r="P31" s="111">
        <v>138</v>
      </c>
      <c r="Q31" s="111">
        <v>6560550</v>
      </c>
      <c r="R31" s="46">
        <f t="shared" si="4"/>
        <v>5737</v>
      </c>
      <c r="S31" s="47">
        <f t="shared" si="5"/>
        <v>137.68799999999999</v>
      </c>
      <c r="T31" s="47">
        <f t="shared" si="6"/>
        <v>5.7370000000000001</v>
      </c>
      <c r="U31" s="112">
        <v>2.7</v>
      </c>
      <c r="V31" s="112">
        <f t="shared" si="7"/>
        <v>2.7</v>
      </c>
      <c r="W31" s="113" t="s">
        <v>129</v>
      </c>
      <c r="X31" s="115">
        <v>1096</v>
      </c>
      <c r="Y31" s="115">
        <v>0</v>
      </c>
      <c r="Z31" s="115">
        <v>1186</v>
      </c>
      <c r="AA31" s="115">
        <v>1185</v>
      </c>
      <c r="AB31" s="115">
        <v>1186</v>
      </c>
      <c r="AC31" s="48" t="s">
        <v>90</v>
      </c>
      <c r="AD31" s="48" t="s">
        <v>90</v>
      </c>
      <c r="AE31" s="48" t="s">
        <v>90</v>
      </c>
      <c r="AF31" s="114" t="s">
        <v>90</v>
      </c>
      <c r="AG31" s="123">
        <v>47746920</v>
      </c>
      <c r="AH31" s="49">
        <f t="shared" si="9"/>
        <v>1340</v>
      </c>
      <c r="AI31" s="50">
        <f t="shared" si="8"/>
        <v>233.57155307652081</v>
      </c>
      <c r="AJ31" s="98">
        <v>1</v>
      </c>
      <c r="AK31" s="98">
        <v>0</v>
      </c>
      <c r="AL31" s="98">
        <v>1</v>
      </c>
      <c r="AM31" s="98">
        <v>1</v>
      </c>
      <c r="AN31" s="98">
        <v>1</v>
      </c>
      <c r="AO31" s="98">
        <v>0</v>
      </c>
      <c r="AP31" s="115">
        <v>10940381</v>
      </c>
      <c r="AQ31" s="115">
        <f t="shared" si="1"/>
        <v>0</v>
      </c>
      <c r="AR31" s="51"/>
      <c r="AS31" s="52" t="s">
        <v>113</v>
      </c>
      <c r="AV31" s="59" t="s">
        <v>29</v>
      </c>
      <c r="AW31" s="59" t="s">
        <v>74</v>
      </c>
      <c r="AY31" s="101"/>
    </row>
    <row r="32" spans="1:51" x14ac:dyDescent="0.25">
      <c r="B32" s="40">
        <v>2.875</v>
      </c>
      <c r="C32" s="40">
        <v>0.91666666666667096</v>
      </c>
      <c r="D32" s="110">
        <v>5</v>
      </c>
      <c r="E32" s="41">
        <f t="shared" si="0"/>
        <v>3.5211267605633805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125</v>
      </c>
      <c r="P32" s="111">
        <v>130</v>
      </c>
      <c r="Q32" s="111">
        <v>6566166</v>
      </c>
      <c r="R32" s="46">
        <f t="shared" si="4"/>
        <v>5616</v>
      </c>
      <c r="S32" s="47">
        <f t="shared" si="5"/>
        <v>134.78399999999999</v>
      </c>
      <c r="T32" s="47">
        <f t="shared" si="6"/>
        <v>5.6159999999999997</v>
      </c>
      <c r="U32" s="112">
        <v>2.2000000000000002</v>
      </c>
      <c r="V32" s="112">
        <f t="shared" si="7"/>
        <v>2.2000000000000002</v>
      </c>
      <c r="W32" s="113" t="s">
        <v>129</v>
      </c>
      <c r="X32" s="115">
        <v>1056</v>
      </c>
      <c r="Y32" s="115">
        <v>0</v>
      </c>
      <c r="Z32" s="115">
        <v>1186</v>
      </c>
      <c r="AA32" s="115">
        <v>1185</v>
      </c>
      <c r="AB32" s="115">
        <v>1187</v>
      </c>
      <c r="AC32" s="48" t="s">
        <v>90</v>
      </c>
      <c r="AD32" s="48" t="s">
        <v>90</v>
      </c>
      <c r="AE32" s="48" t="s">
        <v>90</v>
      </c>
      <c r="AF32" s="114" t="s">
        <v>90</v>
      </c>
      <c r="AG32" s="123">
        <v>47748272</v>
      </c>
      <c r="AH32" s="49">
        <f t="shared" si="9"/>
        <v>1352</v>
      </c>
      <c r="AI32" s="50">
        <f t="shared" si="8"/>
        <v>240.74074074074076</v>
      </c>
      <c r="AJ32" s="98">
        <v>1</v>
      </c>
      <c r="AK32" s="98">
        <v>0</v>
      </c>
      <c r="AL32" s="98">
        <v>1</v>
      </c>
      <c r="AM32" s="98">
        <v>1</v>
      </c>
      <c r="AN32" s="98">
        <v>1</v>
      </c>
      <c r="AO32" s="98">
        <v>0</v>
      </c>
      <c r="AP32" s="115">
        <v>10940381</v>
      </c>
      <c r="AQ32" s="115">
        <f t="shared" si="1"/>
        <v>0</v>
      </c>
      <c r="AR32" s="53">
        <v>1.18</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75">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134</v>
      </c>
      <c r="P33" s="111">
        <v>124</v>
      </c>
      <c r="Q33" s="111">
        <v>6571412</v>
      </c>
      <c r="R33" s="46">
        <f t="shared" si="4"/>
        <v>5246</v>
      </c>
      <c r="S33" s="47">
        <f t="shared" si="5"/>
        <v>125.904</v>
      </c>
      <c r="T33" s="47">
        <f t="shared" si="6"/>
        <v>5.2460000000000004</v>
      </c>
      <c r="U33" s="112">
        <v>2.2999999999999998</v>
      </c>
      <c r="V33" s="112">
        <f t="shared" si="7"/>
        <v>2.2999999999999998</v>
      </c>
      <c r="W33" s="113" t="s">
        <v>135</v>
      </c>
      <c r="X33" s="115">
        <v>0</v>
      </c>
      <c r="Y33" s="115">
        <v>0</v>
      </c>
      <c r="Z33" s="115">
        <v>1186</v>
      </c>
      <c r="AA33" s="115">
        <v>1185</v>
      </c>
      <c r="AB33" s="115">
        <v>1187</v>
      </c>
      <c r="AC33" s="48" t="s">
        <v>90</v>
      </c>
      <c r="AD33" s="48" t="s">
        <v>90</v>
      </c>
      <c r="AE33" s="48" t="s">
        <v>90</v>
      </c>
      <c r="AF33" s="114" t="s">
        <v>90</v>
      </c>
      <c r="AG33" s="123">
        <v>47749512</v>
      </c>
      <c r="AH33" s="49">
        <f t="shared" si="9"/>
        <v>1240</v>
      </c>
      <c r="AI33" s="50">
        <f t="shared" si="8"/>
        <v>236.37056805184901</v>
      </c>
      <c r="AJ33" s="98">
        <v>0</v>
      </c>
      <c r="AK33" s="98">
        <v>0</v>
      </c>
      <c r="AL33" s="98">
        <v>1</v>
      </c>
      <c r="AM33" s="98">
        <v>1</v>
      </c>
      <c r="AN33" s="98">
        <v>1</v>
      </c>
      <c r="AO33" s="98">
        <v>0.3</v>
      </c>
      <c r="AP33" s="115">
        <v>10940519</v>
      </c>
      <c r="AQ33" s="115">
        <f t="shared" si="1"/>
        <v>138</v>
      </c>
      <c r="AR33" s="51"/>
      <c r="AS33" s="52" t="s">
        <v>113</v>
      </c>
      <c r="AY33" s="101"/>
    </row>
    <row r="34" spans="1:51" x14ac:dyDescent="0.25">
      <c r="B34" s="40">
        <v>2.9583333333333299</v>
      </c>
      <c r="C34" s="40">
        <v>1</v>
      </c>
      <c r="D34" s="110">
        <v>4</v>
      </c>
      <c r="E34" s="41">
        <f t="shared" si="0"/>
        <v>2.8169014084507045</v>
      </c>
      <c r="F34" s="175">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134</v>
      </c>
      <c r="P34" s="111">
        <v>119</v>
      </c>
      <c r="Q34" s="111">
        <v>6576504</v>
      </c>
      <c r="R34" s="46">
        <f t="shared" si="4"/>
        <v>5092</v>
      </c>
      <c r="S34" s="47">
        <f t="shared" si="5"/>
        <v>122.208</v>
      </c>
      <c r="T34" s="47">
        <f t="shared" si="6"/>
        <v>5.0919999999999996</v>
      </c>
      <c r="U34" s="112">
        <v>2.8</v>
      </c>
      <c r="V34" s="112">
        <f t="shared" si="7"/>
        <v>2.8</v>
      </c>
      <c r="W34" s="113" t="s">
        <v>135</v>
      </c>
      <c r="X34" s="115">
        <v>0</v>
      </c>
      <c r="Y34" s="115">
        <v>0</v>
      </c>
      <c r="Z34" s="115">
        <v>1187</v>
      </c>
      <c r="AA34" s="115">
        <v>1185</v>
      </c>
      <c r="AB34" s="115">
        <v>1186</v>
      </c>
      <c r="AC34" s="48" t="s">
        <v>90</v>
      </c>
      <c r="AD34" s="48" t="s">
        <v>90</v>
      </c>
      <c r="AE34" s="48" t="s">
        <v>90</v>
      </c>
      <c r="AF34" s="114" t="s">
        <v>90</v>
      </c>
      <c r="AG34" s="123">
        <v>47750732</v>
      </c>
      <c r="AH34" s="49">
        <f t="shared" si="9"/>
        <v>1220</v>
      </c>
      <c r="AI34" s="50">
        <f t="shared" si="8"/>
        <v>239.59151610369207</v>
      </c>
      <c r="AJ34" s="98">
        <v>0</v>
      </c>
      <c r="AK34" s="98">
        <v>0</v>
      </c>
      <c r="AL34" s="98">
        <v>1</v>
      </c>
      <c r="AM34" s="98">
        <v>1</v>
      </c>
      <c r="AN34" s="98">
        <v>1</v>
      </c>
      <c r="AO34" s="98">
        <v>0.3</v>
      </c>
      <c r="AP34" s="115">
        <v>10940987</v>
      </c>
      <c r="AQ34" s="115">
        <f t="shared" si="1"/>
        <v>468</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132348</v>
      </c>
      <c r="S35" s="65">
        <f>AVERAGE(S11:S34)</f>
        <v>132.34800000000004</v>
      </c>
      <c r="T35" s="65">
        <f>SUM(T11:T34)</f>
        <v>132.34799999999998</v>
      </c>
      <c r="U35" s="112"/>
      <c r="V35" s="94"/>
      <c r="W35" s="57"/>
      <c r="X35" s="88"/>
      <c r="Y35" s="89"/>
      <c r="Z35" s="89"/>
      <c r="AA35" s="89"/>
      <c r="AB35" s="90"/>
      <c r="AC35" s="88"/>
      <c r="AD35" s="89"/>
      <c r="AE35" s="90"/>
      <c r="AF35" s="91"/>
      <c r="AG35" s="66">
        <f>AG34-AG10</f>
        <v>31016</v>
      </c>
      <c r="AH35" s="67">
        <f>SUM(AH11:AH34)</f>
        <v>31016</v>
      </c>
      <c r="AI35" s="68">
        <f>$AH$35/$T35</f>
        <v>234.35186024722702</v>
      </c>
      <c r="AJ35" s="98"/>
      <c r="AK35" s="98"/>
      <c r="AL35" s="98"/>
      <c r="AM35" s="98"/>
      <c r="AN35" s="98"/>
      <c r="AO35" s="69"/>
      <c r="AP35" s="70">
        <f>AP34-AP10</f>
        <v>3131</v>
      </c>
      <c r="AQ35" s="71">
        <f>SUM(AQ11:AQ34)</f>
        <v>3131</v>
      </c>
      <c r="AR35" s="72">
        <f>AVERAGE(AR11:AR34)</f>
        <v>1.2666666666666666</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167" t="s">
        <v>191</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2" t="s">
        <v>213</v>
      </c>
      <c r="C41" s="105"/>
      <c r="D41" s="105"/>
      <c r="E41" s="105"/>
      <c r="F41" s="105"/>
      <c r="G41" s="105"/>
      <c r="H41" s="105"/>
      <c r="I41" s="106"/>
      <c r="J41" s="106"/>
      <c r="K41" s="106"/>
      <c r="L41" s="106"/>
      <c r="M41" s="106"/>
      <c r="N41" s="106"/>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73"/>
      <c r="AW41" s="73"/>
      <c r="AY41" s="101"/>
    </row>
    <row r="42" spans="1:51" x14ac:dyDescent="0.25">
      <c r="B42" s="83" t="s">
        <v>235</v>
      </c>
      <c r="C42" s="106"/>
      <c r="D42" s="106"/>
      <c r="E42" s="106"/>
      <c r="F42" s="85"/>
      <c r="G42" s="85"/>
      <c r="H42" s="85"/>
      <c r="I42" s="106"/>
      <c r="J42" s="106"/>
      <c r="K42" s="106"/>
      <c r="L42" s="85"/>
      <c r="M42" s="85"/>
      <c r="N42" s="85"/>
      <c r="O42" s="106"/>
      <c r="P42" s="106"/>
      <c r="Q42" s="106"/>
      <c r="R42" s="106"/>
      <c r="S42" s="85"/>
      <c r="T42" s="85"/>
      <c r="U42" s="85"/>
      <c r="V42" s="85"/>
      <c r="W42" s="102"/>
      <c r="X42" s="102"/>
      <c r="Y42" s="102"/>
      <c r="Z42" s="102"/>
      <c r="AA42" s="102"/>
      <c r="AB42" s="102"/>
      <c r="AC42" s="102"/>
      <c r="AD42" s="102"/>
      <c r="AE42" s="102"/>
      <c r="AM42" s="20"/>
      <c r="AN42" s="99"/>
      <c r="AO42" s="99"/>
      <c r="AP42" s="99"/>
      <c r="AQ42" s="99"/>
      <c r="AR42" s="102"/>
      <c r="AV42" s="128"/>
      <c r="AW42" s="128"/>
      <c r="AY42" s="101"/>
    </row>
    <row r="43" spans="1:51" x14ac:dyDescent="0.25">
      <c r="B43" s="167" t="s">
        <v>229</v>
      </c>
      <c r="C43" s="105"/>
      <c r="D43" s="105"/>
      <c r="E43" s="105"/>
      <c r="F43" s="105"/>
      <c r="G43" s="105"/>
      <c r="H43" s="105"/>
      <c r="I43" s="106"/>
      <c r="J43" s="106"/>
      <c r="K43" s="106"/>
      <c r="L43" s="106"/>
      <c r="M43" s="106"/>
      <c r="N43" s="106"/>
      <c r="O43" s="106"/>
      <c r="P43" s="106"/>
      <c r="Q43" s="106"/>
      <c r="R43" s="106"/>
      <c r="S43" s="107"/>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260" t="s">
        <v>222</v>
      </c>
      <c r="C44" s="261"/>
      <c r="D44" s="262"/>
      <c r="E44" s="261"/>
      <c r="F44" s="261"/>
      <c r="G44" s="261"/>
      <c r="H44" s="261"/>
      <c r="I44" s="263"/>
      <c r="J44" s="264"/>
      <c r="K44" s="264"/>
      <c r="L44" s="265"/>
      <c r="M44" s="265"/>
      <c r="N44" s="265"/>
      <c r="O44" s="265"/>
      <c r="P44" s="265"/>
      <c r="Q44" s="265"/>
      <c r="R44" s="265"/>
      <c r="S44" s="120"/>
      <c r="T44" s="107"/>
      <c r="U44" s="107"/>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A45" s="121"/>
      <c r="B45" s="133" t="s">
        <v>257</v>
      </c>
      <c r="C45" s="137"/>
      <c r="D45" s="198"/>
      <c r="E45" s="124"/>
      <c r="F45" s="124"/>
      <c r="G45" s="124"/>
      <c r="H45" s="124"/>
      <c r="I45" s="124"/>
      <c r="J45" s="125"/>
      <c r="K45" s="125"/>
      <c r="L45" s="125"/>
      <c r="M45" s="125"/>
      <c r="N45" s="125"/>
      <c r="O45" s="125"/>
      <c r="P45" s="125"/>
      <c r="Q45" s="125"/>
      <c r="R45" s="125"/>
      <c r="S45" s="125"/>
      <c r="T45" s="126"/>
      <c r="U45" s="126"/>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67" t="s">
        <v>138</v>
      </c>
      <c r="C46" s="236"/>
      <c r="D46" s="237"/>
      <c r="E46" s="238"/>
      <c r="F46" s="238"/>
      <c r="G46" s="238"/>
      <c r="H46" s="238"/>
      <c r="I46" s="238"/>
      <c r="J46" s="135"/>
      <c r="K46" s="135"/>
      <c r="L46" s="135"/>
      <c r="M46" s="135"/>
      <c r="N46" s="135"/>
      <c r="O46" s="135"/>
      <c r="P46" s="135"/>
      <c r="Q46" s="135"/>
      <c r="R46" s="135"/>
      <c r="S46" s="135"/>
      <c r="T46" s="135"/>
      <c r="U46" s="135"/>
      <c r="V46" s="107"/>
      <c r="W46" s="102"/>
      <c r="X46" s="102"/>
      <c r="Y46" s="102"/>
      <c r="Z46" s="102"/>
      <c r="AA46" s="102"/>
      <c r="AB46" s="102"/>
      <c r="AC46" s="102"/>
      <c r="AD46" s="102"/>
      <c r="AE46" s="102"/>
      <c r="AM46" s="103"/>
      <c r="AN46" s="103"/>
      <c r="AO46" s="103"/>
      <c r="AP46" s="103"/>
      <c r="AQ46" s="103"/>
      <c r="AR46" s="103"/>
      <c r="AS46" s="104"/>
      <c r="AV46" s="101"/>
      <c r="AW46" s="97"/>
      <c r="AX46" s="97"/>
      <c r="AY46" s="97"/>
    </row>
    <row r="47" spans="1:51" x14ac:dyDescent="0.25">
      <c r="B47" s="167" t="s">
        <v>258</v>
      </c>
      <c r="C47" s="214"/>
      <c r="D47" s="215"/>
      <c r="E47" s="214"/>
      <c r="F47" s="214"/>
      <c r="G47" s="214"/>
      <c r="H47" s="214"/>
      <c r="I47" s="214"/>
      <c r="J47" s="214"/>
      <c r="K47" s="214"/>
      <c r="L47" s="135"/>
      <c r="M47" s="135"/>
      <c r="N47" s="135"/>
      <c r="O47" s="135"/>
      <c r="P47" s="135"/>
      <c r="Q47" s="135"/>
      <c r="R47" s="135"/>
      <c r="S47" s="135"/>
      <c r="T47" s="135"/>
      <c r="U47" s="135"/>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67" t="s">
        <v>140</v>
      </c>
      <c r="C48" s="216"/>
      <c r="D48" s="217"/>
      <c r="E48" s="216"/>
      <c r="F48" s="216"/>
      <c r="G48" s="216"/>
      <c r="H48" s="216"/>
      <c r="I48" s="216"/>
      <c r="J48" s="216"/>
      <c r="K48" s="216"/>
      <c r="L48" s="124"/>
      <c r="M48" s="124"/>
      <c r="N48" s="124"/>
      <c r="O48" s="124"/>
      <c r="P48" s="124"/>
      <c r="Q48" s="124"/>
      <c r="R48" s="124"/>
      <c r="S48" s="124"/>
      <c r="T48" s="124"/>
      <c r="U48" s="124"/>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67" t="s">
        <v>143</v>
      </c>
      <c r="C49" s="216"/>
      <c r="D49" s="217"/>
      <c r="E49" s="216"/>
      <c r="F49" s="216"/>
      <c r="G49" s="216"/>
      <c r="H49" s="216"/>
      <c r="I49" s="216"/>
      <c r="J49" s="216"/>
      <c r="K49" s="216"/>
      <c r="L49" s="124"/>
      <c r="M49" s="124"/>
      <c r="N49" s="124"/>
      <c r="O49" s="124"/>
      <c r="P49" s="124"/>
      <c r="Q49" s="124"/>
      <c r="R49" s="124"/>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173</v>
      </c>
      <c r="C50" s="216"/>
      <c r="D50" s="217"/>
      <c r="E50" s="216"/>
      <c r="F50" s="216"/>
      <c r="G50" s="216"/>
      <c r="H50" s="216"/>
      <c r="I50" s="218"/>
      <c r="J50" s="219"/>
      <c r="K50" s="219"/>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67" t="s">
        <v>144</v>
      </c>
      <c r="C51" s="214"/>
      <c r="D51" s="217"/>
      <c r="E51" s="216"/>
      <c r="F51" s="216"/>
      <c r="G51" s="216"/>
      <c r="H51" s="216"/>
      <c r="I51" s="218"/>
      <c r="J51" s="219"/>
      <c r="K51" s="219"/>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34" t="s">
        <v>241</v>
      </c>
      <c r="C52" s="214"/>
      <c r="D52" s="217"/>
      <c r="E52" s="216"/>
      <c r="F52" s="216"/>
      <c r="G52" s="216"/>
      <c r="H52" s="216"/>
      <c r="I52" s="218"/>
      <c r="J52" s="219"/>
      <c r="K52" s="219"/>
      <c r="L52" s="125"/>
      <c r="M52" s="125"/>
      <c r="N52" s="125"/>
      <c r="O52" s="125"/>
      <c r="P52" s="125"/>
      <c r="Q52" s="125"/>
      <c r="R52" s="235"/>
      <c r="S52" s="135"/>
      <c r="T52" s="135"/>
      <c r="U52" s="135"/>
      <c r="V52" s="135"/>
      <c r="W52" s="79"/>
      <c r="X52" s="102"/>
      <c r="Y52" s="102"/>
      <c r="Z52" s="102"/>
      <c r="AA52" s="80"/>
      <c r="AB52" s="102"/>
      <c r="AC52" s="102"/>
      <c r="AD52" s="102"/>
      <c r="AE52" s="102"/>
      <c r="AF52" s="102"/>
      <c r="AN52" s="103"/>
      <c r="AO52" s="103"/>
      <c r="AP52" s="103"/>
      <c r="AQ52" s="103"/>
      <c r="AR52" s="103"/>
      <c r="AS52" s="103"/>
      <c r="AT52" s="104"/>
      <c r="AW52" s="101"/>
      <c r="AX52" s="97"/>
      <c r="AY52" s="97"/>
    </row>
    <row r="53" spans="1:51" x14ac:dyDescent="0.25">
      <c r="B53" s="167" t="s">
        <v>212</v>
      </c>
      <c r="C53" s="133"/>
      <c r="D53" s="135"/>
      <c r="E53" s="222"/>
      <c r="F53" s="135"/>
      <c r="G53" s="135"/>
      <c r="H53" s="135"/>
      <c r="I53" s="135"/>
      <c r="J53" s="135"/>
      <c r="K53" s="135"/>
      <c r="L53" s="135"/>
      <c r="M53" s="135"/>
      <c r="N53" s="135"/>
      <c r="O53" s="135"/>
      <c r="P53" s="135"/>
      <c r="Q53" s="135"/>
      <c r="R53" s="135"/>
      <c r="S53" s="135"/>
      <c r="T53" s="135"/>
      <c r="U53" s="135"/>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B54" s="181" t="s">
        <v>174</v>
      </c>
      <c r="C54" s="210"/>
      <c r="D54" s="242"/>
      <c r="E54" s="243"/>
      <c r="F54" s="243"/>
      <c r="G54" s="243"/>
      <c r="H54" s="243"/>
      <c r="I54" s="243"/>
      <c r="J54" s="243"/>
      <c r="K54" s="243"/>
      <c r="L54" s="243"/>
      <c r="M54" s="243"/>
      <c r="N54" s="243"/>
      <c r="O54" s="243"/>
      <c r="P54" s="243"/>
      <c r="Q54" s="243"/>
      <c r="R54" s="243"/>
      <c r="S54" s="124"/>
      <c r="T54" s="124"/>
      <c r="U54" s="124"/>
      <c r="V54" s="79"/>
      <c r="W54" s="102"/>
      <c r="X54" s="102"/>
      <c r="Y54" s="102"/>
      <c r="Z54" s="80"/>
      <c r="AA54" s="102"/>
      <c r="AB54" s="102"/>
      <c r="AC54" s="102"/>
      <c r="AD54" s="102"/>
      <c r="AE54" s="102"/>
      <c r="AM54" s="103"/>
      <c r="AN54" s="103"/>
      <c r="AO54" s="103"/>
      <c r="AP54" s="103"/>
      <c r="AQ54" s="103"/>
      <c r="AR54" s="103"/>
      <c r="AS54" s="104"/>
      <c r="AV54" s="101"/>
      <c r="AW54" s="97"/>
      <c r="AX54" s="97"/>
      <c r="AY54" s="97"/>
    </row>
    <row r="55" spans="1:51" x14ac:dyDescent="0.25">
      <c r="A55" s="102"/>
      <c r="B55" s="133" t="s">
        <v>193</v>
      </c>
      <c r="C55" s="239"/>
      <c r="D55" s="240"/>
      <c r="E55" s="218"/>
      <c r="F55" s="245"/>
      <c r="G55" s="245"/>
      <c r="H55" s="105"/>
      <c r="I55" s="105"/>
      <c r="J55" s="106"/>
      <c r="K55" s="106"/>
      <c r="L55" s="106"/>
      <c r="M55" s="106"/>
      <c r="N55" s="106"/>
      <c r="O55" s="106"/>
      <c r="P55" s="106"/>
      <c r="Q55" s="106"/>
      <c r="R55" s="106"/>
      <c r="S55" s="106"/>
      <c r="T55" s="120"/>
      <c r="U55" s="122"/>
      <c r="V55" s="79"/>
      <c r="AS55" s="97"/>
      <c r="AT55" s="97"/>
      <c r="AU55" s="97"/>
      <c r="AV55" s="97"/>
      <c r="AW55" s="97"/>
      <c r="AX55" s="97"/>
      <c r="AY55" s="97"/>
    </row>
    <row r="56" spans="1:51" x14ac:dyDescent="0.25">
      <c r="A56" s="102"/>
      <c r="B56" s="167" t="s">
        <v>148</v>
      </c>
      <c r="C56" s="105"/>
      <c r="D56" s="244"/>
      <c r="E56" s="124"/>
      <c r="F56" s="137"/>
      <c r="G56" s="137"/>
      <c r="H56" s="105"/>
      <c r="I56" s="105"/>
      <c r="J56" s="106"/>
      <c r="K56" s="106"/>
      <c r="L56" s="106"/>
      <c r="M56" s="106"/>
      <c r="N56" s="106"/>
      <c r="O56" s="106"/>
      <c r="P56" s="106"/>
      <c r="Q56" s="106"/>
      <c r="R56" s="106"/>
      <c r="S56" s="106"/>
      <c r="T56" s="120"/>
      <c r="U56" s="122"/>
      <c r="V56" s="79"/>
      <c r="AS56" s="97"/>
      <c r="AT56" s="97"/>
      <c r="AU56" s="97"/>
      <c r="AV56" s="97"/>
      <c r="AW56" s="97"/>
      <c r="AX56" s="97"/>
      <c r="AY56" s="97"/>
    </row>
    <row r="57" spans="1:51" x14ac:dyDescent="0.25">
      <c r="A57" s="102"/>
      <c r="B57" s="133" t="s">
        <v>252</v>
      </c>
      <c r="C57" s="105"/>
      <c r="D57" s="244"/>
      <c r="E57" s="137"/>
      <c r="F57" s="137"/>
      <c r="G57" s="137"/>
      <c r="H57" s="10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33"/>
      <c r="C58" s="134"/>
      <c r="D58" s="117"/>
      <c r="E58" s="134"/>
      <c r="F58" s="134"/>
      <c r="G58" s="105"/>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67"/>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67"/>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67"/>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34"/>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67"/>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3"/>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67"/>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3"/>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6"/>
      <c r="C68" s="134"/>
      <c r="D68" s="117"/>
      <c r="E68" s="134"/>
      <c r="F68" s="134"/>
      <c r="G68" s="105"/>
      <c r="H68" s="105"/>
      <c r="I68" s="105"/>
      <c r="J68" s="106"/>
      <c r="K68" s="106"/>
      <c r="L68" s="106"/>
      <c r="M68" s="106"/>
      <c r="N68" s="106"/>
      <c r="O68" s="106"/>
      <c r="P68" s="106"/>
      <c r="Q68" s="106"/>
      <c r="R68" s="106"/>
      <c r="S68" s="106"/>
      <c r="T68" s="108"/>
      <c r="U68" s="79"/>
      <c r="V68" s="79"/>
      <c r="AS68" s="97"/>
      <c r="AT68" s="97"/>
      <c r="AU68" s="97"/>
      <c r="AV68" s="97"/>
      <c r="AW68" s="97"/>
      <c r="AX68" s="97"/>
      <c r="AY68" s="97"/>
    </row>
    <row r="69" spans="1:51" x14ac:dyDescent="0.25">
      <c r="A69" s="102"/>
      <c r="B69" s="138"/>
      <c r="C69" s="139"/>
      <c r="D69" s="140"/>
      <c r="E69" s="139"/>
      <c r="F69" s="139"/>
      <c r="G69" s="139"/>
      <c r="H69" s="139"/>
      <c r="I69" s="139"/>
      <c r="J69" s="141"/>
      <c r="K69" s="141"/>
      <c r="L69" s="141"/>
      <c r="M69" s="141"/>
      <c r="N69" s="141"/>
      <c r="O69" s="141"/>
      <c r="P69" s="141"/>
      <c r="Q69" s="141"/>
      <c r="R69" s="141"/>
      <c r="S69" s="141"/>
      <c r="T69" s="142"/>
      <c r="U69" s="143"/>
      <c r="V69" s="143"/>
      <c r="AS69" s="97"/>
      <c r="AT69" s="97"/>
      <c r="AU69" s="97"/>
      <c r="AV69" s="97"/>
      <c r="AW69" s="97"/>
      <c r="AX69" s="97"/>
      <c r="AY69" s="97"/>
    </row>
    <row r="70" spans="1:51" x14ac:dyDescent="0.25">
      <c r="A70" s="102"/>
      <c r="B70" s="138"/>
      <c r="C70" s="139"/>
      <c r="D70" s="140"/>
      <c r="E70" s="139"/>
      <c r="F70" s="139"/>
      <c r="G70" s="139"/>
      <c r="H70" s="139"/>
      <c r="I70" s="139"/>
      <c r="J70" s="141"/>
      <c r="K70" s="141"/>
      <c r="L70" s="141"/>
      <c r="M70" s="141"/>
      <c r="N70" s="141"/>
      <c r="O70" s="141"/>
      <c r="P70" s="141"/>
      <c r="Q70" s="141"/>
      <c r="R70" s="141"/>
      <c r="S70" s="141"/>
      <c r="T70" s="142"/>
      <c r="U70" s="143"/>
      <c r="V70" s="143"/>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O72" s="12"/>
      <c r="P72" s="99"/>
      <c r="Q72" s="99"/>
      <c r="AS72" s="97"/>
      <c r="AT72" s="97"/>
      <c r="AU72" s="97"/>
      <c r="AV72" s="97"/>
      <c r="AW72" s="97"/>
      <c r="AX72" s="97"/>
      <c r="AY72" s="97"/>
    </row>
    <row r="73" spans="1:51" x14ac:dyDescent="0.25">
      <c r="O73" s="12"/>
      <c r="P73" s="99"/>
      <c r="Q73" s="99"/>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R75" s="99"/>
      <c r="S75" s="99"/>
      <c r="AS75" s="97"/>
      <c r="AT75" s="97"/>
      <c r="AU75" s="97"/>
      <c r="AV75" s="97"/>
      <c r="AW75" s="97"/>
      <c r="AX75" s="97"/>
      <c r="AY75" s="97"/>
    </row>
    <row r="76" spans="1:51" x14ac:dyDescent="0.25">
      <c r="O76" s="12"/>
      <c r="P76" s="99"/>
      <c r="Q76" s="99"/>
      <c r="R76" s="99"/>
      <c r="S76" s="99"/>
      <c r="T76" s="99"/>
      <c r="AS76" s="97"/>
      <c r="AT76" s="97"/>
      <c r="AU76" s="97"/>
      <c r="AV76" s="97"/>
      <c r="AW76" s="97"/>
      <c r="AX76" s="97"/>
      <c r="AY76" s="97"/>
    </row>
    <row r="77" spans="1:51" x14ac:dyDescent="0.25">
      <c r="O77" s="12"/>
      <c r="P77" s="99"/>
      <c r="Q77" s="99"/>
      <c r="R77" s="99"/>
      <c r="S77" s="99"/>
      <c r="T77" s="99"/>
      <c r="AS77" s="97"/>
      <c r="AT77" s="97"/>
      <c r="AU77" s="97"/>
      <c r="AV77" s="97"/>
      <c r="AW77" s="97"/>
      <c r="AX77" s="97"/>
      <c r="AY77" s="97"/>
    </row>
    <row r="78" spans="1:51" x14ac:dyDescent="0.25">
      <c r="O78" s="12"/>
      <c r="P78" s="99"/>
      <c r="T78" s="99"/>
      <c r="AS78" s="97"/>
      <c r="AT78" s="97"/>
      <c r="AU78" s="97"/>
      <c r="AV78" s="97"/>
      <c r="AW78" s="97"/>
      <c r="AX78" s="97"/>
      <c r="AY78" s="97"/>
    </row>
    <row r="79" spans="1:51" x14ac:dyDescent="0.25">
      <c r="O79" s="99"/>
      <c r="Q79" s="99"/>
      <c r="R79" s="99"/>
      <c r="S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Q81" s="99"/>
      <c r="R81" s="99"/>
      <c r="S81" s="99"/>
      <c r="T81" s="99"/>
      <c r="U81" s="99"/>
      <c r="AS81" s="97"/>
      <c r="AT81" s="97"/>
      <c r="AU81" s="97"/>
      <c r="AV81" s="97"/>
      <c r="AW81" s="97"/>
      <c r="AX81" s="97"/>
      <c r="AY81" s="97"/>
    </row>
    <row r="82" spans="15:51" x14ac:dyDescent="0.25">
      <c r="O82" s="12"/>
      <c r="P82" s="99"/>
      <c r="T82" s="99"/>
      <c r="U82" s="99"/>
      <c r="AS82" s="97"/>
      <c r="AT82" s="97"/>
      <c r="AU82" s="97"/>
      <c r="AV82" s="97"/>
      <c r="AW82" s="97"/>
      <c r="AX82" s="97"/>
      <c r="AY82" s="97"/>
    </row>
    <row r="94" spans="15:51" x14ac:dyDescent="0.25">
      <c r="AS94" s="97"/>
      <c r="AT94" s="97"/>
      <c r="AU94" s="97"/>
      <c r="AV94" s="97"/>
      <c r="AW94" s="97"/>
      <c r="AX94" s="97"/>
      <c r="AY94" s="97"/>
    </row>
  </sheetData>
  <protectedRanges>
    <protectedRange sqref="S55:T71"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2 Z53:Z54 Z47:Z51" name="Range2_2_1_10_1_1_1_2"/>
    <protectedRange sqref="N55:R71" name="Range2_12_1_6_1_1"/>
    <protectedRange sqref="L55:M71" name="Range2_2_12_1_7_1_1"/>
    <protectedRange sqref="AS11:AS15" name="Range1_4_1_1_1_1"/>
    <protectedRange sqref="J11:J15 J26:J34" name="Range1_1_2_1_10_1_1_1_1"/>
    <protectedRange sqref="T43" name="Range2_12_5_1_1_4"/>
    <protectedRange sqref="E43:H43" name="Range2_2_12_1_7_1_1_1"/>
    <protectedRange sqref="D43" name="Range2_3_2_1_3_1_1_2_10_1_1_1_1_1"/>
    <protectedRange sqref="C43" name="Range2_1_1_1_1_11_1_2_1_1_1"/>
    <protectedRange sqref="L42 S38:S42 F42" name="Range2_12_3_1_1_1_1"/>
    <protectedRange sqref="D38:H38 O42:R42 I42:K42 N38:R41 C42:E42" name="Range2_12_1_3_1_1_1_1"/>
    <protectedRange sqref="I38:M38 E39:M41" name="Range2_2_12_1_6_1_1_1_1"/>
    <protectedRange sqref="D39:D41" name="Range2_1_1_1_1_11_1_1_1_1_1_1"/>
    <protectedRange sqref="C39:C41" name="Range2_1_2_1_1_1_1_1"/>
    <protectedRange sqref="C38" name="Range2_3_1_1_1_1_1"/>
    <protectedRange sqref="S43" name="Range2_12_5_1_1_4_1"/>
    <protectedRange sqref="Q43:R43" name="Range2_12_1_5_1_1_1_1_1"/>
    <protectedRange sqref="N43:P43" name="Range2_12_1_2_2_1_1_1_1_1"/>
    <protectedRange sqref="K43:M43" name="Range2_2_12_1_4_2_1_1_1_1_1"/>
    <protectedRange sqref="I43:J43"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5:K71" name="Range2_2_12_1_4_1_1_1_1_1_1_1_1_1_1_1_1_1_1_1"/>
    <protectedRange sqref="I55:I71" name="Range2_2_12_1_7_1_1_2_2_1_2"/>
    <protectedRange sqref="F58:H71 H55:H57" name="Range2_2_12_1_3_1_2_1_1_1_1_2_1_1_1_1_1_1_1_1_1_1_1"/>
    <protectedRange sqref="E58:E71"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S52:V52" name="Range2_12_5_1_1_1_2_2_1_1_1_1_1_1_1_1_1_1_1_2_1_1_1_2_1_1_1_1_1_1_1_1_1_1_1_1_1_1_1_1_2_1_1_1_1_1_1_1_1_1_2_1_1_3_1_1_1_3_1_1_1_1_1_1_1_1_1_1_1_1_1_1_1_1_1_1_1_1_1_1_2_1_1_1_1_1_1_1_1_1_1_1_2_2_1_2_1_1_1_1_1_1_1_1_1_1_1_1_1"/>
    <protectedRange sqref="S49:T51" name="Range2_12_5_1_1_2_1_1_1_2_1_1_1_1_1_1_1_1_1_1_1_1_1"/>
    <protectedRange sqref="P4:U4" name="Range1_16_1_1_1_1_1_1_2_2_2_2_2_2_2_2_2_2_2_2_2_2_2_2_2_2_2_2_2_2_2_1_2_2_2_2_2_2_2_2_2_2_3_2_2_2_2_2_2_2_2_2_2_2_2_2_2_2_2_2_2_2_2_2_2_1"/>
    <protectedRange sqref="T44" name="Range2_12_5_1_1_2_1_1_1_1_1_1_1_1_1_1_1_1_1_1_1_1"/>
    <protectedRange sqref="S44" name="Range2_12_4_1_1_1_4_2_2_1_1_1_1_1_1_1_1_1_1_1_1_1_1_1_1"/>
    <protectedRange sqref="F46:U46" name="Range2_12_5_1_1_1_2_2_1_1_1_1_1_1_1_1_1_1_1_2_1_1_1_2_1_1_1_1_1_1_1_1_1_1_1_1_1_1_1_1_2_1_1_1_1_1_1_1_1_1_2_1_1_3_1_1_1_3_1_1_1_1_1_1_1_1_1_1_1_1_1_1_1_1_1_1_1_1_1_1_2_1_1_1_1_1_1_1_1_1_1_1_2_2_1_1_1_1_1_1_1_1_1_1"/>
    <protectedRange sqref="S45:T45" name="Range2_12_5_1_1_2_1_1_1_1_1_2_1_1_1_1_1_1"/>
    <protectedRange sqref="N45:R45" name="Range2_12_1_6_1_1_2_1_1_1_1_1_2_1_1_1_1_1_1"/>
    <protectedRange sqref="L45:M45" name="Range2_2_12_1_7_1_1_3_1_1_1_1_1_2_1_1_1_1_1_1"/>
    <protectedRange sqref="J45:K45" name="Range2_2_12_1_4_1_1_1_1_1_1_1_1_1_1_1_1_1_1_1_2_1_1_1_1_1_2_1_1_1_1_1_1"/>
    <protectedRange sqref="I45" name="Range2_2_12_1_7_1_1_2_2_1_2_2_1_1_1_1_1_2_1_1_1_1_1_1"/>
    <protectedRange sqref="G45:H45" name="Range2_2_12_1_3_1_2_1_1_1_1_2_1_1_1_1_1_1_1_1_1_1_1_2_1_1_1_1_1_2_1_1_1_1_1_1"/>
    <protectedRange sqref="F45" name="Range2_2_12_1_3_1_2_1_1_1_1_2_1_1_1_1_1_1_1_1_1_1_1_2_2_1_1_1_1_2_1_1_1_1_1_1"/>
    <protectedRange sqref="E45" name="Range2_2_12_1_3_1_2_1_1_1_2_1_1_1_1_3_1_1_1_1_1_1_1_1_1_2_2_1_1_1_1_2_1_1_1_1_1_1"/>
    <protectedRange sqref="F17:F22" name="Range1_16_3_1_1_2_1_1_1_2_1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59" name="Range2_12_5_1_1_1_1_1_2_1_2_1_1_1_2_1_1_1_1_1_1_1_1_1_1_2_1_1_1_1_1_2_1_1_1_1_1_1_1_2_1_1_3_1_1_1_2_1_1_1_1_1_1_1_1_1_1_1_1_1_1_1_1_1_1_1_1_1_1_1_1_1_1_1_1_1_1_1_1_2_2_1_1_1_1_2_1_1_2_1_1_1_1_1_1_1_1_1_1_2_2_1_1_2_1_1"/>
    <protectedRange sqref="N44:R44" name="Range2_12_1_6_1_1_2_1_1_1_2_1_1_1_1_1_1_1_1_1_1_1_1_1_1"/>
    <protectedRange sqref="L44:M44" name="Range2_2_12_1_7_1_1_3_1_1_1_2_1_1_1_1_1_1_1_1_1_1_1_1_1_1"/>
    <protectedRange sqref="J44:K44" name="Range2_2_12_1_4_1_1_1_1_1_1_1_1_1_1_1_1_1_1_1_2_1_1_1_2_1_1_1_1_1_1_1_1_1_1_1_1_1_1"/>
    <protectedRange sqref="I44" name="Range2_2_12_1_7_1_1_2_2_1_2_2_1_1_1_2_1_1_1_1_1_1_1_1_1_1_1_1_1_1"/>
    <protectedRange sqref="G44:H44" name="Range2_2_12_1_3_1_2_1_1_1_1_2_1_1_1_1_1_1_1_1_1_1_1_2_1_1_1_2_1_1_1_1_1_1_1_1_1_1_1_1_1_1"/>
    <protectedRange sqref="F44" name="Range2_2_12_1_3_1_2_1_1_1_1_2_1_1_1_1_1_1_1_1_1_1_1_2_2_1_1_2_1_1_1_1_1_1_1_1_1_1_1_1_1_1"/>
    <protectedRange sqref="E44" name="Range2_2_12_1_3_1_2_1_1_1_2_1_1_1_1_3_1_1_1_1_1_1_1_1_1_2_2_1_1_2_1_1_1_1_1_1_1_1_1_1_1_1_1_1"/>
    <protectedRange sqref="G55:G56" name="Range2_2_12_1_3_1_2_1_1_1_1_2_1_1_1_1_1_1_1_1_1_1_1_2_1_1_1_2_1_1_1_1_1_1_1_1_1_1_1_1_1_3"/>
    <protectedRange sqref="G57 F55:F56" name="Range2_2_12_1_3_1_2_1_1_1_1_2_1_1_1_1_1_1_1_1_1_1_1_2_2_1_1_2_1_1_1_1_1_1_1_1_1_1_1_1_1_3"/>
    <protectedRange sqref="F57 E55:E57" name="Range2_2_12_1_3_1_2_1_1_1_2_1_1_1_1_3_1_1_1_1_1_1_1_1_1_2_2_1_1_2_1_1_1_1_1_1_1_1_1_1_1_1_1_3"/>
    <protectedRange sqref="B43" name="Range2_12_5_1_1_1_1_1_2_1_1_1_1_1_1_1"/>
    <protectedRange sqref="B44"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45"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8" name="Range2_12_5_1_1_1_2_1_1_1_1_1_1_1_1_1_1_1_2_1_2_1_1_1_1_1_1_1_1_1_2_1_1_1_1_1_1_1_1_1_1_1_1_1_1_1_1_1_1_1_1_1_1_1_1_1_1_1_1_1_1_1_1_1_1_1_1_1_1_1_1_1_1_1_2_1_1_1_1_1_1_1_1_1_2_1_2_1_1_1_1_1_2_1_1_1_1_1_1_1_1_2_1_1_1_1_1_1_1_1_2_1_1_1_1_1_2_1_1_1_1_1_2__3"/>
    <protectedRange sqref="G53:R53 F54:G54" name="Range2_12_5_1_1_1_2_2_1_1_1_1_1_1_1_1_1_1_1_2_1_1_1_2_1_1_1_1_1_1_1_1_1_1_1_1_1_1_1_1_2_1_1_1_1_1_1_1_1_1_2_1_1_3_1_1_1_3_1_1_1_1_1_1_1_1_1_1_1_1_1_1_1_1_1_1_1_1_1_1_2_1_1_1_1_1_1_1_1_1_1_1_2_2_1_2_1_1_1_1_1_1_1_1_1_1_1_1_1_2_2_2"/>
    <protectedRange sqref="N50:R52" name="Range2_12_1_6_1_1_2_1_1_1_2_1_1_1_1_1_1_1_1_1_1_1_1_1_3_2_2"/>
    <protectedRange sqref="L50:M52" name="Range2_2_12_1_7_1_1_3_1_1_1_2_1_1_1_1_1_1_1_1_1_1_1_1_1_3_2_2"/>
    <protectedRange sqref="J50:K52" name="Range2_2_12_1_4_1_1_1_1_1_1_1_1_1_1_1_1_1_1_1_2_1_1_1_2_1_1_1_1_1_1_1_1_1_1_1_1_1_3_2_2"/>
    <protectedRange sqref="I50:I52" name="Range2_2_12_1_7_1_1_2_2_1_2_2_1_1_1_2_1_1_1_1_1_1_1_1_1_1_1_1_1_3_2_2"/>
    <protectedRange sqref="G50:H52" name="Range2_2_12_1_3_1_2_1_1_1_1_2_1_1_1_1_1_1_1_1_1_1_1_2_1_1_1_2_1_1_1_1_1_1_1_1_1_1_1_1_1_4_2_2"/>
    <protectedRange sqref="F50:F52" name="Range2_2_12_1_3_1_2_1_1_1_1_2_1_1_1_1_1_1_1_1_1_1_1_2_2_1_1_2_1_1_1_1_1_1_1_1_1_1_1_1_1_4_2_2"/>
    <protectedRange sqref="E50:E52" name="Range2_2_12_1_3_1_2_1_1_1_2_1_1_1_1_3_1_1_1_1_1_1_1_1_1_2_2_1_1_2_1_1_1_1_1_1_1_1_1_1_1_1_1_4_2_2"/>
    <protectedRange sqref="C53" name="Range2_12_5_1_1_1_1_1_2_1_1_1_1_1_1_1_1_1_1_1_1_1_1_1_1_1_1_1_1_2_1_1_1_1_1_1_1_1_1_1_1_1_1_3_1_1_1_2_1_1_1_1_1_1_1_1_1_1_1_1_2_1_1_1_1_1_1_1_1_1_1_1_1_1_1_1_1_1_1_1_1_1_1_1_1_1_1_1_1_3_1_2_1_1_1_2_2_1_2_1_1_1_1_1_1_1_1_1_1_1_1_1_1_1_1_1_1_1_2_1_1_1_1__3"/>
    <protectedRange sqref="C54" name="Range2_12_5_1_1_1_2_2_1_1_1_1_1_1_1_1_1_1_1_2_1_1_1_1_1_1_1_1_1_3_1_3_1_2_1_1_1_1_1_1_1_1_1_1_1_1_1_2_1_1_1_1_1_2_1_1_1_1_1_1_1_1_2_1_1_3_1_1_1_2_1_1_1_1_1_1_1_1_1_1_1_1_1_1_1_1_1_2_1_1_1_1_1_1_1_1_1_1_1_1_1_1_1_1_1_1_1_2_3_1_2_1_1_1_2_2_1_1_1_1_1_2_1_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342" priority="36" operator="containsText" text="N/A">
      <formula>NOT(ISERROR(SEARCH("N/A",X11)))</formula>
    </cfRule>
    <cfRule type="cellIs" dxfId="341" priority="49" operator="equal">
      <formula>0</formula>
    </cfRule>
  </conditionalFormatting>
  <conditionalFormatting sqref="AC11:AE34 X11:Y34 AA11:AA34">
    <cfRule type="cellIs" dxfId="340" priority="48" operator="greaterThanOrEqual">
      <formula>1185</formula>
    </cfRule>
  </conditionalFormatting>
  <conditionalFormatting sqref="AC11:AE34 X11:Y34 AA11:AA34">
    <cfRule type="cellIs" dxfId="339" priority="47" operator="between">
      <formula>0.1</formula>
      <formula>1184</formula>
    </cfRule>
  </conditionalFormatting>
  <conditionalFormatting sqref="X8">
    <cfRule type="cellIs" dxfId="338" priority="46" operator="equal">
      <formula>0</formula>
    </cfRule>
  </conditionalFormatting>
  <conditionalFormatting sqref="X8">
    <cfRule type="cellIs" dxfId="337" priority="45" operator="greaterThan">
      <formula>1179</formula>
    </cfRule>
  </conditionalFormatting>
  <conditionalFormatting sqref="X8">
    <cfRule type="cellIs" dxfId="336" priority="44" operator="greaterThan">
      <formula>99</formula>
    </cfRule>
  </conditionalFormatting>
  <conditionalFormatting sqref="X8">
    <cfRule type="cellIs" dxfId="335" priority="43" operator="greaterThan">
      <formula>0.99</formula>
    </cfRule>
  </conditionalFormatting>
  <conditionalFormatting sqref="AB8">
    <cfRule type="cellIs" dxfId="334" priority="42" operator="equal">
      <formula>0</formula>
    </cfRule>
  </conditionalFormatting>
  <conditionalFormatting sqref="AB8">
    <cfRule type="cellIs" dxfId="333" priority="41" operator="greaterThan">
      <formula>1179</formula>
    </cfRule>
  </conditionalFormatting>
  <conditionalFormatting sqref="AB8">
    <cfRule type="cellIs" dxfId="332" priority="40" operator="greaterThan">
      <formula>99</formula>
    </cfRule>
  </conditionalFormatting>
  <conditionalFormatting sqref="AB8">
    <cfRule type="cellIs" dxfId="331" priority="39" operator="greaterThan">
      <formula>0.99</formula>
    </cfRule>
  </conditionalFormatting>
  <conditionalFormatting sqref="AH11:AH31">
    <cfRule type="cellIs" dxfId="330" priority="37" operator="greaterThan">
      <formula>$AH$8</formula>
    </cfRule>
    <cfRule type="cellIs" dxfId="329" priority="38" operator="greaterThan">
      <formula>$AH$8</formula>
    </cfRule>
  </conditionalFormatting>
  <conditionalFormatting sqref="AB11:AB34">
    <cfRule type="containsText" dxfId="328" priority="32" operator="containsText" text="N/A">
      <formula>NOT(ISERROR(SEARCH("N/A",AB11)))</formula>
    </cfRule>
    <cfRule type="cellIs" dxfId="327" priority="35" operator="equal">
      <formula>0</formula>
    </cfRule>
  </conditionalFormatting>
  <conditionalFormatting sqref="AB11:AB34">
    <cfRule type="cellIs" dxfId="326" priority="34" operator="greaterThanOrEqual">
      <formula>1185</formula>
    </cfRule>
  </conditionalFormatting>
  <conditionalFormatting sqref="AB11:AB34">
    <cfRule type="cellIs" dxfId="325" priority="33" operator="between">
      <formula>0.1</formula>
      <formula>1184</formula>
    </cfRule>
  </conditionalFormatting>
  <conditionalFormatting sqref="AN11:AN35 AO11:AO34">
    <cfRule type="cellIs" dxfId="324" priority="31" operator="equal">
      <formula>0</formula>
    </cfRule>
  </conditionalFormatting>
  <conditionalFormatting sqref="AN11:AN35 AO11:AO34">
    <cfRule type="cellIs" dxfId="323" priority="30" operator="greaterThan">
      <formula>1179</formula>
    </cfRule>
  </conditionalFormatting>
  <conditionalFormatting sqref="AN11:AN35 AO11:AO34">
    <cfRule type="cellIs" dxfId="322" priority="29" operator="greaterThan">
      <formula>99</formula>
    </cfRule>
  </conditionalFormatting>
  <conditionalFormatting sqref="AN11:AN35 AO11:AO34">
    <cfRule type="cellIs" dxfId="321" priority="28" operator="greaterThan">
      <formula>0.99</formula>
    </cfRule>
  </conditionalFormatting>
  <conditionalFormatting sqref="AQ11:AQ34">
    <cfRule type="cellIs" dxfId="320" priority="27" operator="equal">
      <formula>0</formula>
    </cfRule>
  </conditionalFormatting>
  <conditionalFormatting sqref="AQ11:AQ34">
    <cfRule type="cellIs" dxfId="319" priority="26" operator="greaterThan">
      <formula>1179</formula>
    </cfRule>
  </conditionalFormatting>
  <conditionalFormatting sqref="AQ11:AQ34">
    <cfRule type="cellIs" dxfId="318" priority="25" operator="greaterThan">
      <formula>99</formula>
    </cfRule>
  </conditionalFormatting>
  <conditionalFormatting sqref="AQ11:AQ34">
    <cfRule type="cellIs" dxfId="317" priority="24" operator="greaterThan">
      <formula>0.99</formula>
    </cfRule>
  </conditionalFormatting>
  <conditionalFormatting sqref="Z11:Z34">
    <cfRule type="containsText" dxfId="316" priority="20" operator="containsText" text="N/A">
      <formula>NOT(ISERROR(SEARCH("N/A",Z11)))</formula>
    </cfRule>
    <cfRule type="cellIs" dxfId="315" priority="23" operator="equal">
      <formula>0</formula>
    </cfRule>
  </conditionalFormatting>
  <conditionalFormatting sqref="Z11:Z34">
    <cfRule type="cellIs" dxfId="314" priority="22" operator="greaterThanOrEqual">
      <formula>1185</formula>
    </cfRule>
  </conditionalFormatting>
  <conditionalFormatting sqref="Z11:Z34">
    <cfRule type="cellIs" dxfId="313" priority="21" operator="between">
      <formula>0.1</formula>
      <formula>1184</formula>
    </cfRule>
  </conditionalFormatting>
  <conditionalFormatting sqref="AJ11:AN35">
    <cfRule type="cellIs" dxfId="312" priority="19" operator="equal">
      <formula>0</formula>
    </cfRule>
  </conditionalFormatting>
  <conditionalFormatting sqref="AJ11:AN35">
    <cfRule type="cellIs" dxfId="311" priority="18" operator="greaterThan">
      <formula>1179</formula>
    </cfRule>
  </conditionalFormatting>
  <conditionalFormatting sqref="AJ11:AN35">
    <cfRule type="cellIs" dxfId="310" priority="17" operator="greaterThan">
      <formula>99</formula>
    </cfRule>
  </conditionalFormatting>
  <conditionalFormatting sqref="AJ11:AN35">
    <cfRule type="cellIs" dxfId="309" priority="16" operator="greaterThan">
      <formula>0.99</formula>
    </cfRule>
  </conditionalFormatting>
  <conditionalFormatting sqref="AP11:AP34">
    <cfRule type="cellIs" dxfId="308" priority="15" operator="equal">
      <formula>0</formula>
    </cfRule>
  </conditionalFormatting>
  <conditionalFormatting sqref="AP11:AP34">
    <cfRule type="cellIs" dxfId="307" priority="14" operator="greaterThan">
      <formula>1179</formula>
    </cfRule>
  </conditionalFormatting>
  <conditionalFormatting sqref="AP11:AP34">
    <cfRule type="cellIs" dxfId="306" priority="13" operator="greaterThan">
      <formula>99</formula>
    </cfRule>
  </conditionalFormatting>
  <conditionalFormatting sqref="AP11:AP34">
    <cfRule type="cellIs" dxfId="305" priority="12" operator="greaterThan">
      <formula>0.99</formula>
    </cfRule>
  </conditionalFormatting>
  <conditionalFormatting sqref="AH32:AH34">
    <cfRule type="cellIs" dxfId="304" priority="10" operator="greaterThan">
      <formula>$AH$8</formula>
    </cfRule>
    <cfRule type="cellIs" dxfId="303" priority="11" operator="greaterThan">
      <formula>$AH$8</formula>
    </cfRule>
  </conditionalFormatting>
  <conditionalFormatting sqref="AI11:AI34">
    <cfRule type="cellIs" dxfId="302" priority="9" operator="greaterThan">
      <formula>$AI$8</formula>
    </cfRule>
  </conditionalFormatting>
  <conditionalFormatting sqref="AM20:AN21 AL11:AL34">
    <cfRule type="cellIs" dxfId="301" priority="8" operator="equal">
      <formula>0</formula>
    </cfRule>
  </conditionalFormatting>
  <conditionalFormatting sqref="AM20:AN21 AL11:AL34">
    <cfRule type="cellIs" dxfId="300" priority="7" operator="greaterThan">
      <formula>1179</formula>
    </cfRule>
  </conditionalFormatting>
  <conditionalFormatting sqref="AM20:AN21 AL11:AL34">
    <cfRule type="cellIs" dxfId="299" priority="6" operator="greaterThan">
      <formula>99</formula>
    </cfRule>
  </conditionalFormatting>
  <conditionalFormatting sqref="AM20:AN21 AL11:AL34">
    <cfRule type="cellIs" dxfId="298" priority="5" operator="greaterThan">
      <formula>0.99</formula>
    </cfRule>
  </conditionalFormatting>
  <conditionalFormatting sqref="AM16:AM34">
    <cfRule type="cellIs" dxfId="297" priority="4" operator="equal">
      <formula>0</formula>
    </cfRule>
  </conditionalFormatting>
  <conditionalFormatting sqref="AM16:AM34">
    <cfRule type="cellIs" dxfId="296" priority="3" operator="greaterThan">
      <formula>1179</formula>
    </cfRule>
  </conditionalFormatting>
  <conditionalFormatting sqref="AM16:AM34">
    <cfRule type="cellIs" dxfId="295" priority="2" operator="greaterThan">
      <formula>99</formula>
    </cfRule>
  </conditionalFormatting>
  <conditionalFormatting sqref="AM16:AM34">
    <cfRule type="cellIs" dxfId="294"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4"/>
  <sheetViews>
    <sheetView showWhiteSpace="0" topLeftCell="AB19" zoomScaleNormal="100" workbookViewId="0">
      <selection activeCell="B45" sqref="B45:B48"/>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5" width="9.28515625" style="97" customWidth="1"/>
    <col min="16"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127</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251"/>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254" t="s">
        <v>10</v>
      </c>
      <c r="I7" s="116" t="s">
        <v>11</v>
      </c>
      <c r="J7" s="116" t="s">
        <v>12</v>
      </c>
      <c r="K7" s="116" t="s">
        <v>13</v>
      </c>
      <c r="L7" s="12"/>
      <c r="M7" s="12"/>
      <c r="N7" s="12"/>
      <c r="O7" s="254"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42546</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31152</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252" t="s">
        <v>51</v>
      </c>
      <c r="V9" s="252" t="s">
        <v>52</v>
      </c>
      <c r="W9" s="349" t="s">
        <v>53</v>
      </c>
      <c r="X9" s="350" t="s">
        <v>54</v>
      </c>
      <c r="Y9" s="351"/>
      <c r="Z9" s="351"/>
      <c r="AA9" s="351"/>
      <c r="AB9" s="351"/>
      <c r="AC9" s="351"/>
      <c r="AD9" s="351"/>
      <c r="AE9" s="352"/>
      <c r="AF9" s="250" t="s">
        <v>55</v>
      </c>
      <c r="AG9" s="250" t="s">
        <v>56</v>
      </c>
      <c r="AH9" s="338" t="s">
        <v>57</v>
      </c>
      <c r="AI9" s="353" t="s">
        <v>58</v>
      </c>
      <c r="AJ9" s="252" t="s">
        <v>59</v>
      </c>
      <c r="AK9" s="252" t="s">
        <v>60</v>
      </c>
      <c r="AL9" s="252" t="s">
        <v>61</v>
      </c>
      <c r="AM9" s="252" t="s">
        <v>62</v>
      </c>
      <c r="AN9" s="252" t="s">
        <v>63</v>
      </c>
      <c r="AO9" s="252" t="s">
        <v>64</v>
      </c>
      <c r="AP9" s="252" t="s">
        <v>65</v>
      </c>
      <c r="AQ9" s="336" t="s">
        <v>66</v>
      </c>
      <c r="AR9" s="252" t="s">
        <v>67</v>
      </c>
      <c r="AS9" s="338" t="s">
        <v>68</v>
      </c>
      <c r="AV9" s="35" t="s">
        <v>69</v>
      </c>
      <c r="AW9" s="35" t="s">
        <v>70</v>
      </c>
      <c r="AY9" s="36" t="s">
        <v>71</v>
      </c>
    </row>
    <row r="10" spans="2:51" x14ac:dyDescent="0.25">
      <c r="B10" s="252" t="s">
        <v>72</v>
      </c>
      <c r="C10" s="252" t="s">
        <v>73</v>
      </c>
      <c r="D10" s="252" t="s">
        <v>74</v>
      </c>
      <c r="E10" s="252" t="s">
        <v>75</v>
      </c>
      <c r="F10" s="252" t="s">
        <v>74</v>
      </c>
      <c r="G10" s="252" t="s">
        <v>75</v>
      </c>
      <c r="H10" s="332"/>
      <c r="I10" s="252" t="s">
        <v>75</v>
      </c>
      <c r="J10" s="252" t="s">
        <v>75</v>
      </c>
      <c r="K10" s="252" t="s">
        <v>75</v>
      </c>
      <c r="L10" s="28" t="s">
        <v>29</v>
      </c>
      <c r="M10" s="335"/>
      <c r="N10" s="28" t="s">
        <v>29</v>
      </c>
      <c r="O10" s="337"/>
      <c r="P10" s="337"/>
      <c r="Q10" s="1">
        <f>'JUNE 24'!Q34</f>
        <v>6576504</v>
      </c>
      <c r="R10" s="346"/>
      <c r="S10" s="347"/>
      <c r="T10" s="348"/>
      <c r="U10" s="252" t="s">
        <v>75</v>
      </c>
      <c r="V10" s="252" t="s">
        <v>75</v>
      </c>
      <c r="W10" s="349"/>
      <c r="X10" s="37" t="s">
        <v>76</v>
      </c>
      <c r="Y10" s="37" t="s">
        <v>77</v>
      </c>
      <c r="Z10" s="37" t="s">
        <v>78</v>
      </c>
      <c r="AA10" s="37" t="s">
        <v>79</v>
      </c>
      <c r="AB10" s="37" t="s">
        <v>80</v>
      </c>
      <c r="AC10" s="37" t="s">
        <v>81</v>
      </c>
      <c r="AD10" s="37" t="s">
        <v>82</v>
      </c>
      <c r="AE10" s="37" t="s">
        <v>83</v>
      </c>
      <c r="AF10" s="38"/>
      <c r="AG10" s="1">
        <f>'JUNE 24'!AG34</f>
        <v>47750732</v>
      </c>
      <c r="AH10" s="338"/>
      <c r="AI10" s="354"/>
      <c r="AJ10" s="252" t="s">
        <v>84</v>
      </c>
      <c r="AK10" s="252" t="s">
        <v>84</v>
      </c>
      <c r="AL10" s="252" t="s">
        <v>84</v>
      </c>
      <c r="AM10" s="252" t="s">
        <v>84</v>
      </c>
      <c r="AN10" s="252" t="s">
        <v>84</v>
      </c>
      <c r="AO10" s="252" t="s">
        <v>84</v>
      </c>
      <c r="AP10" s="1">
        <f>'JUNE 24'!AP34</f>
        <v>10940987</v>
      </c>
      <c r="AQ10" s="337"/>
      <c r="AR10" s="253" t="s">
        <v>85</v>
      </c>
      <c r="AS10" s="338"/>
      <c r="AV10" s="39" t="s">
        <v>86</v>
      </c>
      <c r="AW10" s="39" t="s">
        <v>87</v>
      </c>
      <c r="AY10" s="81" t="s">
        <v>128</v>
      </c>
    </row>
    <row r="11" spans="2:51" x14ac:dyDescent="0.25">
      <c r="B11" s="40">
        <v>2</v>
      </c>
      <c r="C11" s="40">
        <v>4.1666666666666664E-2</v>
      </c>
      <c r="D11" s="110">
        <v>4</v>
      </c>
      <c r="E11" s="41">
        <f t="shared" ref="E11:E34" si="0">D11/1.42</f>
        <v>2.8169014084507045</v>
      </c>
      <c r="F11" s="175">
        <v>83</v>
      </c>
      <c r="G11" s="41">
        <f>F11/1.42</f>
        <v>58.450704225352112</v>
      </c>
      <c r="H11" s="42" t="s">
        <v>88</v>
      </c>
      <c r="I11" s="42">
        <f>J11-(2/1.42)</f>
        <v>53.521126760563384</v>
      </c>
      <c r="J11" s="43">
        <f>(F11-5)/1.42</f>
        <v>54.929577464788736</v>
      </c>
      <c r="K11" s="42">
        <f>J11+(6/1.42)</f>
        <v>59.154929577464792</v>
      </c>
      <c r="L11" s="44">
        <v>14</v>
      </c>
      <c r="M11" s="45" t="s">
        <v>89</v>
      </c>
      <c r="N11" s="45">
        <v>11.4</v>
      </c>
      <c r="O11" s="111">
        <v>144</v>
      </c>
      <c r="P11" s="111">
        <v>123</v>
      </c>
      <c r="Q11" s="111">
        <v>6581564</v>
      </c>
      <c r="R11" s="46">
        <f>IF(ISBLANK(Q11),"-",Q11-Q10)</f>
        <v>5060</v>
      </c>
      <c r="S11" s="47">
        <f>R11*24/1000</f>
        <v>121.44</v>
      </c>
      <c r="T11" s="47">
        <f>R11/1000</f>
        <v>5.0599999999999996</v>
      </c>
      <c r="U11" s="112">
        <v>3.5</v>
      </c>
      <c r="V11" s="112">
        <f>U11</f>
        <v>3.5</v>
      </c>
      <c r="W11" s="113" t="s">
        <v>135</v>
      </c>
      <c r="X11" s="115">
        <v>0</v>
      </c>
      <c r="Y11" s="115">
        <v>0</v>
      </c>
      <c r="Z11" s="115">
        <v>1187</v>
      </c>
      <c r="AA11" s="115">
        <v>1185</v>
      </c>
      <c r="AB11" s="115">
        <v>1186</v>
      </c>
      <c r="AC11" s="48" t="s">
        <v>90</v>
      </c>
      <c r="AD11" s="48" t="s">
        <v>90</v>
      </c>
      <c r="AE11" s="48" t="s">
        <v>90</v>
      </c>
      <c r="AF11" s="114" t="s">
        <v>90</v>
      </c>
      <c r="AG11" s="123">
        <v>47751980</v>
      </c>
      <c r="AH11" s="49">
        <f>IF(ISBLANK(AG11),"-",AG11-AG10)</f>
        <v>1248</v>
      </c>
      <c r="AI11" s="50">
        <f>AH11/T11</f>
        <v>246.64031620553362</v>
      </c>
      <c r="AJ11" s="98">
        <v>0</v>
      </c>
      <c r="AK11" s="98">
        <v>0</v>
      </c>
      <c r="AL11" s="98">
        <v>1</v>
      </c>
      <c r="AM11" s="98">
        <v>1</v>
      </c>
      <c r="AN11" s="98">
        <v>1</v>
      </c>
      <c r="AO11" s="98">
        <v>0.7</v>
      </c>
      <c r="AP11" s="115">
        <v>10941604</v>
      </c>
      <c r="AQ11" s="115">
        <f t="shared" ref="AQ11:AQ34" si="1">AP11-AP10</f>
        <v>617</v>
      </c>
      <c r="AR11" s="51"/>
      <c r="AS11" s="52" t="s">
        <v>113</v>
      </c>
      <c r="AV11" s="39" t="s">
        <v>88</v>
      </c>
      <c r="AW11" s="39" t="s">
        <v>91</v>
      </c>
      <c r="AY11" s="81" t="s">
        <v>127</v>
      </c>
    </row>
    <row r="12" spans="2:51" x14ac:dyDescent="0.25">
      <c r="B12" s="40">
        <v>2.0416666666666701</v>
      </c>
      <c r="C12" s="40">
        <v>8.3333333333333329E-2</v>
      </c>
      <c r="D12" s="110">
        <v>5</v>
      </c>
      <c r="E12" s="41">
        <f t="shared" si="0"/>
        <v>3.5211267605633805</v>
      </c>
      <c r="F12" s="175">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139</v>
      </c>
      <c r="P12" s="111">
        <v>110</v>
      </c>
      <c r="Q12" s="111">
        <v>6586366</v>
      </c>
      <c r="R12" s="46">
        <f t="shared" ref="R12:R34" si="4">IF(ISBLANK(Q12),"-",Q12-Q11)</f>
        <v>4802</v>
      </c>
      <c r="S12" s="47">
        <f t="shared" ref="S12:S34" si="5">R12*24/1000</f>
        <v>115.248</v>
      </c>
      <c r="T12" s="47">
        <f t="shared" ref="T12:T34" si="6">R12/1000</f>
        <v>4.8019999999999996</v>
      </c>
      <c r="U12" s="112">
        <v>4.7</v>
      </c>
      <c r="V12" s="112">
        <f t="shared" ref="V12:V34" si="7">U12</f>
        <v>4.7</v>
      </c>
      <c r="W12" s="113" t="s">
        <v>135</v>
      </c>
      <c r="X12" s="115">
        <v>0</v>
      </c>
      <c r="Y12" s="115">
        <v>0</v>
      </c>
      <c r="Z12" s="115">
        <v>1156</v>
      </c>
      <c r="AA12" s="115">
        <v>1185</v>
      </c>
      <c r="AB12" s="115">
        <v>1156</v>
      </c>
      <c r="AC12" s="48" t="s">
        <v>90</v>
      </c>
      <c r="AD12" s="48" t="s">
        <v>90</v>
      </c>
      <c r="AE12" s="48" t="s">
        <v>90</v>
      </c>
      <c r="AF12" s="114" t="s">
        <v>90</v>
      </c>
      <c r="AG12" s="123">
        <v>47753140</v>
      </c>
      <c r="AH12" s="49">
        <f>IF(ISBLANK(AG12),"-",AG12-AG11)</f>
        <v>1160</v>
      </c>
      <c r="AI12" s="50">
        <f t="shared" ref="AI12:AI34" si="8">AH12/T12</f>
        <v>241.56601416076637</v>
      </c>
      <c r="AJ12" s="98">
        <v>0</v>
      </c>
      <c r="AK12" s="98">
        <v>0</v>
      </c>
      <c r="AL12" s="98">
        <v>1</v>
      </c>
      <c r="AM12" s="98">
        <v>1</v>
      </c>
      <c r="AN12" s="98">
        <v>1</v>
      </c>
      <c r="AO12" s="98">
        <v>0.7</v>
      </c>
      <c r="AP12" s="115">
        <v>10942455</v>
      </c>
      <c r="AQ12" s="115">
        <f t="shared" si="1"/>
        <v>851</v>
      </c>
      <c r="AR12" s="118">
        <v>1.1399999999999999</v>
      </c>
      <c r="AS12" s="52" t="s">
        <v>113</v>
      </c>
      <c r="AV12" s="39" t="s">
        <v>92</v>
      </c>
      <c r="AW12" s="39" t="s">
        <v>93</v>
      </c>
      <c r="AY12" s="81" t="s">
        <v>125</v>
      </c>
    </row>
    <row r="13" spans="2:51" x14ac:dyDescent="0.25">
      <c r="B13" s="40">
        <v>2.0833333333333299</v>
      </c>
      <c r="C13" s="40">
        <v>0.125</v>
      </c>
      <c r="D13" s="110">
        <v>5</v>
      </c>
      <c r="E13" s="41">
        <f t="shared" si="0"/>
        <v>3.5211267605633805</v>
      </c>
      <c r="F13" s="175">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139</v>
      </c>
      <c r="P13" s="111">
        <v>108</v>
      </c>
      <c r="Q13" s="111">
        <v>6590892</v>
      </c>
      <c r="R13" s="46">
        <f t="shared" si="4"/>
        <v>4526</v>
      </c>
      <c r="S13" s="47">
        <f t="shared" si="5"/>
        <v>108.624</v>
      </c>
      <c r="T13" s="47">
        <f t="shared" si="6"/>
        <v>4.5259999999999998</v>
      </c>
      <c r="U13" s="112">
        <v>5.7</v>
      </c>
      <c r="V13" s="112">
        <f t="shared" si="7"/>
        <v>5.7</v>
      </c>
      <c r="W13" s="113" t="s">
        <v>135</v>
      </c>
      <c r="X13" s="115">
        <v>0</v>
      </c>
      <c r="Y13" s="115">
        <v>0</v>
      </c>
      <c r="Z13" s="115">
        <v>1126</v>
      </c>
      <c r="AA13" s="115">
        <v>1185</v>
      </c>
      <c r="AB13" s="115">
        <v>1127</v>
      </c>
      <c r="AC13" s="48" t="s">
        <v>90</v>
      </c>
      <c r="AD13" s="48" t="s">
        <v>90</v>
      </c>
      <c r="AE13" s="48" t="s">
        <v>90</v>
      </c>
      <c r="AF13" s="114" t="s">
        <v>90</v>
      </c>
      <c r="AG13" s="123">
        <v>47754204</v>
      </c>
      <c r="AH13" s="49">
        <f>IF(ISBLANK(AG13),"-",AG13-AG12)</f>
        <v>1064</v>
      </c>
      <c r="AI13" s="50">
        <f t="shared" si="8"/>
        <v>235.08616880247459</v>
      </c>
      <c r="AJ13" s="98">
        <v>0</v>
      </c>
      <c r="AK13" s="98">
        <v>0</v>
      </c>
      <c r="AL13" s="98">
        <v>1</v>
      </c>
      <c r="AM13" s="98">
        <v>1</v>
      </c>
      <c r="AN13" s="98">
        <v>1</v>
      </c>
      <c r="AO13" s="98">
        <v>0.7</v>
      </c>
      <c r="AP13" s="115">
        <v>10943206</v>
      </c>
      <c r="AQ13" s="115">
        <f t="shared" si="1"/>
        <v>751</v>
      </c>
      <c r="AR13" s="51"/>
      <c r="AS13" s="52" t="s">
        <v>113</v>
      </c>
      <c r="AV13" s="39" t="s">
        <v>94</v>
      </c>
      <c r="AW13" s="39" t="s">
        <v>95</v>
      </c>
      <c r="AY13" s="81" t="s">
        <v>132</v>
      </c>
    </row>
    <row r="14" spans="2:51" x14ac:dyDescent="0.25">
      <c r="B14" s="40">
        <v>2.125</v>
      </c>
      <c r="C14" s="40">
        <v>0.16666666666666699</v>
      </c>
      <c r="D14" s="110">
        <v>4</v>
      </c>
      <c r="E14" s="41">
        <f t="shared" si="0"/>
        <v>2.8169014084507045</v>
      </c>
      <c r="F14" s="175">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140</v>
      </c>
      <c r="P14" s="111">
        <v>107</v>
      </c>
      <c r="Q14" s="111">
        <v>6594118</v>
      </c>
      <c r="R14" s="46">
        <f t="shared" si="4"/>
        <v>3226</v>
      </c>
      <c r="S14" s="47">
        <f t="shared" si="5"/>
        <v>77.424000000000007</v>
      </c>
      <c r="T14" s="47">
        <f t="shared" si="6"/>
        <v>3.226</v>
      </c>
      <c r="U14" s="112">
        <v>8.6</v>
      </c>
      <c r="V14" s="112">
        <f t="shared" si="7"/>
        <v>8.6</v>
      </c>
      <c r="W14" s="113" t="s">
        <v>135</v>
      </c>
      <c r="X14" s="115">
        <v>0</v>
      </c>
      <c r="Y14" s="115">
        <v>0</v>
      </c>
      <c r="Z14" s="115">
        <v>1127</v>
      </c>
      <c r="AA14" s="115">
        <v>1185</v>
      </c>
      <c r="AB14" s="115">
        <v>1128</v>
      </c>
      <c r="AC14" s="48" t="s">
        <v>90</v>
      </c>
      <c r="AD14" s="48" t="s">
        <v>90</v>
      </c>
      <c r="AE14" s="48" t="s">
        <v>90</v>
      </c>
      <c r="AF14" s="114" t="s">
        <v>90</v>
      </c>
      <c r="AG14" s="123">
        <v>47755220</v>
      </c>
      <c r="AH14" s="49">
        <f t="shared" ref="AH14:AH34" si="9">IF(ISBLANK(AG14),"-",AG14-AG13)</f>
        <v>1016</v>
      </c>
      <c r="AI14" s="50">
        <f t="shared" si="8"/>
        <v>314.94110353378795</v>
      </c>
      <c r="AJ14" s="98">
        <v>0</v>
      </c>
      <c r="AK14" s="98">
        <v>0</v>
      </c>
      <c r="AL14" s="98">
        <v>1</v>
      </c>
      <c r="AM14" s="98">
        <v>1</v>
      </c>
      <c r="AN14" s="98">
        <v>1</v>
      </c>
      <c r="AO14" s="98">
        <v>0.7</v>
      </c>
      <c r="AP14" s="115">
        <v>10943554</v>
      </c>
      <c r="AQ14" s="115">
        <f>AP14-AP13</f>
        <v>348</v>
      </c>
      <c r="AR14" s="51"/>
      <c r="AS14" s="52" t="s">
        <v>113</v>
      </c>
      <c r="AT14" s="54"/>
      <c r="AV14" s="39" t="s">
        <v>96</v>
      </c>
      <c r="AW14" s="39" t="s">
        <v>97</v>
      </c>
      <c r="AY14" s="81" t="s">
        <v>181</v>
      </c>
    </row>
    <row r="15" spans="2:51" ht="14.25" customHeight="1" x14ac:dyDescent="0.25">
      <c r="B15" s="40">
        <v>2.1666666666666701</v>
      </c>
      <c r="C15" s="40">
        <v>0.20833333333333301</v>
      </c>
      <c r="D15" s="110">
        <v>6</v>
      </c>
      <c r="E15" s="41">
        <f t="shared" si="0"/>
        <v>4.2253521126760569</v>
      </c>
      <c r="F15" s="175">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125</v>
      </c>
      <c r="P15" s="111">
        <v>120</v>
      </c>
      <c r="Q15" s="111">
        <v>6598988</v>
      </c>
      <c r="R15" s="46">
        <f t="shared" si="4"/>
        <v>4870</v>
      </c>
      <c r="S15" s="47">
        <f t="shared" si="5"/>
        <v>116.88</v>
      </c>
      <c r="T15" s="47">
        <f t="shared" si="6"/>
        <v>4.87</v>
      </c>
      <c r="U15" s="112">
        <v>9.5</v>
      </c>
      <c r="V15" s="112">
        <f t="shared" si="7"/>
        <v>9.5</v>
      </c>
      <c r="W15" s="113" t="s">
        <v>135</v>
      </c>
      <c r="X15" s="115">
        <v>0</v>
      </c>
      <c r="Y15" s="115">
        <v>0</v>
      </c>
      <c r="Z15" s="115">
        <v>1116</v>
      </c>
      <c r="AA15" s="115">
        <v>1185</v>
      </c>
      <c r="AB15" s="115">
        <v>1117</v>
      </c>
      <c r="AC15" s="48" t="s">
        <v>90</v>
      </c>
      <c r="AD15" s="48" t="s">
        <v>90</v>
      </c>
      <c r="AE15" s="48" t="s">
        <v>90</v>
      </c>
      <c r="AF15" s="114" t="s">
        <v>90</v>
      </c>
      <c r="AG15" s="123">
        <v>47756442</v>
      </c>
      <c r="AH15" s="49">
        <f t="shared" si="9"/>
        <v>1222</v>
      </c>
      <c r="AI15" s="50">
        <f t="shared" si="8"/>
        <v>250.92402464065708</v>
      </c>
      <c r="AJ15" s="98">
        <v>0</v>
      </c>
      <c r="AK15" s="98">
        <v>0</v>
      </c>
      <c r="AL15" s="98">
        <v>1</v>
      </c>
      <c r="AM15" s="98">
        <v>1</v>
      </c>
      <c r="AN15" s="98">
        <v>1</v>
      </c>
      <c r="AO15" s="98">
        <v>0.7</v>
      </c>
      <c r="AP15" s="115">
        <v>10943730</v>
      </c>
      <c r="AQ15" s="115">
        <f>AP15-AP14</f>
        <v>176</v>
      </c>
      <c r="AR15" s="51"/>
      <c r="AS15" s="52" t="s">
        <v>113</v>
      </c>
      <c r="AV15" s="39" t="s">
        <v>98</v>
      </c>
      <c r="AW15" s="39" t="s">
        <v>99</v>
      </c>
      <c r="AY15" s="97"/>
    </row>
    <row r="16" spans="2:51" x14ac:dyDescent="0.25">
      <c r="B16" s="40">
        <v>2.2083333333333299</v>
      </c>
      <c r="C16" s="40">
        <v>0.25</v>
      </c>
      <c r="D16" s="110">
        <v>7</v>
      </c>
      <c r="E16" s="41">
        <f t="shared" si="0"/>
        <v>4.9295774647887329</v>
      </c>
      <c r="F16" s="175">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11">
        <v>141</v>
      </c>
      <c r="P16" s="111">
        <v>133</v>
      </c>
      <c r="Q16" s="111">
        <v>6604608</v>
      </c>
      <c r="R16" s="46">
        <f t="shared" si="4"/>
        <v>5620</v>
      </c>
      <c r="S16" s="47">
        <f t="shared" si="5"/>
        <v>134.88</v>
      </c>
      <c r="T16" s="47">
        <f t="shared" si="6"/>
        <v>5.62</v>
      </c>
      <c r="U16" s="112">
        <v>9.5</v>
      </c>
      <c r="V16" s="112">
        <f t="shared" si="7"/>
        <v>9.5</v>
      </c>
      <c r="W16" s="113" t="s">
        <v>135</v>
      </c>
      <c r="X16" s="115">
        <v>0</v>
      </c>
      <c r="Y16" s="115">
        <v>0</v>
      </c>
      <c r="Z16" s="115">
        <v>1187</v>
      </c>
      <c r="AA16" s="115">
        <v>1185</v>
      </c>
      <c r="AB16" s="115">
        <v>1187</v>
      </c>
      <c r="AC16" s="48" t="s">
        <v>90</v>
      </c>
      <c r="AD16" s="48" t="s">
        <v>90</v>
      </c>
      <c r="AE16" s="48" t="s">
        <v>90</v>
      </c>
      <c r="AF16" s="114" t="s">
        <v>90</v>
      </c>
      <c r="AG16" s="123">
        <v>47757724</v>
      </c>
      <c r="AH16" s="49">
        <f t="shared" si="9"/>
        <v>1282</v>
      </c>
      <c r="AI16" s="50">
        <f t="shared" si="8"/>
        <v>228.11387900355871</v>
      </c>
      <c r="AJ16" s="98">
        <v>0</v>
      </c>
      <c r="AK16" s="98">
        <v>0</v>
      </c>
      <c r="AL16" s="98">
        <v>1</v>
      </c>
      <c r="AM16" s="98">
        <v>1</v>
      </c>
      <c r="AN16" s="98">
        <v>1</v>
      </c>
      <c r="AO16" s="98">
        <v>0</v>
      </c>
      <c r="AP16" s="115">
        <v>10943730</v>
      </c>
      <c r="AQ16" s="115">
        <f>AP16-AP15</f>
        <v>0</v>
      </c>
      <c r="AR16" s="53">
        <v>1.3</v>
      </c>
      <c r="AS16" s="52" t="s">
        <v>101</v>
      </c>
      <c r="AV16" s="39" t="s">
        <v>102</v>
      </c>
      <c r="AW16" s="39" t="s">
        <v>103</v>
      </c>
      <c r="AY16" s="97"/>
    </row>
    <row r="17" spans="1:51" x14ac:dyDescent="0.25">
      <c r="B17" s="40">
        <v>2.25</v>
      </c>
      <c r="C17" s="40">
        <v>0.29166666666666702</v>
      </c>
      <c r="D17" s="110">
        <v>6</v>
      </c>
      <c r="E17" s="41">
        <f t="shared" si="0"/>
        <v>4.2253521126760569</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140</v>
      </c>
      <c r="P17" s="111">
        <v>143</v>
      </c>
      <c r="Q17" s="111">
        <v>6610481</v>
      </c>
      <c r="R17" s="46">
        <f t="shared" si="4"/>
        <v>5873</v>
      </c>
      <c r="S17" s="47">
        <f t="shared" si="5"/>
        <v>140.952</v>
      </c>
      <c r="T17" s="47">
        <f t="shared" si="6"/>
        <v>5.8730000000000002</v>
      </c>
      <c r="U17" s="112">
        <v>9.3000000000000007</v>
      </c>
      <c r="V17" s="112">
        <f t="shared" si="7"/>
        <v>9.3000000000000007</v>
      </c>
      <c r="W17" s="113" t="s">
        <v>129</v>
      </c>
      <c r="X17" s="115">
        <v>0</v>
      </c>
      <c r="Y17" s="115">
        <v>1017</v>
      </c>
      <c r="Z17" s="115">
        <v>1187</v>
      </c>
      <c r="AA17" s="115">
        <v>1185</v>
      </c>
      <c r="AB17" s="115">
        <v>1187</v>
      </c>
      <c r="AC17" s="48" t="s">
        <v>90</v>
      </c>
      <c r="AD17" s="48" t="s">
        <v>90</v>
      </c>
      <c r="AE17" s="48" t="s">
        <v>90</v>
      </c>
      <c r="AF17" s="114" t="s">
        <v>90</v>
      </c>
      <c r="AG17" s="123">
        <v>47758996</v>
      </c>
      <c r="AH17" s="49">
        <f t="shared" si="9"/>
        <v>1272</v>
      </c>
      <c r="AI17" s="50">
        <f t="shared" si="8"/>
        <v>216.58436914694363</v>
      </c>
      <c r="AJ17" s="98">
        <v>0</v>
      </c>
      <c r="AK17" s="98">
        <v>1</v>
      </c>
      <c r="AL17" s="98">
        <v>1</v>
      </c>
      <c r="AM17" s="98">
        <v>1</v>
      </c>
      <c r="AN17" s="98">
        <v>1</v>
      </c>
      <c r="AO17" s="98">
        <v>0</v>
      </c>
      <c r="AP17" s="115">
        <v>10943730</v>
      </c>
      <c r="AQ17" s="115">
        <f t="shared" si="1"/>
        <v>0</v>
      </c>
      <c r="AR17" s="51"/>
      <c r="AS17" s="52" t="s">
        <v>101</v>
      </c>
      <c r="AT17" s="54"/>
      <c r="AV17" s="39" t="s">
        <v>104</v>
      </c>
      <c r="AW17" s="39" t="s">
        <v>105</v>
      </c>
      <c r="AY17" s="101"/>
    </row>
    <row r="18" spans="1:51" x14ac:dyDescent="0.25">
      <c r="B18" s="40">
        <v>2.2916666666666701</v>
      </c>
      <c r="C18" s="40">
        <v>0.33333333333333298</v>
      </c>
      <c r="D18" s="110">
        <v>6</v>
      </c>
      <c r="E18" s="41">
        <f t="shared" si="0"/>
        <v>4.2253521126760569</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139</v>
      </c>
      <c r="P18" s="111">
        <v>145</v>
      </c>
      <c r="Q18" s="111">
        <v>6616668</v>
      </c>
      <c r="R18" s="46">
        <f t="shared" si="4"/>
        <v>6187</v>
      </c>
      <c r="S18" s="47">
        <f t="shared" si="5"/>
        <v>148.488</v>
      </c>
      <c r="T18" s="47">
        <f t="shared" si="6"/>
        <v>6.1870000000000003</v>
      </c>
      <c r="U18" s="112">
        <v>8.9</v>
      </c>
      <c r="V18" s="112">
        <f t="shared" si="7"/>
        <v>8.9</v>
      </c>
      <c r="W18" s="113" t="s">
        <v>129</v>
      </c>
      <c r="X18" s="115">
        <v>0</v>
      </c>
      <c r="Y18" s="115">
        <v>1016</v>
      </c>
      <c r="Z18" s="115">
        <v>1187</v>
      </c>
      <c r="AA18" s="115">
        <v>1185</v>
      </c>
      <c r="AB18" s="115">
        <v>1187</v>
      </c>
      <c r="AC18" s="48" t="s">
        <v>90</v>
      </c>
      <c r="AD18" s="48" t="s">
        <v>90</v>
      </c>
      <c r="AE18" s="48" t="s">
        <v>90</v>
      </c>
      <c r="AF18" s="114" t="s">
        <v>90</v>
      </c>
      <c r="AG18" s="123">
        <v>47760368</v>
      </c>
      <c r="AH18" s="49">
        <f t="shared" si="9"/>
        <v>1372</v>
      </c>
      <c r="AI18" s="50">
        <f t="shared" si="8"/>
        <v>221.75529335703894</v>
      </c>
      <c r="AJ18" s="98">
        <v>0</v>
      </c>
      <c r="AK18" s="98">
        <v>1</v>
      </c>
      <c r="AL18" s="98">
        <v>1</v>
      </c>
      <c r="AM18" s="98">
        <v>1</v>
      </c>
      <c r="AN18" s="98">
        <v>1</v>
      </c>
      <c r="AO18" s="98">
        <v>0</v>
      </c>
      <c r="AP18" s="115">
        <v>10943730</v>
      </c>
      <c r="AQ18" s="115">
        <f t="shared" si="1"/>
        <v>0</v>
      </c>
      <c r="AR18" s="51"/>
      <c r="AS18" s="52" t="s">
        <v>101</v>
      </c>
      <c r="AV18" s="39" t="s">
        <v>106</v>
      </c>
      <c r="AW18" s="39" t="s">
        <v>107</v>
      </c>
      <c r="AY18" s="101"/>
    </row>
    <row r="19" spans="1:51" x14ac:dyDescent="0.25">
      <c r="A19" s="97" t="s">
        <v>134</v>
      </c>
      <c r="B19" s="40">
        <v>2.3333333333333299</v>
      </c>
      <c r="C19" s="40">
        <v>0.375</v>
      </c>
      <c r="D19" s="110">
        <v>6</v>
      </c>
      <c r="E19" s="41">
        <f t="shared" si="0"/>
        <v>4.2253521126760569</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138</v>
      </c>
      <c r="P19" s="111">
        <v>148</v>
      </c>
      <c r="Q19" s="111">
        <v>6622883</v>
      </c>
      <c r="R19" s="46">
        <f t="shared" si="4"/>
        <v>6215</v>
      </c>
      <c r="S19" s="47">
        <f t="shared" si="5"/>
        <v>149.16</v>
      </c>
      <c r="T19" s="47">
        <f t="shared" si="6"/>
        <v>6.2149999999999999</v>
      </c>
      <c r="U19" s="112">
        <v>8.3000000000000007</v>
      </c>
      <c r="V19" s="112">
        <f t="shared" si="7"/>
        <v>8.3000000000000007</v>
      </c>
      <c r="W19" s="113" t="s">
        <v>129</v>
      </c>
      <c r="X19" s="115">
        <v>0</v>
      </c>
      <c r="Y19" s="115">
        <v>1048</v>
      </c>
      <c r="Z19" s="115">
        <v>1187</v>
      </c>
      <c r="AA19" s="115">
        <v>1185</v>
      </c>
      <c r="AB19" s="115">
        <v>1187</v>
      </c>
      <c r="AC19" s="48" t="s">
        <v>90</v>
      </c>
      <c r="AD19" s="48" t="s">
        <v>90</v>
      </c>
      <c r="AE19" s="48" t="s">
        <v>90</v>
      </c>
      <c r="AF19" s="114" t="s">
        <v>90</v>
      </c>
      <c r="AG19" s="123">
        <v>47761760</v>
      </c>
      <c r="AH19" s="49">
        <f t="shared" si="9"/>
        <v>1392</v>
      </c>
      <c r="AI19" s="50">
        <f t="shared" si="8"/>
        <v>223.97425583266292</v>
      </c>
      <c r="AJ19" s="98">
        <v>0</v>
      </c>
      <c r="AK19" s="98">
        <v>1</v>
      </c>
      <c r="AL19" s="98">
        <v>1</v>
      </c>
      <c r="AM19" s="98">
        <v>1</v>
      </c>
      <c r="AN19" s="98">
        <v>1</v>
      </c>
      <c r="AO19" s="98">
        <v>0</v>
      </c>
      <c r="AP19" s="115">
        <v>10943730</v>
      </c>
      <c r="AQ19" s="115">
        <f t="shared" si="1"/>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137</v>
      </c>
      <c r="P20" s="111">
        <v>146</v>
      </c>
      <c r="Q20" s="111">
        <v>6628978</v>
      </c>
      <c r="R20" s="46">
        <f t="shared" si="4"/>
        <v>6095</v>
      </c>
      <c r="S20" s="47">
        <f t="shared" si="5"/>
        <v>146.28</v>
      </c>
      <c r="T20" s="47">
        <f t="shared" si="6"/>
        <v>6.0949999999999998</v>
      </c>
      <c r="U20" s="112">
        <v>7.6</v>
      </c>
      <c r="V20" s="112">
        <f t="shared" si="7"/>
        <v>7.6</v>
      </c>
      <c r="W20" s="113" t="s">
        <v>129</v>
      </c>
      <c r="X20" s="115">
        <v>0</v>
      </c>
      <c r="Y20" s="115">
        <v>1068</v>
      </c>
      <c r="Z20" s="115">
        <v>1187</v>
      </c>
      <c r="AA20" s="115">
        <v>1185</v>
      </c>
      <c r="AB20" s="115">
        <v>1187</v>
      </c>
      <c r="AC20" s="48" t="s">
        <v>90</v>
      </c>
      <c r="AD20" s="48" t="s">
        <v>90</v>
      </c>
      <c r="AE20" s="48" t="s">
        <v>90</v>
      </c>
      <c r="AF20" s="114" t="s">
        <v>90</v>
      </c>
      <c r="AG20" s="123">
        <v>47763116</v>
      </c>
      <c r="AH20" s="49">
        <f t="shared" si="9"/>
        <v>1356</v>
      </c>
      <c r="AI20" s="50">
        <f t="shared" si="8"/>
        <v>222.47744052502051</v>
      </c>
      <c r="AJ20" s="98">
        <v>0</v>
      </c>
      <c r="AK20" s="98">
        <v>1</v>
      </c>
      <c r="AL20" s="98">
        <v>1</v>
      </c>
      <c r="AM20" s="98">
        <v>1</v>
      </c>
      <c r="AN20" s="98">
        <v>1</v>
      </c>
      <c r="AO20" s="98">
        <v>0</v>
      </c>
      <c r="AP20" s="115">
        <v>10943730</v>
      </c>
      <c r="AQ20" s="115">
        <f t="shared" si="1"/>
        <v>0</v>
      </c>
      <c r="AR20" s="53">
        <v>1.34</v>
      </c>
      <c r="AS20" s="52" t="s">
        <v>134</v>
      </c>
      <c r="AY20" s="101"/>
    </row>
    <row r="21" spans="1:51" x14ac:dyDescent="0.25">
      <c r="B21" s="40">
        <v>2.4166666666666701</v>
      </c>
      <c r="C21" s="40">
        <v>0.45833333333333298</v>
      </c>
      <c r="D21" s="110">
        <v>5</v>
      </c>
      <c r="E21" s="41">
        <f t="shared" si="0"/>
        <v>3.5211267605633805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136</v>
      </c>
      <c r="P21" s="111">
        <v>149</v>
      </c>
      <c r="Q21" s="111">
        <v>6635228</v>
      </c>
      <c r="R21" s="46">
        <f t="shared" si="4"/>
        <v>6250</v>
      </c>
      <c r="S21" s="47">
        <f t="shared" si="5"/>
        <v>150</v>
      </c>
      <c r="T21" s="47">
        <f t="shared" si="6"/>
        <v>6.25</v>
      </c>
      <c r="U21" s="112">
        <v>6.9</v>
      </c>
      <c r="V21" s="112">
        <f t="shared" si="7"/>
        <v>6.9</v>
      </c>
      <c r="W21" s="113" t="s">
        <v>129</v>
      </c>
      <c r="X21" s="115">
        <v>0</v>
      </c>
      <c r="Y21" s="115">
        <v>1068</v>
      </c>
      <c r="Z21" s="115">
        <v>1187</v>
      </c>
      <c r="AA21" s="115">
        <v>1185</v>
      </c>
      <c r="AB21" s="115">
        <v>1187</v>
      </c>
      <c r="AC21" s="48" t="s">
        <v>90</v>
      </c>
      <c r="AD21" s="48" t="s">
        <v>90</v>
      </c>
      <c r="AE21" s="48" t="s">
        <v>90</v>
      </c>
      <c r="AF21" s="114" t="s">
        <v>90</v>
      </c>
      <c r="AG21" s="123">
        <v>47764516</v>
      </c>
      <c r="AH21" s="49">
        <f t="shared" si="9"/>
        <v>1400</v>
      </c>
      <c r="AI21" s="50">
        <f t="shared" si="8"/>
        <v>224</v>
      </c>
      <c r="AJ21" s="98">
        <v>0</v>
      </c>
      <c r="AK21" s="98">
        <v>1</v>
      </c>
      <c r="AL21" s="98">
        <v>1</v>
      </c>
      <c r="AM21" s="98">
        <v>1</v>
      </c>
      <c r="AN21" s="98">
        <v>1</v>
      </c>
      <c r="AO21" s="98">
        <v>0</v>
      </c>
      <c r="AP21" s="115">
        <v>10943730</v>
      </c>
      <c r="AQ21" s="115">
        <f t="shared" si="1"/>
        <v>0</v>
      </c>
      <c r="AR21" s="51"/>
      <c r="AS21" s="52" t="s">
        <v>101</v>
      </c>
      <c r="AY21" s="101"/>
    </row>
    <row r="22" spans="1:51" x14ac:dyDescent="0.25">
      <c r="A22" s="97" t="s">
        <v>163</v>
      </c>
      <c r="B22" s="40">
        <v>2.4583333333333299</v>
      </c>
      <c r="C22" s="40">
        <v>0.5</v>
      </c>
      <c r="D22" s="110">
        <v>5</v>
      </c>
      <c r="E22" s="41">
        <f t="shared" si="0"/>
        <v>3.5211267605633805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132</v>
      </c>
      <c r="P22" s="111">
        <v>148</v>
      </c>
      <c r="Q22" s="111">
        <v>6641352</v>
      </c>
      <c r="R22" s="46">
        <f t="shared" si="4"/>
        <v>6124</v>
      </c>
      <c r="S22" s="47">
        <f t="shared" si="5"/>
        <v>146.976</v>
      </c>
      <c r="T22" s="47">
        <f t="shared" si="6"/>
        <v>6.1239999999999997</v>
      </c>
      <c r="U22" s="112">
        <v>6.3</v>
      </c>
      <c r="V22" s="112">
        <f t="shared" si="7"/>
        <v>6.3</v>
      </c>
      <c r="W22" s="113" t="s">
        <v>129</v>
      </c>
      <c r="X22" s="115">
        <v>0</v>
      </c>
      <c r="Y22" s="115">
        <v>1088</v>
      </c>
      <c r="Z22" s="115">
        <v>1187</v>
      </c>
      <c r="AA22" s="115">
        <v>1185</v>
      </c>
      <c r="AB22" s="115">
        <v>1187</v>
      </c>
      <c r="AC22" s="48" t="s">
        <v>90</v>
      </c>
      <c r="AD22" s="48" t="s">
        <v>90</v>
      </c>
      <c r="AE22" s="48" t="s">
        <v>90</v>
      </c>
      <c r="AF22" s="114" t="s">
        <v>90</v>
      </c>
      <c r="AG22" s="123">
        <v>47765900</v>
      </c>
      <c r="AH22" s="49">
        <f t="shared" si="9"/>
        <v>1384</v>
      </c>
      <c r="AI22" s="50">
        <f t="shared" si="8"/>
        <v>225.99608099281517</v>
      </c>
      <c r="AJ22" s="98">
        <v>0</v>
      </c>
      <c r="AK22" s="98">
        <v>1</v>
      </c>
      <c r="AL22" s="98">
        <v>1</v>
      </c>
      <c r="AM22" s="98">
        <v>1</v>
      </c>
      <c r="AN22" s="98">
        <v>1</v>
      </c>
      <c r="AO22" s="98">
        <v>0</v>
      </c>
      <c r="AP22" s="115">
        <v>10943730</v>
      </c>
      <c r="AQ22" s="115">
        <f t="shared" si="1"/>
        <v>0</v>
      </c>
      <c r="AR22" s="51"/>
      <c r="AS22" s="52" t="s">
        <v>101</v>
      </c>
      <c r="AV22" s="55" t="s">
        <v>110</v>
      </c>
      <c r="AY22" s="101"/>
    </row>
    <row r="23" spans="1:51" x14ac:dyDescent="0.25">
      <c r="B23" s="40">
        <v>2.5</v>
      </c>
      <c r="C23" s="40">
        <v>0.54166666666666696</v>
      </c>
      <c r="D23" s="110">
        <v>5</v>
      </c>
      <c r="E23" s="41">
        <f t="shared" si="0"/>
        <v>3.5211267605633805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132</v>
      </c>
      <c r="P23" s="111">
        <v>143</v>
      </c>
      <c r="Q23" s="111">
        <v>6647359</v>
      </c>
      <c r="R23" s="46">
        <f t="shared" si="4"/>
        <v>6007</v>
      </c>
      <c r="S23" s="47">
        <f t="shared" si="5"/>
        <v>144.16800000000001</v>
      </c>
      <c r="T23" s="47">
        <f t="shared" si="6"/>
        <v>6.0069999999999997</v>
      </c>
      <c r="U23" s="112">
        <v>5.6</v>
      </c>
      <c r="V23" s="112">
        <f t="shared" si="7"/>
        <v>5.6</v>
      </c>
      <c r="W23" s="113" t="s">
        <v>129</v>
      </c>
      <c r="X23" s="115">
        <v>0</v>
      </c>
      <c r="Y23" s="115">
        <v>1068</v>
      </c>
      <c r="Z23" s="115">
        <v>1187</v>
      </c>
      <c r="AA23" s="115">
        <v>1185</v>
      </c>
      <c r="AB23" s="115">
        <v>1187</v>
      </c>
      <c r="AC23" s="48" t="s">
        <v>90</v>
      </c>
      <c r="AD23" s="48" t="s">
        <v>90</v>
      </c>
      <c r="AE23" s="48" t="s">
        <v>90</v>
      </c>
      <c r="AF23" s="114" t="s">
        <v>90</v>
      </c>
      <c r="AG23" s="123">
        <v>47767276</v>
      </c>
      <c r="AH23" s="49">
        <f t="shared" si="9"/>
        <v>1376</v>
      </c>
      <c r="AI23" s="50">
        <f t="shared" si="8"/>
        <v>229.06608956217747</v>
      </c>
      <c r="AJ23" s="98">
        <v>0</v>
      </c>
      <c r="AK23" s="98">
        <v>1</v>
      </c>
      <c r="AL23" s="98">
        <v>1</v>
      </c>
      <c r="AM23" s="98">
        <v>1</v>
      </c>
      <c r="AN23" s="98">
        <v>1</v>
      </c>
      <c r="AO23" s="98">
        <v>0</v>
      </c>
      <c r="AP23" s="115">
        <v>10943730</v>
      </c>
      <c r="AQ23" s="115">
        <f t="shared" si="1"/>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131</v>
      </c>
      <c r="P24" s="111">
        <v>138</v>
      </c>
      <c r="Q24" s="111">
        <v>6653305</v>
      </c>
      <c r="R24" s="46">
        <f t="shared" si="4"/>
        <v>5946</v>
      </c>
      <c r="S24" s="47">
        <f t="shared" si="5"/>
        <v>142.70400000000001</v>
      </c>
      <c r="T24" s="47">
        <f t="shared" si="6"/>
        <v>5.9459999999999997</v>
      </c>
      <c r="U24" s="112">
        <v>5</v>
      </c>
      <c r="V24" s="112">
        <f t="shared" si="7"/>
        <v>5</v>
      </c>
      <c r="W24" s="113" t="s">
        <v>129</v>
      </c>
      <c r="X24" s="115">
        <v>0</v>
      </c>
      <c r="Y24" s="115">
        <v>1047</v>
      </c>
      <c r="Z24" s="115">
        <v>1187</v>
      </c>
      <c r="AA24" s="115">
        <v>1185</v>
      </c>
      <c r="AB24" s="115">
        <v>1187</v>
      </c>
      <c r="AC24" s="48" t="s">
        <v>90</v>
      </c>
      <c r="AD24" s="48" t="s">
        <v>90</v>
      </c>
      <c r="AE24" s="48" t="s">
        <v>90</v>
      </c>
      <c r="AF24" s="114" t="s">
        <v>90</v>
      </c>
      <c r="AG24" s="123">
        <v>47768636</v>
      </c>
      <c r="AH24" s="49">
        <f>IF(ISBLANK(AG24),"-",AG24-AG23)</f>
        <v>1360</v>
      </c>
      <c r="AI24" s="50">
        <f t="shared" si="8"/>
        <v>228.72519340733268</v>
      </c>
      <c r="AJ24" s="98">
        <v>0</v>
      </c>
      <c r="AK24" s="98">
        <v>1</v>
      </c>
      <c r="AL24" s="98">
        <v>1</v>
      </c>
      <c r="AM24" s="98">
        <v>1</v>
      </c>
      <c r="AN24" s="98">
        <v>1</v>
      </c>
      <c r="AO24" s="98">
        <v>0</v>
      </c>
      <c r="AP24" s="115">
        <v>10943730</v>
      </c>
      <c r="AQ24" s="115">
        <f t="shared" si="1"/>
        <v>0</v>
      </c>
      <c r="AR24" s="53">
        <v>1.28</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138</v>
      </c>
      <c r="P25" s="111">
        <v>140</v>
      </c>
      <c r="Q25" s="111">
        <v>6658823</v>
      </c>
      <c r="R25" s="46">
        <f t="shared" si="4"/>
        <v>5518</v>
      </c>
      <c r="S25" s="47">
        <f t="shared" si="5"/>
        <v>132.43199999999999</v>
      </c>
      <c r="T25" s="47">
        <f t="shared" si="6"/>
        <v>5.5179999999999998</v>
      </c>
      <c r="U25" s="112">
        <v>4.5999999999999996</v>
      </c>
      <c r="V25" s="112">
        <f t="shared" si="7"/>
        <v>4.5999999999999996</v>
      </c>
      <c r="W25" s="113" t="s">
        <v>129</v>
      </c>
      <c r="X25" s="115">
        <v>0</v>
      </c>
      <c r="Y25" s="115">
        <v>1016</v>
      </c>
      <c r="Z25" s="115">
        <v>1187</v>
      </c>
      <c r="AA25" s="115">
        <v>1185</v>
      </c>
      <c r="AB25" s="115">
        <v>1187</v>
      </c>
      <c r="AC25" s="48" t="s">
        <v>90</v>
      </c>
      <c r="AD25" s="48" t="s">
        <v>90</v>
      </c>
      <c r="AE25" s="48" t="s">
        <v>90</v>
      </c>
      <c r="AF25" s="114" t="s">
        <v>90</v>
      </c>
      <c r="AG25" s="123">
        <v>47769892</v>
      </c>
      <c r="AH25" s="49">
        <f t="shared" si="9"/>
        <v>1256</v>
      </c>
      <c r="AI25" s="50">
        <f t="shared" si="8"/>
        <v>227.6187024284161</v>
      </c>
      <c r="AJ25" s="98">
        <v>0</v>
      </c>
      <c r="AK25" s="98">
        <v>1</v>
      </c>
      <c r="AL25" s="98">
        <v>1</v>
      </c>
      <c r="AM25" s="98">
        <v>1</v>
      </c>
      <c r="AN25" s="98">
        <v>1</v>
      </c>
      <c r="AO25" s="98">
        <v>0</v>
      </c>
      <c r="AP25" s="115">
        <v>10943730</v>
      </c>
      <c r="AQ25" s="115">
        <f t="shared" si="1"/>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138</v>
      </c>
      <c r="P26" s="111">
        <v>139</v>
      </c>
      <c r="Q26" s="111">
        <v>6664655</v>
      </c>
      <c r="R26" s="46">
        <f t="shared" si="4"/>
        <v>5832</v>
      </c>
      <c r="S26" s="47">
        <f t="shared" si="5"/>
        <v>139.96799999999999</v>
      </c>
      <c r="T26" s="47">
        <f t="shared" si="6"/>
        <v>5.8319999999999999</v>
      </c>
      <c r="U26" s="112">
        <v>4.3</v>
      </c>
      <c r="V26" s="112">
        <f t="shared" si="7"/>
        <v>4.3</v>
      </c>
      <c r="W26" s="113" t="s">
        <v>129</v>
      </c>
      <c r="X26" s="115">
        <v>0</v>
      </c>
      <c r="Y26" s="115">
        <v>1005</v>
      </c>
      <c r="Z26" s="115">
        <v>1187</v>
      </c>
      <c r="AA26" s="115">
        <v>1185</v>
      </c>
      <c r="AB26" s="115">
        <v>1187</v>
      </c>
      <c r="AC26" s="48" t="s">
        <v>90</v>
      </c>
      <c r="AD26" s="48" t="s">
        <v>90</v>
      </c>
      <c r="AE26" s="48" t="s">
        <v>90</v>
      </c>
      <c r="AF26" s="114" t="s">
        <v>90</v>
      </c>
      <c r="AG26" s="123">
        <v>47771224</v>
      </c>
      <c r="AH26" s="49">
        <f t="shared" si="9"/>
        <v>1332</v>
      </c>
      <c r="AI26" s="50">
        <f t="shared" si="8"/>
        <v>228.39506172839506</v>
      </c>
      <c r="AJ26" s="98">
        <v>0</v>
      </c>
      <c r="AK26" s="98">
        <v>1</v>
      </c>
      <c r="AL26" s="98">
        <v>1</v>
      </c>
      <c r="AM26" s="98">
        <v>1</v>
      </c>
      <c r="AN26" s="98">
        <v>1</v>
      </c>
      <c r="AO26" s="98">
        <v>0</v>
      </c>
      <c r="AP26" s="115">
        <v>10943730</v>
      </c>
      <c r="AQ26" s="115">
        <f t="shared" si="1"/>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137</v>
      </c>
      <c r="P27" s="111">
        <v>141</v>
      </c>
      <c r="Q27" s="111">
        <v>6670540</v>
      </c>
      <c r="R27" s="46">
        <f t="shared" si="4"/>
        <v>5885</v>
      </c>
      <c r="S27" s="47">
        <f t="shared" si="5"/>
        <v>141.24</v>
      </c>
      <c r="T27" s="47">
        <f t="shared" si="6"/>
        <v>5.8849999999999998</v>
      </c>
      <c r="U27" s="112">
        <v>3.9</v>
      </c>
      <c r="V27" s="112">
        <f t="shared" si="7"/>
        <v>3.9</v>
      </c>
      <c r="W27" s="113" t="s">
        <v>129</v>
      </c>
      <c r="X27" s="115">
        <v>0</v>
      </c>
      <c r="Y27" s="115">
        <v>1017</v>
      </c>
      <c r="Z27" s="115">
        <v>1187</v>
      </c>
      <c r="AA27" s="115">
        <v>1185</v>
      </c>
      <c r="AB27" s="115">
        <v>1187</v>
      </c>
      <c r="AC27" s="48" t="s">
        <v>90</v>
      </c>
      <c r="AD27" s="48" t="s">
        <v>90</v>
      </c>
      <c r="AE27" s="48" t="s">
        <v>90</v>
      </c>
      <c r="AF27" s="114" t="s">
        <v>90</v>
      </c>
      <c r="AG27" s="123">
        <v>47772572</v>
      </c>
      <c r="AH27" s="49">
        <f t="shared" si="9"/>
        <v>1348</v>
      </c>
      <c r="AI27" s="50">
        <f t="shared" si="8"/>
        <v>229.05692438402718</v>
      </c>
      <c r="AJ27" s="98">
        <v>0</v>
      </c>
      <c r="AK27" s="98">
        <v>1</v>
      </c>
      <c r="AL27" s="98">
        <v>1</v>
      </c>
      <c r="AM27" s="98">
        <v>1</v>
      </c>
      <c r="AN27" s="98">
        <v>1</v>
      </c>
      <c r="AO27" s="98">
        <v>0</v>
      </c>
      <c r="AP27" s="115">
        <v>10943730</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139</v>
      </c>
      <c r="P28" s="111">
        <v>139</v>
      </c>
      <c r="Q28" s="111">
        <v>6676408</v>
      </c>
      <c r="R28" s="46">
        <f t="shared" si="4"/>
        <v>5868</v>
      </c>
      <c r="S28" s="47">
        <f t="shared" si="5"/>
        <v>140.83199999999999</v>
      </c>
      <c r="T28" s="47">
        <f t="shared" si="6"/>
        <v>5.8680000000000003</v>
      </c>
      <c r="U28" s="112">
        <v>3.6</v>
      </c>
      <c r="V28" s="112">
        <f t="shared" si="7"/>
        <v>3.6</v>
      </c>
      <c r="W28" s="113" t="s">
        <v>129</v>
      </c>
      <c r="X28" s="115">
        <v>0</v>
      </c>
      <c r="Y28" s="115">
        <v>1006</v>
      </c>
      <c r="Z28" s="115">
        <v>1187</v>
      </c>
      <c r="AA28" s="115">
        <v>1185</v>
      </c>
      <c r="AB28" s="115">
        <v>1187</v>
      </c>
      <c r="AC28" s="48" t="s">
        <v>90</v>
      </c>
      <c r="AD28" s="48" t="s">
        <v>90</v>
      </c>
      <c r="AE28" s="48" t="s">
        <v>90</v>
      </c>
      <c r="AF28" s="114" t="s">
        <v>90</v>
      </c>
      <c r="AG28" s="123">
        <v>47773908</v>
      </c>
      <c r="AH28" s="49">
        <f t="shared" si="9"/>
        <v>1336</v>
      </c>
      <c r="AI28" s="50">
        <f t="shared" si="8"/>
        <v>227.67552828902521</v>
      </c>
      <c r="AJ28" s="98">
        <v>0</v>
      </c>
      <c r="AK28" s="98">
        <v>1</v>
      </c>
      <c r="AL28" s="98">
        <v>1</v>
      </c>
      <c r="AM28" s="98">
        <v>1</v>
      </c>
      <c r="AN28" s="98">
        <v>1</v>
      </c>
      <c r="AO28" s="98">
        <v>0</v>
      </c>
      <c r="AP28" s="115">
        <v>10943730</v>
      </c>
      <c r="AQ28" s="115">
        <f t="shared" si="1"/>
        <v>0</v>
      </c>
      <c r="AR28" s="53">
        <v>1.25</v>
      </c>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138</v>
      </c>
      <c r="P29" s="111">
        <v>131</v>
      </c>
      <c r="Q29" s="111">
        <v>6682254</v>
      </c>
      <c r="R29" s="46">
        <f t="shared" si="4"/>
        <v>5846</v>
      </c>
      <c r="S29" s="47">
        <f t="shared" si="5"/>
        <v>140.304</v>
      </c>
      <c r="T29" s="47">
        <f t="shared" si="6"/>
        <v>5.8460000000000001</v>
      </c>
      <c r="U29" s="112">
        <v>3.3</v>
      </c>
      <c r="V29" s="112">
        <f t="shared" si="7"/>
        <v>3.3</v>
      </c>
      <c r="W29" s="113" t="s">
        <v>129</v>
      </c>
      <c r="X29" s="115">
        <v>0</v>
      </c>
      <c r="Y29" s="115">
        <v>1006</v>
      </c>
      <c r="Z29" s="115">
        <v>1187</v>
      </c>
      <c r="AA29" s="115">
        <v>1185</v>
      </c>
      <c r="AB29" s="115">
        <v>1187</v>
      </c>
      <c r="AC29" s="48" t="s">
        <v>90</v>
      </c>
      <c r="AD29" s="48" t="s">
        <v>90</v>
      </c>
      <c r="AE29" s="48" t="s">
        <v>90</v>
      </c>
      <c r="AF29" s="114" t="s">
        <v>90</v>
      </c>
      <c r="AG29" s="123">
        <v>47775244</v>
      </c>
      <c r="AH29" s="49">
        <f t="shared" si="9"/>
        <v>1336</v>
      </c>
      <c r="AI29" s="50">
        <f t="shared" si="8"/>
        <v>228.53232979815257</v>
      </c>
      <c r="AJ29" s="98">
        <v>0</v>
      </c>
      <c r="AK29" s="98">
        <v>1</v>
      </c>
      <c r="AL29" s="98">
        <v>1</v>
      </c>
      <c r="AM29" s="98">
        <v>1</v>
      </c>
      <c r="AN29" s="98">
        <v>1</v>
      </c>
      <c r="AO29" s="98">
        <v>0</v>
      </c>
      <c r="AP29" s="115">
        <v>10943730</v>
      </c>
      <c r="AQ29" s="115">
        <f t="shared" si="1"/>
        <v>0</v>
      </c>
      <c r="AR29" s="51"/>
      <c r="AS29" s="52" t="s">
        <v>113</v>
      </c>
      <c r="AY29" s="101"/>
    </row>
    <row r="30" spans="1:51" x14ac:dyDescent="0.25">
      <c r="B30" s="40">
        <v>2.7916666666666701</v>
      </c>
      <c r="C30" s="40">
        <v>0.83333333333333703</v>
      </c>
      <c r="D30" s="110">
        <v>4</v>
      </c>
      <c r="E30" s="41">
        <f t="shared" si="0"/>
        <v>2.8169014084507045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135</v>
      </c>
      <c r="P30" s="111">
        <v>138</v>
      </c>
      <c r="Q30" s="111">
        <v>6687994</v>
      </c>
      <c r="R30" s="46">
        <f t="shared" si="4"/>
        <v>5740</v>
      </c>
      <c r="S30" s="47">
        <f t="shared" si="5"/>
        <v>137.76</v>
      </c>
      <c r="T30" s="47">
        <f t="shared" si="6"/>
        <v>5.74</v>
      </c>
      <c r="U30" s="112">
        <v>3.1</v>
      </c>
      <c r="V30" s="112">
        <f t="shared" si="7"/>
        <v>3.1</v>
      </c>
      <c r="W30" s="113" t="s">
        <v>129</v>
      </c>
      <c r="X30" s="115">
        <v>0</v>
      </c>
      <c r="Y30" s="115">
        <v>1006</v>
      </c>
      <c r="Z30" s="115">
        <v>1187</v>
      </c>
      <c r="AA30" s="115">
        <v>1185</v>
      </c>
      <c r="AB30" s="115">
        <v>1187</v>
      </c>
      <c r="AC30" s="48" t="s">
        <v>90</v>
      </c>
      <c r="AD30" s="48" t="s">
        <v>90</v>
      </c>
      <c r="AE30" s="48" t="s">
        <v>90</v>
      </c>
      <c r="AF30" s="114" t="s">
        <v>90</v>
      </c>
      <c r="AG30" s="123">
        <v>47776560</v>
      </c>
      <c r="AH30" s="49">
        <f t="shared" si="9"/>
        <v>1316</v>
      </c>
      <c r="AI30" s="50">
        <f t="shared" si="8"/>
        <v>229.26829268292681</v>
      </c>
      <c r="AJ30" s="98">
        <v>0</v>
      </c>
      <c r="AK30" s="98">
        <v>1</v>
      </c>
      <c r="AL30" s="98">
        <v>1</v>
      </c>
      <c r="AM30" s="98">
        <v>1</v>
      </c>
      <c r="AN30" s="98">
        <v>1</v>
      </c>
      <c r="AO30" s="98">
        <v>0</v>
      </c>
      <c r="AP30" s="115">
        <v>10943730</v>
      </c>
      <c r="AQ30" s="115">
        <f t="shared" si="1"/>
        <v>0</v>
      </c>
      <c r="AR30" s="51"/>
      <c r="AS30" s="52" t="s">
        <v>113</v>
      </c>
      <c r="AV30" s="339" t="s">
        <v>117</v>
      </c>
      <c r="AW30" s="339"/>
      <c r="AY30" s="101"/>
    </row>
    <row r="31" spans="1:51" x14ac:dyDescent="0.25">
      <c r="B31" s="40">
        <v>2.8333333333333299</v>
      </c>
      <c r="C31" s="40">
        <v>0.875000000000004</v>
      </c>
      <c r="D31" s="110">
        <v>4</v>
      </c>
      <c r="E31" s="41">
        <f t="shared" si="0"/>
        <v>2.8169014084507045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133</v>
      </c>
      <c r="P31" s="111">
        <v>138</v>
      </c>
      <c r="Q31" s="111">
        <v>6694322</v>
      </c>
      <c r="R31" s="46">
        <f t="shared" si="4"/>
        <v>6328</v>
      </c>
      <c r="S31" s="47">
        <f t="shared" si="5"/>
        <v>151.87200000000001</v>
      </c>
      <c r="T31" s="47">
        <f t="shared" si="6"/>
        <v>6.3280000000000003</v>
      </c>
      <c r="U31" s="112">
        <v>2.6</v>
      </c>
      <c r="V31" s="112">
        <f t="shared" si="7"/>
        <v>2.6</v>
      </c>
      <c r="W31" s="113" t="s">
        <v>129</v>
      </c>
      <c r="X31" s="115">
        <v>0</v>
      </c>
      <c r="Y31" s="115">
        <v>1046</v>
      </c>
      <c r="Z31" s="115">
        <v>1188</v>
      </c>
      <c r="AA31" s="115">
        <v>1185</v>
      </c>
      <c r="AB31" s="115">
        <v>1186</v>
      </c>
      <c r="AC31" s="48" t="s">
        <v>90</v>
      </c>
      <c r="AD31" s="48" t="s">
        <v>90</v>
      </c>
      <c r="AE31" s="48" t="s">
        <v>90</v>
      </c>
      <c r="AF31" s="114" t="s">
        <v>90</v>
      </c>
      <c r="AG31" s="123">
        <v>47778008</v>
      </c>
      <c r="AH31" s="49">
        <f t="shared" si="9"/>
        <v>1448</v>
      </c>
      <c r="AI31" s="50">
        <f t="shared" si="8"/>
        <v>228.82427307206066</v>
      </c>
      <c r="AJ31" s="98">
        <v>0</v>
      </c>
      <c r="AK31" s="98">
        <v>1</v>
      </c>
      <c r="AL31" s="98">
        <v>1</v>
      </c>
      <c r="AM31" s="98">
        <v>1</v>
      </c>
      <c r="AN31" s="98">
        <v>1</v>
      </c>
      <c r="AO31" s="98">
        <v>0</v>
      </c>
      <c r="AP31" s="115">
        <v>10943730</v>
      </c>
      <c r="AQ31" s="115">
        <f t="shared" si="1"/>
        <v>0</v>
      </c>
      <c r="AR31" s="51"/>
      <c r="AS31" s="52" t="s">
        <v>113</v>
      </c>
      <c r="AV31" s="59" t="s">
        <v>29</v>
      </c>
      <c r="AW31" s="59" t="s">
        <v>74</v>
      </c>
      <c r="AY31" s="101"/>
    </row>
    <row r="32" spans="1:51" x14ac:dyDescent="0.25">
      <c r="B32" s="40">
        <v>2.875</v>
      </c>
      <c r="C32" s="40">
        <v>0.91666666666667096</v>
      </c>
      <c r="D32" s="110">
        <v>4</v>
      </c>
      <c r="E32" s="41">
        <f t="shared" si="0"/>
        <v>2.8169014084507045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129</v>
      </c>
      <c r="P32" s="111">
        <v>139</v>
      </c>
      <c r="Q32" s="111">
        <v>6700098</v>
      </c>
      <c r="R32" s="46">
        <f t="shared" si="4"/>
        <v>5776</v>
      </c>
      <c r="S32" s="47">
        <f t="shared" si="5"/>
        <v>138.624</v>
      </c>
      <c r="T32" s="47">
        <f t="shared" si="6"/>
        <v>5.7759999999999998</v>
      </c>
      <c r="U32" s="112">
        <v>2.2000000000000002</v>
      </c>
      <c r="V32" s="112">
        <f t="shared" si="7"/>
        <v>2.2000000000000002</v>
      </c>
      <c r="W32" s="113" t="s">
        <v>129</v>
      </c>
      <c r="X32" s="115">
        <v>0</v>
      </c>
      <c r="Y32" s="115">
        <v>1045</v>
      </c>
      <c r="Z32" s="115">
        <v>1186</v>
      </c>
      <c r="AA32" s="115">
        <v>1185</v>
      </c>
      <c r="AB32" s="115">
        <v>1187</v>
      </c>
      <c r="AC32" s="48" t="s">
        <v>90</v>
      </c>
      <c r="AD32" s="48" t="s">
        <v>90</v>
      </c>
      <c r="AE32" s="48" t="s">
        <v>90</v>
      </c>
      <c r="AF32" s="114" t="s">
        <v>90</v>
      </c>
      <c r="AG32" s="123">
        <v>47779380</v>
      </c>
      <c r="AH32" s="49">
        <f t="shared" si="9"/>
        <v>1372</v>
      </c>
      <c r="AI32" s="50">
        <f t="shared" si="8"/>
        <v>237.53462603878117</v>
      </c>
      <c r="AJ32" s="98">
        <v>0</v>
      </c>
      <c r="AK32" s="98">
        <v>1</v>
      </c>
      <c r="AL32" s="98">
        <v>1</v>
      </c>
      <c r="AM32" s="98">
        <v>1</v>
      </c>
      <c r="AN32" s="98">
        <v>1</v>
      </c>
      <c r="AO32" s="98">
        <v>0</v>
      </c>
      <c r="AP32" s="115">
        <v>10943730</v>
      </c>
      <c r="AQ32" s="115">
        <f t="shared" si="1"/>
        <v>0</v>
      </c>
      <c r="AR32" s="53">
        <v>1.2</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75">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131</v>
      </c>
      <c r="P33" s="111">
        <v>123</v>
      </c>
      <c r="Q33" s="111">
        <v>6705508</v>
      </c>
      <c r="R33" s="46">
        <f t="shared" si="4"/>
        <v>5410</v>
      </c>
      <c r="S33" s="47">
        <f t="shared" si="5"/>
        <v>129.84</v>
      </c>
      <c r="T33" s="47">
        <f t="shared" si="6"/>
        <v>5.41</v>
      </c>
      <c r="U33" s="112">
        <v>2</v>
      </c>
      <c r="V33" s="112">
        <f t="shared" si="7"/>
        <v>2</v>
      </c>
      <c r="W33" s="113" t="s">
        <v>135</v>
      </c>
      <c r="X33" s="115">
        <v>0</v>
      </c>
      <c r="Y33" s="115">
        <v>0</v>
      </c>
      <c r="Z33" s="115">
        <v>1186</v>
      </c>
      <c r="AA33" s="115">
        <v>1185</v>
      </c>
      <c r="AB33" s="115">
        <v>1186</v>
      </c>
      <c r="AC33" s="48" t="s">
        <v>90</v>
      </c>
      <c r="AD33" s="48" t="s">
        <v>90</v>
      </c>
      <c r="AE33" s="48" t="s">
        <v>90</v>
      </c>
      <c r="AF33" s="114" t="s">
        <v>90</v>
      </c>
      <c r="AG33" s="123">
        <v>47780670</v>
      </c>
      <c r="AH33" s="49">
        <f t="shared" si="9"/>
        <v>1290</v>
      </c>
      <c r="AI33" s="50">
        <f t="shared" si="8"/>
        <v>238.44731977818853</v>
      </c>
      <c r="AJ33" s="98">
        <v>0</v>
      </c>
      <c r="AK33" s="98">
        <v>0</v>
      </c>
      <c r="AL33" s="98">
        <v>1</v>
      </c>
      <c r="AM33" s="98">
        <v>1</v>
      </c>
      <c r="AN33" s="98">
        <v>1</v>
      </c>
      <c r="AO33" s="98">
        <v>0.3</v>
      </c>
      <c r="AP33" s="115">
        <v>10943865</v>
      </c>
      <c r="AQ33" s="115">
        <f t="shared" si="1"/>
        <v>135</v>
      </c>
      <c r="AR33" s="51"/>
      <c r="AS33" s="52" t="s">
        <v>113</v>
      </c>
      <c r="AY33" s="101"/>
    </row>
    <row r="34" spans="1:51" x14ac:dyDescent="0.25">
      <c r="B34" s="40">
        <v>2.9583333333333299</v>
      </c>
      <c r="C34" s="40">
        <v>1</v>
      </c>
      <c r="D34" s="110">
        <v>4</v>
      </c>
      <c r="E34" s="41">
        <f t="shared" si="0"/>
        <v>2.8169014084507045</v>
      </c>
      <c r="F34" s="175">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132</v>
      </c>
      <c r="P34" s="111">
        <v>122</v>
      </c>
      <c r="Q34" s="111">
        <v>6710566</v>
      </c>
      <c r="R34" s="46">
        <f t="shared" si="4"/>
        <v>5058</v>
      </c>
      <c r="S34" s="47">
        <f t="shared" si="5"/>
        <v>121.392</v>
      </c>
      <c r="T34" s="47">
        <f t="shared" si="6"/>
        <v>5.0579999999999998</v>
      </c>
      <c r="U34" s="112">
        <v>2.2999999999999998</v>
      </c>
      <c r="V34" s="112">
        <f t="shared" si="7"/>
        <v>2.2999999999999998</v>
      </c>
      <c r="W34" s="113" t="s">
        <v>135</v>
      </c>
      <c r="X34" s="115">
        <v>0</v>
      </c>
      <c r="Y34" s="115">
        <v>0</v>
      </c>
      <c r="Z34" s="115">
        <v>1187</v>
      </c>
      <c r="AA34" s="115">
        <v>1185</v>
      </c>
      <c r="AB34" s="115">
        <v>1187</v>
      </c>
      <c r="AC34" s="48" t="s">
        <v>90</v>
      </c>
      <c r="AD34" s="48" t="s">
        <v>90</v>
      </c>
      <c r="AE34" s="48" t="s">
        <v>90</v>
      </c>
      <c r="AF34" s="114" t="s">
        <v>90</v>
      </c>
      <c r="AG34" s="123">
        <v>47781884</v>
      </c>
      <c r="AH34" s="49">
        <f t="shared" si="9"/>
        <v>1214</v>
      </c>
      <c r="AI34" s="50">
        <f t="shared" si="8"/>
        <v>240.01581652827204</v>
      </c>
      <c r="AJ34" s="98">
        <v>0</v>
      </c>
      <c r="AK34" s="98">
        <v>0</v>
      </c>
      <c r="AL34" s="98">
        <v>1</v>
      </c>
      <c r="AM34" s="98">
        <v>1</v>
      </c>
      <c r="AN34" s="98">
        <v>1</v>
      </c>
      <c r="AO34" s="98">
        <v>0.3</v>
      </c>
      <c r="AP34" s="115">
        <v>10944143</v>
      </c>
      <c r="AQ34" s="115">
        <f t="shared" si="1"/>
        <v>278</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134062</v>
      </c>
      <c r="S35" s="65">
        <f>AVERAGE(S11:S34)</f>
        <v>134.06199999999995</v>
      </c>
      <c r="T35" s="65">
        <f>SUM(T11:T34)</f>
        <v>134.06199999999998</v>
      </c>
      <c r="U35" s="112"/>
      <c r="V35" s="94"/>
      <c r="W35" s="57"/>
      <c r="X35" s="88"/>
      <c r="Y35" s="89"/>
      <c r="Z35" s="89"/>
      <c r="AA35" s="89"/>
      <c r="AB35" s="90"/>
      <c r="AC35" s="88"/>
      <c r="AD35" s="89"/>
      <c r="AE35" s="90"/>
      <c r="AF35" s="91"/>
      <c r="AG35" s="66">
        <f>AG34-AG10</f>
        <v>31152</v>
      </c>
      <c r="AH35" s="67">
        <f>SUM(AH11:AH34)</f>
        <v>31152</v>
      </c>
      <c r="AI35" s="68">
        <f>$AH$35/$T35</f>
        <v>232.37009741761278</v>
      </c>
      <c r="AJ35" s="98"/>
      <c r="AK35" s="98"/>
      <c r="AL35" s="98"/>
      <c r="AM35" s="98"/>
      <c r="AN35" s="98"/>
      <c r="AO35" s="69"/>
      <c r="AP35" s="70">
        <f>AP34-AP10</f>
        <v>3156</v>
      </c>
      <c r="AQ35" s="71">
        <f>SUM(AQ11:AQ34)</f>
        <v>3156</v>
      </c>
      <c r="AR35" s="72">
        <f>AVERAGE(AR11:AR34)</f>
        <v>1.2516666666666667</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167" t="s">
        <v>191</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2" t="s">
        <v>195</v>
      </c>
      <c r="C41" s="105"/>
      <c r="D41" s="105"/>
      <c r="E41" s="105"/>
      <c r="F41" s="105"/>
      <c r="G41" s="105"/>
      <c r="H41" s="105"/>
      <c r="I41" s="106"/>
      <c r="J41" s="106"/>
      <c r="K41" s="106"/>
      <c r="L41" s="106"/>
      <c r="M41" s="106"/>
      <c r="N41" s="106"/>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73"/>
      <c r="AW41" s="73"/>
      <c r="AY41" s="101"/>
    </row>
    <row r="42" spans="1:51" x14ac:dyDescent="0.25">
      <c r="B42" s="83" t="s">
        <v>185</v>
      </c>
      <c r="C42" s="106"/>
      <c r="D42" s="106"/>
      <c r="E42" s="106"/>
      <c r="F42" s="85"/>
      <c r="G42" s="85"/>
      <c r="H42" s="85"/>
      <c r="I42" s="106"/>
      <c r="J42" s="106"/>
      <c r="K42" s="106"/>
      <c r="L42" s="85"/>
      <c r="M42" s="85"/>
      <c r="N42" s="85"/>
      <c r="O42" s="106"/>
      <c r="P42" s="106"/>
      <c r="Q42" s="106"/>
      <c r="R42" s="106"/>
      <c r="S42" s="85"/>
      <c r="T42" s="85"/>
      <c r="U42" s="85"/>
      <c r="V42" s="85"/>
      <c r="W42" s="102"/>
      <c r="X42" s="102"/>
      <c r="Y42" s="102"/>
      <c r="Z42" s="102"/>
      <c r="AA42" s="102"/>
      <c r="AB42" s="102"/>
      <c r="AC42" s="102"/>
      <c r="AD42" s="102"/>
      <c r="AE42" s="102"/>
      <c r="AM42" s="20"/>
      <c r="AN42" s="99"/>
      <c r="AO42" s="99"/>
      <c r="AP42" s="99"/>
      <c r="AQ42" s="99"/>
      <c r="AR42" s="102"/>
      <c r="AV42" s="128"/>
      <c r="AW42" s="128"/>
      <c r="AY42" s="101"/>
    </row>
    <row r="43" spans="1:51" x14ac:dyDescent="0.25">
      <c r="B43" s="167" t="s">
        <v>229</v>
      </c>
      <c r="C43" s="105"/>
      <c r="D43" s="105"/>
      <c r="E43" s="105"/>
      <c r="F43" s="105"/>
      <c r="G43" s="105"/>
      <c r="H43" s="105"/>
      <c r="I43" s="106"/>
      <c r="J43" s="106"/>
      <c r="K43" s="106"/>
      <c r="L43" s="106"/>
      <c r="M43" s="106"/>
      <c r="N43" s="106"/>
      <c r="O43" s="106"/>
      <c r="P43" s="106"/>
      <c r="Q43" s="106"/>
      <c r="R43" s="106"/>
      <c r="S43" s="107"/>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260" t="s">
        <v>222</v>
      </c>
      <c r="C44" s="261"/>
      <c r="D44" s="262"/>
      <c r="E44" s="261"/>
      <c r="F44" s="261"/>
      <c r="G44" s="261"/>
      <c r="H44" s="261"/>
      <c r="I44" s="263"/>
      <c r="J44" s="264"/>
      <c r="K44" s="264"/>
      <c r="L44" s="265"/>
      <c r="M44" s="265"/>
      <c r="N44" s="265"/>
      <c r="O44" s="265"/>
      <c r="P44" s="265"/>
      <c r="Q44" s="265"/>
      <c r="R44" s="265"/>
      <c r="S44" s="120"/>
      <c r="T44" s="107"/>
      <c r="U44" s="107"/>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A45" s="121"/>
      <c r="B45" s="167" t="s">
        <v>138</v>
      </c>
      <c r="C45" s="137"/>
      <c r="D45" s="198"/>
      <c r="E45" s="124"/>
      <c r="F45" s="124"/>
      <c r="G45" s="124"/>
      <c r="H45" s="124"/>
      <c r="I45" s="124"/>
      <c r="J45" s="125"/>
      <c r="K45" s="125"/>
      <c r="L45" s="125"/>
      <c r="M45" s="125"/>
      <c r="N45" s="125"/>
      <c r="O45" s="125"/>
      <c r="P45" s="125"/>
      <c r="Q45" s="125"/>
      <c r="R45" s="125"/>
      <c r="S45" s="125"/>
      <c r="T45" s="126"/>
      <c r="U45" s="126"/>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33" t="s">
        <v>259</v>
      </c>
      <c r="C46" s="236"/>
      <c r="D46" s="237"/>
      <c r="E46" s="238"/>
      <c r="F46" s="238"/>
      <c r="G46" s="238"/>
      <c r="H46" s="238"/>
      <c r="I46" s="238"/>
      <c r="J46" s="135"/>
      <c r="K46" s="135"/>
      <c r="L46" s="135"/>
      <c r="M46" s="135"/>
      <c r="N46" s="135"/>
      <c r="O46" s="135"/>
      <c r="P46" s="135"/>
      <c r="Q46" s="135"/>
      <c r="R46" s="135"/>
      <c r="S46" s="135"/>
      <c r="T46" s="135"/>
      <c r="U46" s="135"/>
      <c r="V46" s="107"/>
      <c r="W46" s="102"/>
      <c r="X46" s="102"/>
      <c r="Y46" s="102"/>
      <c r="Z46" s="102"/>
      <c r="AA46" s="102"/>
      <c r="AB46" s="102"/>
      <c r="AC46" s="102"/>
      <c r="AD46" s="102"/>
      <c r="AE46" s="102"/>
      <c r="AM46" s="103"/>
      <c r="AN46" s="103"/>
      <c r="AO46" s="103"/>
      <c r="AP46" s="103"/>
      <c r="AQ46" s="103"/>
      <c r="AR46" s="103"/>
      <c r="AS46" s="104"/>
      <c r="AV46" s="101"/>
      <c r="AW46" s="97"/>
      <c r="AX46" s="97"/>
      <c r="AY46" s="97"/>
    </row>
    <row r="47" spans="1:51" x14ac:dyDescent="0.25">
      <c r="B47" s="167" t="s">
        <v>260</v>
      </c>
      <c r="C47" s="214"/>
      <c r="D47" s="215"/>
      <c r="E47" s="214"/>
      <c r="F47" s="214"/>
      <c r="G47" s="214"/>
      <c r="H47" s="214"/>
      <c r="I47" s="214"/>
      <c r="J47" s="214"/>
      <c r="K47" s="214"/>
      <c r="L47" s="135"/>
      <c r="M47" s="135"/>
      <c r="N47" s="135"/>
      <c r="O47" s="135"/>
      <c r="P47" s="135"/>
      <c r="Q47" s="135"/>
      <c r="R47" s="135"/>
      <c r="S47" s="135"/>
      <c r="T47" s="135"/>
      <c r="U47" s="135"/>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67" t="s">
        <v>140</v>
      </c>
      <c r="C48" s="216"/>
      <c r="D48" s="217"/>
      <c r="E48" s="216"/>
      <c r="F48" s="216"/>
      <c r="G48" s="216"/>
      <c r="H48" s="216"/>
      <c r="I48" s="216"/>
      <c r="J48" s="216"/>
      <c r="K48" s="216"/>
      <c r="L48" s="124"/>
      <c r="M48" s="124"/>
      <c r="N48" s="124"/>
      <c r="O48" s="124"/>
      <c r="P48" s="124"/>
      <c r="Q48" s="124"/>
      <c r="R48" s="124"/>
      <c r="S48" s="124"/>
      <c r="T48" s="124"/>
      <c r="U48" s="124"/>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67" t="s">
        <v>143</v>
      </c>
      <c r="C49" s="216"/>
      <c r="D49" s="217"/>
      <c r="E49" s="216"/>
      <c r="F49" s="216"/>
      <c r="G49" s="216"/>
      <c r="H49" s="216"/>
      <c r="I49" s="216"/>
      <c r="J49" s="216"/>
      <c r="K49" s="216"/>
      <c r="L49" s="124"/>
      <c r="M49" s="124"/>
      <c r="N49" s="124"/>
      <c r="O49" s="124"/>
      <c r="P49" s="124"/>
      <c r="Q49" s="124"/>
      <c r="R49" s="124"/>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67" t="s">
        <v>144</v>
      </c>
      <c r="C50" s="216"/>
      <c r="D50" s="217"/>
      <c r="E50" s="216"/>
      <c r="F50" s="216"/>
      <c r="G50" s="216"/>
      <c r="H50" s="216"/>
      <c r="I50" s="218"/>
      <c r="J50" s="219"/>
      <c r="K50" s="219"/>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81" t="s">
        <v>174</v>
      </c>
      <c r="C51" s="228"/>
      <c r="D51" s="230"/>
      <c r="E51" s="229"/>
      <c r="F51" s="229"/>
      <c r="G51" s="229"/>
      <c r="H51" s="229"/>
      <c r="I51" s="231"/>
      <c r="J51" s="232"/>
      <c r="K51" s="232"/>
      <c r="L51" s="187"/>
      <c r="M51" s="187"/>
      <c r="N51" s="187"/>
      <c r="O51" s="187"/>
      <c r="P51" s="187"/>
      <c r="Q51" s="187"/>
      <c r="R51" s="187"/>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33" t="s">
        <v>188</v>
      </c>
      <c r="C52" s="214"/>
      <c r="D52" s="217"/>
      <c r="E52" s="216"/>
      <c r="F52" s="216"/>
      <c r="G52" s="216"/>
      <c r="H52" s="216"/>
      <c r="I52" s="218"/>
      <c r="J52" s="219"/>
      <c r="K52" s="219"/>
      <c r="L52" s="125"/>
      <c r="M52" s="125"/>
      <c r="N52" s="125"/>
      <c r="O52" s="125"/>
      <c r="P52" s="125"/>
      <c r="Q52" s="125"/>
      <c r="R52" s="235"/>
      <c r="S52" s="135"/>
      <c r="T52" s="135"/>
      <c r="U52" s="135"/>
      <c r="V52" s="135"/>
      <c r="W52" s="79"/>
      <c r="X52" s="102"/>
      <c r="Y52" s="102"/>
      <c r="Z52" s="102"/>
      <c r="AA52" s="80"/>
      <c r="AB52" s="102"/>
      <c r="AC52" s="102"/>
      <c r="AD52" s="102"/>
      <c r="AE52" s="102"/>
      <c r="AF52" s="102"/>
      <c r="AN52" s="103"/>
      <c r="AO52" s="103"/>
      <c r="AP52" s="103"/>
      <c r="AQ52" s="103"/>
      <c r="AR52" s="103"/>
      <c r="AS52" s="103"/>
      <c r="AT52" s="104"/>
      <c r="AW52" s="101"/>
      <c r="AX52" s="97"/>
      <c r="AY52" s="97"/>
    </row>
    <row r="53" spans="1:51" x14ac:dyDescent="0.25">
      <c r="B53" s="167" t="s">
        <v>148</v>
      </c>
      <c r="C53" s="133"/>
      <c r="D53" s="135"/>
      <c r="E53" s="222"/>
      <c r="F53" s="135"/>
      <c r="G53" s="135"/>
      <c r="H53" s="135"/>
      <c r="I53" s="135"/>
      <c r="J53" s="135"/>
      <c r="K53" s="135"/>
      <c r="L53" s="135"/>
      <c r="M53" s="135"/>
      <c r="N53" s="135"/>
      <c r="O53" s="135"/>
      <c r="P53" s="135"/>
      <c r="Q53" s="135"/>
      <c r="R53" s="135"/>
      <c r="S53" s="135"/>
      <c r="T53" s="135"/>
      <c r="U53" s="135"/>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B54" s="133" t="s">
        <v>225</v>
      </c>
      <c r="C54" s="134"/>
      <c r="D54" s="222"/>
      <c r="E54" s="135"/>
      <c r="F54" s="135"/>
      <c r="G54" s="135"/>
      <c r="H54" s="135"/>
      <c r="I54" s="135"/>
      <c r="J54" s="135"/>
      <c r="K54" s="135"/>
      <c r="L54" s="135"/>
      <c r="M54" s="135"/>
      <c r="N54" s="135"/>
      <c r="O54" s="135"/>
      <c r="P54" s="135"/>
      <c r="Q54" s="135"/>
      <c r="R54" s="135"/>
      <c r="S54" s="124"/>
      <c r="T54" s="124"/>
      <c r="U54" s="124"/>
      <c r="V54" s="79"/>
      <c r="W54" s="102"/>
      <c r="X54" s="102"/>
      <c r="Y54" s="102"/>
      <c r="Z54" s="80"/>
      <c r="AA54" s="102"/>
      <c r="AB54" s="102"/>
      <c r="AC54" s="102"/>
      <c r="AD54" s="102"/>
      <c r="AE54" s="102"/>
      <c r="AM54" s="103"/>
      <c r="AN54" s="103"/>
      <c r="AO54" s="103"/>
      <c r="AP54" s="103"/>
      <c r="AQ54" s="103"/>
      <c r="AR54" s="103"/>
      <c r="AS54" s="104"/>
      <c r="AV54" s="101"/>
      <c r="AW54" s="97"/>
      <c r="AX54" s="97"/>
      <c r="AY54" s="97"/>
    </row>
    <row r="55" spans="1:51" x14ac:dyDescent="0.25">
      <c r="A55" s="102"/>
      <c r="B55" s="133"/>
      <c r="C55" s="239"/>
      <c r="D55" s="240"/>
      <c r="E55" s="218"/>
      <c r="F55" s="245"/>
      <c r="G55" s="245"/>
      <c r="H55" s="105"/>
      <c r="I55" s="105"/>
      <c r="J55" s="106"/>
      <c r="K55" s="106"/>
      <c r="L55" s="106"/>
      <c r="M55" s="106"/>
      <c r="N55" s="106"/>
      <c r="O55" s="106"/>
      <c r="P55" s="106"/>
      <c r="Q55" s="106"/>
      <c r="R55" s="106"/>
      <c r="S55" s="106"/>
      <c r="T55" s="120"/>
      <c r="U55" s="122"/>
      <c r="V55" s="79"/>
      <c r="AS55" s="97"/>
      <c r="AT55" s="97"/>
      <c r="AU55" s="97"/>
      <c r="AV55" s="97"/>
      <c r="AW55" s="97"/>
      <c r="AX55" s="97"/>
      <c r="AY55" s="97"/>
    </row>
    <row r="56" spans="1:51" x14ac:dyDescent="0.25">
      <c r="A56" s="102"/>
      <c r="B56" s="167"/>
      <c r="C56" s="105"/>
      <c r="D56" s="244"/>
      <c r="E56" s="124"/>
      <c r="F56" s="137"/>
      <c r="G56" s="137"/>
      <c r="H56" s="105"/>
      <c r="I56" s="105"/>
      <c r="J56" s="106"/>
      <c r="K56" s="106"/>
      <c r="L56" s="106"/>
      <c r="M56" s="106"/>
      <c r="N56" s="106"/>
      <c r="O56" s="106"/>
      <c r="P56" s="106"/>
      <c r="Q56" s="106"/>
      <c r="R56" s="106"/>
      <c r="S56" s="106"/>
      <c r="T56" s="120"/>
      <c r="U56" s="122"/>
      <c r="V56" s="79"/>
      <c r="AS56" s="97"/>
      <c r="AT56" s="97"/>
      <c r="AU56" s="97"/>
      <c r="AV56" s="97"/>
      <c r="AW56" s="97"/>
      <c r="AX56" s="97"/>
      <c r="AY56" s="97"/>
    </row>
    <row r="57" spans="1:51" x14ac:dyDescent="0.25">
      <c r="A57" s="102"/>
      <c r="B57" s="133"/>
      <c r="C57" s="105"/>
      <c r="D57" s="244"/>
      <c r="E57" s="137"/>
      <c r="F57" s="137"/>
      <c r="G57" s="137"/>
      <c r="H57" s="10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33"/>
      <c r="C58" s="134"/>
      <c r="D58" s="117"/>
      <c r="E58" s="134"/>
      <c r="F58" s="134"/>
      <c r="G58" s="105"/>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67"/>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67"/>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67"/>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34"/>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67"/>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3"/>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67"/>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3"/>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6"/>
      <c r="C68" s="134"/>
      <c r="D68" s="117"/>
      <c r="E68" s="134"/>
      <c r="F68" s="134"/>
      <c r="G68" s="105"/>
      <c r="H68" s="105"/>
      <c r="I68" s="105"/>
      <c r="J68" s="106"/>
      <c r="K68" s="106"/>
      <c r="L68" s="106"/>
      <c r="M68" s="106"/>
      <c r="N68" s="106"/>
      <c r="O68" s="106"/>
      <c r="P68" s="106"/>
      <c r="Q68" s="106"/>
      <c r="R68" s="106"/>
      <c r="S68" s="106"/>
      <c r="T68" s="108"/>
      <c r="U68" s="79"/>
      <c r="V68" s="79"/>
      <c r="AS68" s="97"/>
      <c r="AT68" s="97"/>
      <c r="AU68" s="97"/>
      <c r="AV68" s="97"/>
      <c r="AW68" s="97"/>
      <c r="AX68" s="97"/>
      <c r="AY68" s="97"/>
    </row>
    <row r="69" spans="1:51" x14ac:dyDescent="0.25">
      <c r="A69" s="102"/>
      <c r="B69" s="138"/>
      <c r="C69" s="139"/>
      <c r="D69" s="140"/>
      <c r="E69" s="139"/>
      <c r="F69" s="139"/>
      <c r="G69" s="139"/>
      <c r="H69" s="139"/>
      <c r="I69" s="139"/>
      <c r="J69" s="141"/>
      <c r="K69" s="141"/>
      <c r="L69" s="141"/>
      <c r="M69" s="141"/>
      <c r="N69" s="141"/>
      <c r="O69" s="141"/>
      <c r="P69" s="141"/>
      <c r="Q69" s="141"/>
      <c r="R69" s="141"/>
      <c r="S69" s="141"/>
      <c r="T69" s="142"/>
      <c r="U69" s="143"/>
      <c r="V69" s="143"/>
      <c r="AS69" s="97"/>
      <c r="AT69" s="97"/>
      <c r="AU69" s="97"/>
      <c r="AV69" s="97"/>
      <c r="AW69" s="97"/>
      <c r="AX69" s="97"/>
      <c r="AY69" s="97"/>
    </row>
    <row r="70" spans="1:51" x14ac:dyDescent="0.25">
      <c r="A70" s="102"/>
      <c r="B70" s="138"/>
      <c r="C70" s="139"/>
      <c r="D70" s="140"/>
      <c r="E70" s="139"/>
      <c r="F70" s="139"/>
      <c r="G70" s="139"/>
      <c r="H70" s="139"/>
      <c r="I70" s="139"/>
      <c r="J70" s="141"/>
      <c r="K70" s="141"/>
      <c r="L70" s="141"/>
      <c r="M70" s="141"/>
      <c r="N70" s="141"/>
      <c r="O70" s="141"/>
      <c r="P70" s="141"/>
      <c r="Q70" s="141"/>
      <c r="R70" s="141"/>
      <c r="S70" s="141"/>
      <c r="T70" s="142"/>
      <c r="U70" s="143"/>
      <c r="V70" s="143"/>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O72" s="12"/>
      <c r="P72" s="99"/>
      <c r="Q72" s="99"/>
      <c r="AS72" s="97"/>
      <c r="AT72" s="97"/>
      <c r="AU72" s="97"/>
      <c r="AV72" s="97"/>
      <c r="AW72" s="97"/>
      <c r="AX72" s="97"/>
      <c r="AY72" s="97"/>
    </row>
    <row r="73" spans="1:51" x14ac:dyDescent="0.25">
      <c r="O73" s="12"/>
      <c r="P73" s="99"/>
      <c r="Q73" s="99"/>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R75" s="99"/>
      <c r="S75" s="99"/>
      <c r="AS75" s="97"/>
      <c r="AT75" s="97"/>
      <c r="AU75" s="97"/>
      <c r="AV75" s="97"/>
      <c r="AW75" s="97"/>
      <c r="AX75" s="97"/>
      <c r="AY75" s="97"/>
    </row>
    <row r="76" spans="1:51" x14ac:dyDescent="0.25">
      <c r="O76" s="12"/>
      <c r="P76" s="99"/>
      <c r="Q76" s="99"/>
      <c r="R76" s="99"/>
      <c r="S76" s="99"/>
      <c r="T76" s="99"/>
      <c r="AS76" s="97"/>
      <c r="AT76" s="97"/>
      <c r="AU76" s="97"/>
      <c r="AV76" s="97"/>
      <c r="AW76" s="97"/>
      <c r="AX76" s="97"/>
      <c r="AY76" s="97"/>
    </row>
    <row r="77" spans="1:51" x14ac:dyDescent="0.25">
      <c r="O77" s="12"/>
      <c r="P77" s="99"/>
      <c r="Q77" s="99"/>
      <c r="R77" s="99"/>
      <c r="S77" s="99"/>
      <c r="T77" s="99"/>
      <c r="AS77" s="97"/>
      <c r="AT77" s="97"/>
      <c r="AU77" s="97"/>
      <c r="AV77" s="97"/>
      <c r="AW77" s="97"/>
      <c r="AX77" s="97"/>
      <c r="AY77" s="97"/>
    </row>
    <row r="78" spans="1:51" x14ac:dyDescent="0.25">
      <c r="O78" s="12"/>
      <c r="P78" s="99"/>
      <c r="T78" s="99"/>
      <c r="AS78" s="97"/>
      <c r="AT78" s="97"/>
      <c r="AU78" s="97"/>
      <c r="AV78" s="97"/>
      <c r="AW78" s="97"/>
      <c r="AX78" s="97"/>
      <c r="AY78" s="97"/>
    </row>
    <row r="79" spans="1:51" x14ac:dyDescent="0.25">
      <c r="O79" s="99"/>
      <c r="Q79" s="99"/>
      <c r="R79" s="99"/>
      <c r="S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Q81" s="99"/>
      <c r="R81" s="99"/>
      <c r="S81" s="99"/>
      <c r="T81" s="99"/>
      <c r="U81" s="99"/>
      <c r="AS81" s="97"/>
      <c r="AT81" s="97"/>
      <c r="AU81" s="97"/>
      <c r="AV81" s="97"/>
      <c r="AW81" s="97"/>
      <c r="AX81" s="97"/>
      <c r="AY81" s="97"/>
    </row>
    <row r="82" spans="15:51" x14ac:dyDescent="0.25">
      <c r="O82" s="12"/>
      <c r="P82" s="99"/>
      <c r="T82" s="99"/>
      <c r="U82" s="99"/>
      <c r="AS82" s="97"/>
      <c r="AT82" s="97"/>
      <c r="AU82" s="97"/>
      <c r="AV82" s="97"/>
      <c r="AW82" s="97"/>
      <c r="AX82" s="97"/>
      <c r="AY82" s="97"/>
    </row>
    <row r="94" spans="15:51" x14ac:dyDescent="0.25">
      <c r="AS94" s="97"/>
      <c r="AT94" s="97"/>
      <c r="AU94" s="97"/>
      <c r="AV94" s="97"/>
      <c r="AW94" s="97"/>
      <c r="AX94" s="97"/>
      <c r="AY94" s="97"/>
    </row>
  </sheetData>
  <protectedRanges>
    <protectedRange sqref="S55:T71"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2 Z53:Z54 Z47:Z51" name="Range2_2_1_10_1_1_1_2"/>
    <protectedRange sqref="N55:R71" name="Range2_12_1_6_1_1"/>
    <protectedRange sqref="L55:M71" name="Range2_2_12_1_7_1_1"/>
    <protectedRange sqref="AS11:AS15" name="Range1_4_1_1_1_1"/>
    <protectedRange sqref="J11:J15 J26:J34" name="Range1_1_2_1_10_1_1_1_1"/>
    <protectedRange sqref="T43" name="Range2_12_5_1_1_4"/>
    <protectedRange sqref="E43:H43" name="Range2_2_12_1_7_1_1_1"/>
    <protectedRange sqref="D43" name="Range2_3_2_1_3_1_1_2_10_1_1_1_1_1"/>
    <protectedRange sqref="C43" name="Range2_1_1_1_1_11_1_2_1_1_1"/>
    <protectedRange sqref="L42 S38:S42 F42" name="Range2_12_3_1_1_1_1"/>
    <protectedRange sqref="D38:H38 O42:R42 I42:K42 N38:R41 C42:E42" name="Range2_12_1_3_1_1_1_1"/>
    <protectedRange sqref="I38:M38 E39:M41" name="Range2_2_12_1_6_1_1_1_1"/>
    <protectedRange sqref="D39:D41" name="Range2_1_1_1_1_11_1_1_1_1_1_1"/>
    <protectedRange sqref="C39:C41" name="Range2_1_2_1_1_1_1_1"/>
    <protectedRange sqref="C38" name="Range2_3_1_1_1_1_1"/>
    <protectedRange sqref="S43" name="Range2_12_5_1_1_4_1"/>
    <protectedRange sqref="Q43:R43" name="Range2_12_1_5_1_1_1_1_1"/>
    <protectedRange sqref="N43:P43" name="Range2_12_1_2_2_1_1_1_1_1"/>
    <protectedRange sqref="K43:M43" name="Range2_2_12_1_4_2_1_1_1_1_1"/>
    <protectedRange sqref="I43:J43"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5:K71" name="Range2_2_12_1_4_1_1_1_1_1_1_1_1_1_1_1_1_1_1_1"/>
    <protectedRange sqref="I55:I71" name="Range2_2_12_1_7_1_1_2_2_1_2"/>
    <protectedRange sqref="F58:H71 H55:H57" name="Range2_2_12_1_3_1_2_1_1_1_1_2_1_1_1_1_1_1_1_1_1_1_1"/>
    <protectedRange sqref="E58:E71"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S52:V52" name="Range2_12_5_1_1_1_2_2_1_1_1_1_1_1_1_1_1_1_1_2_1_1_1_2_1_1_1_1_1_1_1_1_1_1_1_1_1_1_1_1_2_1_1_1_1_1_1_1_1_1_2_1_1_3_1_1_1_3_1_1_1_1_1_1_1_1_1_1_1_1_1_1_1_1_1_1_1_1_1_1_2_1_1_1_1_1_1_1_1_1_1_1_2_2_1_2_1_1_1_1_1_1_1_1_1_1_1_1_1"/>
    <protectedRange sqref="S49:T51" name="Range2_12_5_1_1_2_1_1_1_2_1_1_1_1_1_1_1_1_1_1_1_1_1"/>
    <protectedRange sqref="P4:U4" name="Range1_16_1_1_1_1_1_1_2_2_2_2_2_2_2_2_2_2_2_2_2_2_2_2_2_2_2_2_2_2_2_1_2_2_2_2_2_2_2_2_2_2_3_2_2_2_2_2_2_2_2_2_2_2_2_2_2_2_2_2_2_2_2_2_2_1"/>
    <protectedRange sqref="T44" name="Range2_12_5_1_1_2_1_1_1_1_1_1_1_1_1_1_1_1_1_1_1_1"/>
    <protectedRange sqref="S44" name="Range2_12_4_1_1_1_4_2_2_1_1_1_1_1_1_1_1_1_1_1_1_1_1_1_1"/>
    <protectedRange sqref="F46:U46" name="Range2_12_5_1_1_1_2_2_1_1_1_1_1_1_1_1_1_1_1_2_1_1_1_2_1_1_1_1_1_1_1_1_1_1_1_1_1_1_1_1_2_1_1_1_1_1_1_1_1_1_2_1_1_3_1_1_1_3_1_1_1_1_1_1_1_1_1_1_1_1_1_1_1_1_1_1_1_1_1_1_2_1_1_1_1_1_1_1_1_1_1_1_2_2_1_1_1_1_1_1_1_1_1_1"/>
    <protectedRange sqref="S45:T45" name="Range2_12_5_1_1_2_1_1_1_1_1_2_1_1_1_1_1_1"/>
    <protectedRange sqref="N45:R45" name="Range2_12_1_6_1_1_2_1_1_1_1_1_2_1_1_1_1_1_1"/>
    <protectedRange sqref="L45:M45" name="Range2_2_12_1_7_1_1_3_1_1_1_1_1_2_1_1_1_1_1_1"/>
    <protectedRange sqref="J45:K45" name="Range2_2_12_1_4_1_1_1_1_1_1_1_1_1_1_1_1_1_1_1_2_1_1_1_1_1_2_1_1_1_1_1_1"/>
    <protectedRange sqref="I45" name="Range2_2_12_1_7_1_1_2_2_1_2_2_1_1_1_1_1_2_1_1_1_1_1_1"/>
    <protectedRange sqref="G45:H45" name="Range2_2_12_1_3_1_2_1_1_1_1_2_1_1_1_1_1_1_1_1_1_1_1_2_1_1_1_1_1_2_1_1_1_1_1_1"/>
    <protectedRange sqref="F45" name="Range2_2_12_1_3_1_2_1_1_1_1_2_1_1_1_1_1_1_1_1_1_1_1_2_2_1_1_1_1_2_1_1_1_1_1_1"/>
    <protectedRange sqref="E45" name="Range2_2_12_1_3_1_2_1_1_1_2_1_1_1_1_3_1_1_1_1_1_1_1_1_1_2_2_1_1_1_1_2_1_1_1_1_1_1"/>
    <protectedRange sqref="F17:F22" name="Range1_16_3_1_1_2_1_1_1_2_1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59" name="Range2_12_5_1_1_1_1_1_2_1_2_1_1_1_2_1_1_1_1_1_1_1_1_1_1_2_1_1_1_1_1_2_1_1_1_1_1_1_1_2_1_1_3_1_1_1_2_1_1_1_1_1_1_1_1_1_1_1_1_1_1_1_1_1_1_1_1_1_1_1_1_1_1_1_1_1_1_1_1_2_2_1_1_1_1_2_1_1_2_1_1_1_1_1_1_1_1_1_1_2_2_1_1_2_1_1"/>
    <protectedRange sqref="N44:R44" name="Range2_12_1_6_1_1_2_1_1_1_2_1_1_1_1_1_1_1_1_1_1_1_1_1_1"/>
    <protectedRange sqref="L44:M44" name="Range2_2_12_1_7_1_1_3_1_1_1_2_1_1_1_1_1_1_1_1_1_1_1_1_1_1"/>
    <protectedRange sqref="J44:K44" name="Range2_2_12_1_4_1_1_1_1_1_1_1_1_1_1_1_1_1_1_1_2_1_1_1_2_1_1_1_1_1_1_1_1_1_1_1_1_1_1"/>
    <protectedRange sqref="I44" name="Range2_2_12_1_7_1_1_2_2_1_2_2_1_1_1_2_1_1_1_1_1_1_1_1_1_1_1_1_1_1"/>
    <protectedRange sqref="G44:H44" name="Range2_2_12_1_3_1_2_1_1_1_1_2_1_1_1_1_1_1_1_1_1_1_1_2_1_1_1_2_1_1_1_1_1_1_1_1_1_1_1_1_1_1"/>
    <protectedRange sqref="F44" name="Range2_2_12_1_3_1_2_1_1_1_1_2_1_1_1_1_1_1_1_1_1_1_1_2_2_1_1_2_1_1_1_1_1_1_1_1_1_1_1_1_1_1"/>
    <protectedRange sqref="E44" name="Range2_2_12_1_3_1_2_1_1_1_2_1_1_1_1_3_1_1_1_1_1_1_1_1_1_2_2_1_1_2_1_1_1_1_1_1_1_1_1_1_1_1_1_1"/>
    <protectedRange sqref="G55:G56" name="Range2_2_12_1_3_1_2_1_1_1_1_2_1_1_1_1_1_1_1_1_1_1_1_2_1_1_1_2_1_1_1_1_1_1_1_1_1_1_1_1_1_3"/>
    <protectedRange sqref="G57 F55:F56" name="Range2_2_12_1_3_1_2_1_1_1_1_2_1_1_1_1_1_1_1_1_1_1_1_2_2_1_1_2_1_1_1_1_1_1_1_1_1_1_1_1_1_3"/>
    <protectedRange sqref="F57 E55:E57" name="Range2_2_12_1_3_1_2_1_1_1_2_1_1_1_1_3_1_1_1_1_1_1_1_1_1_2_2_1_1_2_1_1_1_1_1_1_1_1_1_1_1_1_1_3"/>
    <protectedRange sqref="B43" name="Range2_12_5_1_1_1_1_1_2_1_1_1_1_1_1_1"/>
    <protectedRange sqref="B44"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G53:R53 F54:G54" name="Range2_12_5_1_1_1_2_2_1_1_1_1_1_1_1_1_1_1_1_2_1_1_1_2_1_1_1_1_1_1_1_1_1_1_1_1_1_1_1_1_2_1_1_1_1_1_1_1_1_1_2_1_1_3_1_1_1_3_1_1_1_1_1_1_1_1_1_1_1_1_1_1_1_1_1_1_1_1_1_1_2_1_1_1_1_1_1_1_1_1_1_1_2_2_1_2_1_1_1_1_1_1_1_1_1_1_1_1_1_2_2_2"/>
    <protectedRange sqref="N50:R52" name="Range2_12_1_6_1_1_2_1_1_1_2_1_1_1_1_1_1_1_1_1_1_1_1_1_3_2_2"/>
    <protectedRange sqref="L50:M52" name="Range2_2_12_1_7_1_1_3_1_1_1_2_1_1_1_1_1_1_1_1_1_1_1_1_1_3_2_2"/>
    <protectedRange sqref="J50:K52" name="Range2_2_12_1_4_1_1_1_1_1_1_1_1_1_1_1_1_1_1_1_2_1_1_1_2_1_1_1_1_1_1_1_1_1_1_1_1_1_3_2_2"/>
    <protectedRange sqref="I50:I52" name="Range2_2_12_1_7_1_1_2_2_1_2_2_1_1_1_2_1_1_1_1_1_1_1_1_1_1_1_1_1_3_2_2"/>
    <protectedRange sqref="G50:H52" name="Range2_2_12_1_3_1_2_1_1_1_1_2_1_1_1_1_1_1_1_1_1_1_1_2_1_1_1_2_1_1_1_1_1_1_1_1_1_1_1_1_1_4_2_2"/>
    <protectedRange sqref="F50:F52" name="Range2_2_12_1_3_1_2_1_1_1_1_2_1_1_1_1_1_1_1_1_1_1_1_2_2_1_1_2_1_1_1_1_1_1_1_1_1_1_1_1_1_4_2_2"/>
    <protectedRange sqref="E50:E52" name="Range2_2_12_1_3_1_2_1_1_1_2_1_1_1_1_3_1_1_1_1_1_1_1_1_1_2_2_1_1_2_1_1_1_1_1_1_1_1_1_1_1_1_1_4_2_2"/>
    <protectedRange sqref="C53" name="Range2_12_5_1_1_1_1_1_2_1_1_1_1_1_1_1_1_1_1_1_1_1_1_1_1_1_1_1_1_2_1_1_1_1_1_1_1_1_1_1_1_1_1_3_1_1_1_2_1_1_1_1_1_1_1_1_1_1_1_1_2_1_1_1_1_1_1_1_1_1_1_1_1_1_1_1_1_1_1_1_1_1_1_1_1_1_1_1_1_3_1_2_1_1_1_2_2_1_2_1_1_1_1_1_1_1_1_1_1_1_1_1_1_1_1_1_1_1_2_1_1_1_1__3"/>
    <protectedRange sqref="C54" name="Range2_12_5_1_1_1_2_2_1_1_1_1_1_1_1_1_1_1_1_2_1_1_1_1_1_1_1_1_1_3_1_3_1_2_1_1_1_1_1_1_1_1_1_1_1_1_1_2_1_1_1_1_1_2_1_1_1_1_1_1_1_1_2_1_1_3_1_1_1_2_1_1_1_1_1_1_1_1_1_1_1_1_1_1_1_1_1_2_1_1_1_1_1_1_1_1_1_1_1_1_1_1_1_1_1_1_1_2_3_1_2_1_1_1_2_2_1_1_1_1_1_2_1__2"/>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3"/>
    <protectedRange sqref="B48" name="Range2_12_5_1_1_1_2_1_1_1_1_1_1_1_1_1_1_1_2_1_2_1_1_1_1_1_1_1_1_1_2_1_1_1_1_1_1_1_1_1_1_1_1_1_1_1_1_1_1_1_1_1_1_1_1_1_1_1_1_1_1_1_1_1_1_1_1_1_1_1_1_1_1_1_2_1_1_1_1_1_1_1_1_1_2_1_2_1_1_1_1_1_2_1_1_1_1_1_1_1_1_2_1_1_1_1_1_1_1_1_2_1_1_1_1_1_2_1_1_1_1_1_2__1"/>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293" priority="36" operator="containsText" text="N/A">
      <formula>NOT(ISERROR(SEARCH("N/A",X11)))</formula>
    </cfRule>
    <cfRule type="cellIs" dxfId="292" priority="49" operator="equal">
      <formula>0</formula>
    </cfRule>
  </conditionalFormatting>
  <conditionalFormatting sqref="AC11:AE34 X11:Y34 AA11:AA34">
    <cfRule type="cellIs" dxfId="291" priority="48" operator="greaterThanOrEqual">
      <formula>1185</formula>
    </cfRule>
  </conditionalFormatting>
  <conditionalFormatting sqref="AC11:AE34 X11:Y34 AA11:AA34">
    <cfRule type="cellIs" dxfId="290" priority="47" operator="between">
      <formula>0.1</formula>
      <formula>1184</formula>
    </cfRule>
  </conditionalFormatting>
  <conditionalFormatting sqref="X8">
    <cfRule type="cellIs" dxfId="289" priority="46" operator="equal">
      <formula>0</formula>
    </cfRule>
  </conditionalFormatting>
  <conditionalFormatting sqref="X8">
    <cfRule type="cellIs" dxfId="288" priority="45" operator="greaterThan">
      <formula>1179</formula>
    </cfRule>
  </conditionalFormatting>
  <conditionalFormatting sqref="X8">
    <cfRule type="cellIs" dxfId="287" priority="44" operator="greaterThan">
      <formula>99</formula>
    </cfRule>
  </conditionalFormatting>
  <conditionalFormatting sqref="X8">
    <cfRule type="cellIs" dxfId="286" priority="43" operator="greaterThan">
      <formula>0.99</formula>
    </cfRule>
  </conditionalFormatting>
  <conditionalFormatting sqref="AB8">
    <cfRule type="cellIs" dxfId="285" priority="42" operator="equal">
      <formula>0</formula>
    </cfRule>
  </conditionalFormatting>
  <conditionalFormatting sqref="AB8">
    <cfRule type="cellIs" dxfId="284" priority="41" operator="greaterThan">
      <formula>1179</formula>
    </cfRule>
  </conditionalFormatting>
  <conditionalFormatting sqref="AB8">
    <cfRule type="cellIs" dxfId="283" priority="40" operator="greaterThan">
      <formula>99</formula>
    </cfRule>
  </conditionalFormatting>
  <conditionalFormatting sqref="AB8">
    <cfRule type="cellIs" dxfId="282" priority="39" operator="greaterThan">
      <formula>0.99</formula>
    </cfRule>
  </conditionalFormatting>
  <conditionalFormatting sqref="AH11:AH31">
    <cfRule type="cellIs" dxfId="281" priority="37" operator="greaterThan">
      <formula>$AH$8</formula>
    </cfRule>
    <cfRule type="cellIs" dxfId="280" priority="38" operator="greaterThan">
      <formula>$AH$8</formula>
    </cfRule>
  </conditionalFormatting>
  <conditionalFormatting sqref="AB11:AB34">
    <cfRule type="containsText" dxfId="279" priority="32" operator="containsText" text="N/A">
      <formula>NOT(ISERROR(SEARCH("N/A",AB11)))</formula>
    </cfRule>
    <cfRule type="cellIs" dxfId="278" priority="35" operator="equal">
      <formula>0</formula>
    </cfRule>
  </conditionalFormatting>
  <conditionalFormatting sqref="AB11:AB34">
    <cfRule type="cellIs" dxfId="277" priority="34" operator="greaterThanOrEqual">
      <formula>1185</formula>
    </cfRule>
  </conditionalFormatting>
  <conditionalFormatting sqref="AB11:AB34">
    <cfRule type="cellIs" dxfId="276" priority="33" operator="between">
      <formula>0.1</formula>
      <formula>1184</formula>
    </cfRule>
  </conditionalFormatting>
  <conditionalFormatting sqref="AO11:AO34 AN11:AN35">
    <cfRule type="cellIs" dxfId="275" priority="31" operator="equal">
      <formula>0</formula>
    </cfRule>
  </conditionalFormatting>
  <conditionalFormatting sqref="AO11:AO34 AN11:AN35">
    <cfRule type="cellIs" dxfId="274" priority="30" operator="greaterThan">
      <formula>1179</formula>
    </cfRule>
  </conditionalFormatting>
  <conditionalFormatting sqref="AO11:AO34 AN11:AN35">
    <cfRule type="cellIs" dxfId="273" priority="29" operator="greaterThan">
      <formula>99</formula>
    </cfRule>
  </conditionalFormatting>
  <conditionalFormatting sqref="AO11:AO34 AN11:AN35">
    <cfRule type="cellIs" dxfId="272" priority="28" operator="greaterThan">
      <formula>0.99</formula>
    </cfRule>
  </conditionalFormatting>
  <conditionalFormatting sqref="AQ11:AQ34">
    <cfRule type="cellIs" dxfId="271" priority="27" operator="equal">
      <formula>0</formula>
    </cfRule>
  </conditionalFormatting>
  <conditionalFormatting sqref="AQ11:AQ34">
    <cfRule type="cellIs" dxfId="270" priority="26" operator="greaterThan">
      <formula>1179</formula>
    </cfRule>
  </conditionalFormatting>
  <conditionalFormatting sqref="AQ11:AQ34">
    <cfRule type="cellIs" dxfId="269" priority="25" operator="greaterThan">
      <formula>99</formula>
    </cfRule>
  </conditionalFormatting>
  <conditionalFormatting sqref="AQ11:AQ34">
    <cfRule type="cellIs" dxfId="268" priority="24" operator="greaterThan">
      <formula>0.99</formula>
    </cfRule>
  </conditionalFormatting>
  <conditionalFormatting sqref="Z11:Z34">
    <cfRule type="containsText" dxfId="267" priority="20" operator="containsText" text="N/A">
      <formula>NOT(ISERROR(SEARCH("N/A",Z11)))</formula>
    </cfRule>
    <cfRule type="cellIs" dxfId="266" priority="23" operator="equal">
      <formula>0</formula>
    </cfRule>
  </conditionalFormatting>
  <conditionalFormatting sqref="Z11:Z34">
    <cfRule type="cellIs" dxfId="265" priority="22" operator="greaterThanOrEqual">
      <formula>1185</formula>
    </cfRule>
  </conditionalFormatting>
  <conditionalFormatting sqref="Z11:Z34">
    <cfRule type="cellIs" dxfId="264" priority="21" operator="between">
      <formula>0.1</formula>
      <formula>1184</formula>
    </cfRule>
  </conditionalFormatting>
  <conditionalFormatting sqref="AJ11:AN35">
    <cfRule type="cellIs" dxfId="263" priority="19" operator="equal">
      <formula>0</formula>
    </cfRule>
  </conditionalFormatting>
  <conditionalFormatting sqref="AJ11:AN35">
    <cfRule type="cellIs" dxfId="262" priority="18" operator="greaterThan">
      <formula>1179</formula>
    </cfRule>
  </conditionalFormatting>
  <conditionalFormatting sqref="AJ11:AN35">
    <cfRule type="cellIs" dxfId="261" priority="17" operator="greaterThan">
      <formula>99</formula>
    </cfRule>
  </conditionalFormatting>
  <conditionalFormatting sqref="AJ11:AN35">
    <cfRule type="cellIs" dxfId="260" priority="16" operator="greaterThan">
      <formula>0.99</formula>
    </cfRule>
  </conditionalFormatting>
  <conditionalFormatting sqref="AP11:AP34">
    <cfRule type="cellIs" dxfId="259" priority="15" operator="equal">
      <formula>0</formula>
    </cfRule>
  </conditionalFormatting>
  <conditionalFormatting sqref="AP11:AP34">
    <cfRule type="cellIs" dxfId="258" priority="14" operator="greaterThan">
      <formula>1179</formula>
    </cfRule>
  </conditionalFormatting>
  <conditionalFormatting sqref="AP11:AP34">
    <cfRule type="cellIs" dxfId="257" priority="13" operator="greaterThan">
      <formula>99</formula>
    </cfRule>
  </conditionalFormatting>
  <conditionalFormatting sqref="AP11:AP34">
    <cfRule type="cellIs" dxfId="256" priority="12" operator="greaterThan">
      <formula>0.99</formula>
    </cfRule>
  </conditionalFormatting>
  <conditionalFormatting sqref="AH32:AH34">
    <cfRule type="cellIs" dxfId="255" priority="10" operator="greaterThan">
      <formula>$AH$8</formula>
    </cfRule>
    <cfRule type="cellIs" dxfId="254" priority="11" operator="greaterThan">
      <formula>$AH$8</formula>
    </cfRule>
  </conditionalFormatting>
  <conditionalFormatting sqref="AI11:AI34">
    <cfRule type="cellIs" dxfId="253" priority="9" operator="greaterThan">
      <formula>$AI$8</formula>
    </cfRule>
  </conditionalFormatting>
  <conditionalFormatting sqref="AM20:AN21 AL11:AL34">
    <cfRule type="cellIs" dxfId="252" priority="8" operator="equal">
      <formula>0</formula>
    </cfRule>
  </conditionalFormatting>
  <conditionalFormatting sqref="AM20:AN21 AL11:AL34">
    <cfRule type="cellIs" dxfId="251" priority="7" operator="greaterThan">
      <formula>1179</formula>
    </cfRule>
  </conditionalFormatting>
  <conditionalFormatting sqref="AM20:AN21 AL11:AL34">
    <cfRule type="cellIs" dxfId="250" priority="6" operator="greaterThan">
      <formula>99</formula>
    </cfRule>
  </conditionalFormatting>
  <conditionalFormatting sqref="AM20:AN21 AL11:AL34">
    <cfRule type="cellIs" dxfId="249" priority="5" operator="greaterThan">
      <formula>0.99</formula>
    </cfRule>
  </conditionalFormatting>
  <conditionalFormatting sqref="AM16:AM34">
    <cfRule type="cellIs" dxfId="248" priority="4" operator="equal">
      <formula>0</formula>
    </cfRule>
  </conditionalFormatting>
  <conditionalFormatting sqref="AM16:AM34">
    <cfRule type="cellIs" dxfId="247" priority="3" operator="greaterThan">
      <formula>1179</formula>
    </cfRule>
  </conditionalFormatting>
  <conditionalFormatting sqref="AM16:AM34">
    <cfRule type="cellIs" dxfId="246" priority="2" operator="greaterThan">
      <formula>99</formula>
    </cfRule>
  </conditionalFormatting>
  <conditionalFormatting sqref="AM16:AM34">
    <cfRule type="cellIs" dxfId="245"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4"/>
  <sheetViews>
    <sheetView showWhiteSpace="0" topLeftCell="A34" zoomScaleNormal="100" workbookViewId="0">
      <selection activeCell="B55" sqref="B55:B57"/>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5" width="9.28515625" style="97" customWidth="1"/>
    <col min="16"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251"/>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254" t="s">
        <v>10</v>
      </c>
      <c r="I7" s="116" t="s">
        <v>11</v>
      </c>
      <c r="J7" s="116" t="s">
        <v>12</v>
      </c>
      <c r="K7" s="116" t="s">
        <v>13</v>
      </c>
      <c r="L7" s="12"/>
      <c r="M7" s="12"/>
      <c r="N7" s="12"/>
      <c r="O7" s="254"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42547</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30802</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252" t="s">
        <v>51</v>
      </c>
      <c r="V9" s="252" t="s">
        <v>52</v>
      </c>
      <c r="W9" s="349" t="s">
        <v>53</v>
      </c>
      <c r="X9" s="350" t="s">
        <v>54</v>
      </c>
      <c r="Y9" s="351"/>
      <c r="Z9" s="351"/>
      <c r="AA9" s="351"/>
      <c r="AB9" s="351"/>
      <c r="AC9" s="351"/>
      <c r="AD9" s="351"/>
      <c r="AE9" s="352"/>
      <c r="AF9" s="250" t="s">
        <v>55</v>
      </c>
      <c r="AG9" s="250" t="s">
        <v>56</v>
      </c>
      <c r="AH9" s="338" t="s">
        <v>57</v>
      </c>
      <c r="AI9" s="353" t="s">
        <v>58</v>
      </c>
      <c r="AJ9" s="252" t="s">
        <v>59</v>
      </c>
      <c r="AK9" s="252" t="s">
        <v>60</v>
      </c>
      <c r="AL9" s="252" t="s">
        <v>61</v>
      </c>
      <c r="AM9" s="252" t="s">
        <v>62</v>
      </c>
      <c r="AN9" s="252" t="s">
        <v>63</v>
      </c>
      <c r="AO9" s="252" t="s">
        <v>64</v>
      </c>
      <c r="AP9" s="252" t="s">
        <v>65</v>
      </c>
      <c r="AQ9" s="336" t="s">
        <v>66</v>
      </c>
      <c r="AR9" s="252" t="s">
        <v>67</v>
      </c>
      <c r="AS9" s="338" t="s">
        <v>68</v>
      </c>
      <c r="AV9" s="35" t="s">
        <v>69</v>
      </c>
      <c r="AW9" s="35" t="s">
        <v>70</v>
      </c>
      <c r="AY9" s="36" t="s">
        <v>71</v>
      </c>
    </row>
    <row r="10" spans="2:51" x14ac:dyDescent="0.25">
      <c r="B10" s="252" t="s">
        <v>72</v>
      </c>
      <c r="C10" s="252" t="s">
        <v>73</v>
      </c>
      <c r="D10" s="252" t="s">
        <v>74</v>
      </c>
      <c r="E10" s="252" t="s">
        <v>75</v>
      </c>
      <c r="F10" s="252" t="s">
        <v>74</v>
      </c>
      <c r="G10" s="252" t="s">
        <v>75</v>
      </c>
      <c r="H10" s="332"/>
      <c r="I10" s="252" t="s">
        <v>75</v>
      </c>
      <c r="J10" s="252" t="s">
        <v>75</v>
      </c>
      <c r="K10" s="252" t="s">
        <v>75</v>
      </c>
      <c r="L10" s="28" t="s">
        <v>29</v>
      </c>
      <c r="M10" s="335"/>
      <c r="N10" s="28" t="s">
        <v>29</v>
      </c>
      <c r="O10" s="337"/>
      <c r="P10" s="337"/>
      <c r="Q10" s="1">
        <f>'JUNE 25'!Q34</f>
        <v>6710566</v>
      </c>
      <c r="R10" s="346"/>
      <c r="S10" s="347"/>
      <c r="T10" s="348"/>
      <c r="U10" s="252" t="s">
        <v>75</v>
      </c>
      <c r="V10" s="252" t="s">
        <v>75</v>
      </c>
      <c r="W10" s="349"/>
      <c r="X10" s="37" t="s">
        <v>76</v>
      </c>
      <c r="Y10" s="37" t="s">
        <v>77</v>
      </c>
      <c r="Z10" s="37" t="s">
        <v>78</v>
      </c>
      <c r="AA10" s="37" t="s">
        <v>79</v>
      </c>
      <c r="AB10" s="37" t="s">
        <v>80</v>
      </c>
      <c r="AC10" s="37" t="s">
        <v>81</v>
      </c>
      <c r="AD10" s="37" t="s">
        <v>82</v>
      </c>
      <c r="AE10" s="37" t="s">
        <v>83</v>
      </c>
      <c r="AF10" s="38"/>
      <c r="AG10" s="1">
        <f>'JUNE 25'!AG34</f>
        <v>47781884</v>
      </c>
      <c r="AH10" s="338"/>
      <c r="AI10" s="354"/>
      <c r="AJ10" s="252" t="s">
        <v>84</v>
      </c>
      <c r="AK10" s="252" t="s">
        <v>84</v>
      </c>
      <c r="AL10" s="252" t="s">
        <v>84</v>
      </c>
      <c r="AM10" s="252" t="s">
        <v>84</v>
      </c>
      <c r="AN10" s="252" t="s">
        <v>84</v>
      </c>
      <c r="AO10" s="252" t="s">
        <v>84</v>
      </c>
      <c r="AP10" s="1">
        <f>'JUNE 25'!AP34</f>
        <v>10944143</v>
      </c>
      <c r="AQ10" s="337"/>
      <c r="AR10" s="253" t="s">
        <v>85</v>
      </c>
      <c r="AS10" s="338"/>
      <c r="AV10" s="39" t="s">
        <v>86</v>
      </c>
      <c r="AW10" s="39" t="s">
        <v>87</v>
      </c>
      <c r="AY10" s="81" t="s">
        <v>128</v>
      </c>
    </row>
    <row r="11" spans="2:51" x14ac:dyDescent="0.25">
      <c r="B11" s="40">
        <v>2</v>
      </c>
      <c r="C11" s="40">
        <v>4.1666666666666664E-2</v>
      </c>
      <c r="D11" s="110">
        <v>4</v>
      </c>
      <c r="E11" s="41">
        <f t="shared" ref="E11:E34" si="0">D11/1.42</f>
        <v>2.8169014084507045</v>
      </c>
      <c r="F11" s="175">
        <v>83</v>
      </c>
      <c r="G11" s="41">
        <f>F11/1.42</f>
        <v>58.450704225352112</v>
      </c>
      <c r="H11" s="42" t="s">
        <v>88</v>
      </c>
      <c r="I11" s="42">
        <f>J11-(2/1.42)</f>
        <v>53.521126760563384</v>
      </c>
      <c r="J11" s="43">
        <f>(F11-5)/1.42</f>
        <v>54.929577464788736</v>
      </c>
      <c r="K11" s="42">
        <f>J11+(6/1.42)</f>
        <v>59.154929577464792</v>
      </c>
      <c r="L11" s="44">
        <v>14</v>
      </c>
      <c r="M11" s="45" t="s">
        <v>89</v>
      </c>
      <c r="N11" s="45">
        <v>11.4</v>
      </c>
      <c r="O11" s="111">
        <v>141</v>
      </c>
      <c r="P11" s="111">
        <v>119</v>
      </c>
      <c r="Q11" s="111">
        <v>6715807</v>
      </c>
      <c r="R11" s="46">
        <f>IF(ISBLANK(Q11),"-",Q11-Q10)</f>
        <v>5241</v>
      </c>
      <c r="S11" s="47">
        <f>R11*24/1000</f>
        <v>125.78400000000001</v>
      </c>
      <c r="T11" s="47">
        <f>R11/1000</f>
        <v>5.2409999999999997</v>
      </c>
      <c r="U11" s="112">
        <v>2.8</v>
      </c>
      <c r="V11" s="112">
        <f>U11</f>
        <v>2.8</v>
      </c>
      <c r="W11" s="113" t="s">
        <v>135</v>
      </c>
      <c r="X11" s="115">
        <v>0</v>
      </c>
      <c r="Y11" s="115">
        <v>0</v>
      </c>
      <c r="Z11" s="115">
        <v>1186</v>
      </c>
      <c r="AA11" s="115">
        <v>1185</v>
      </c>
      <c r="AB11" s="115">
        <v>1187</v>
      </c>
      <c r="AC11" s="48" t="s">
        <v>90</v>
      </c>
      <c r="AD11" s="48" t="s">
        <v>90</v>
      </c>
      <c r="AE11" s="48" t="s">
        <v>90</v>
      </c>
      <c r="AF11" s="114" t="s">
        <v>90</v>
      </c>
      <c r="AG11" s="123">
        <v>47783148</v>
      </c>
      <c r="AH11" s="49">
        <f>IF(ISBLANK(AG11),"-",AG11-AG10)</f>
        <v>1264</v>
      </c>
      <c r="AI11" s="50">
        <f>AH11/T11</f>
        <v>241.17534821598932</v>
      </c>
      <c r="AJ11" s="98">
        <v>0</v>
      </c>
      <c r="AK11" s="98">
        <v>0</v>
      </c>
      <c r="AL11" s="98">
        <v>1</v>
      </c>
      <c r="AM11" s="98">
        <v>1</v>
      </c>
      <c r="AN11" s="98">
        <v>1</v>
      </c>
      <c r="AO11" s="98">
        <v>0.7</v>
      </c>
      <c r="AP11" s="115">
        <v>10944666</v>
      </c>
      <c r="AQ11" s="115">
        <f t="shared" ref="AQ11:AQ34" si="1">AP11-AP10</f>
        <v>523</v>
      </c>
      <c r="AR11" s="51"/>
      <c r="AS11" s="52" t="s">
        <v>113</v>
      </c>
      <c r="AV11" s="39" t="s">
        <v>88</v>
      </c>
      <c r="AW11" s="39" t="s">
        <v>91</v>
      </c>
      <c r="AY11" s="81" t="s">
        <v>127</v>
      </c>
    </row>
    <row r="12" spans="2:51" x14ac:dyDescent="0.25">
      <c r="B12" s="40">
        <v>2.0416666666666701</v>
      </c>
      <c r="C12" s="40">
        <v>8.3333333333333329E-2</v>
      </c>
      <c r="D12" s="110">
        <v>4</v>
      </c>
      <c r="E12" s="41">
        <f t="shared" si="0"/>
        <v>2.8169014084507045</v>
      </c>
      <c r="F12" s="175">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141</v>
      </c>
      <c r="P12" s="111">
        <v>115</v>
      </c>
      <c r="Q12" s="111">
        <v>6720534</v>
      </c>
      <c r="R12" s="46">
        <f t="shared" ref="R12:R34" si="4">IF(ISBLANK(Q12),"-",Q12-Q11)</f>
        <v>4727</v>
      </c>
      <c r="S12" s="47">
        <f t="shared" ref="S12:S34" si="5">R12*24/1000</f>
        <v>113.44799999999999</v>
      </c>
      <c r="T12" s="47">
        <f t="shared" ref="T12:T34" si="6">R12/1000</f>
        <v>4.7270000000000003</v>
      </c>
      <c r="U12" s="112">
        <v>3.6</v>
      </c>
      <c r="V12" s="112">
        <f t="shared" ref="V12:V34" si="7">U12</f>
        <v>3.6</v>
      </c>
      <c r="W12" s="113" t="s">
        <v>135</v>
      </c>
      <c r="X12" s="115">
        <v>0</v>
      </c>
      <c r="Y12" s="115">
        <v>0</v>
      </c>
      <c r="Z12" s="115">
        <v>1166</v>
      </c>
      <c r="AA12" s="115">
        <v>1185</v>
      </c>
      <c r="AB12" s="115">
        <v>1167</v>
      </c>
      <c r="AC12" s="48" t="s">
        <v>90</v>
      </c>
      <c r="AD12" s="48" t="s">
        <v>90</v>
      </c>
      <c r="AE12" s="48" t="s">
        <v>90</v>
      </c>
      <c r="AF12" s="114" t="s">
        <v>90</v>
      </c>
      <c r="AG12" s="123">
        <v>47784300</v>
      </c>
      <c r="AH12" s="49">
        <f>IF(ISBLANK(AG12),"-",AG12-AG11)</f>
        <v>1152</v>
      </c>
      <c r="AI12" s="50">
        <f t="shared" ref="AI12:AI34" si="8">AH12/T12</f>
        <v>243.70636767505815</v>
      </c>
      <c r="AJ12" s="98">
        <v>0</v>
      </c>
      <c r="AK12" s="98">
        <v>0</v>
      </c>
      <c r="AL12" s="98">
        <v>1</v>
      </c>
      <c r="AM12" s="98">
        <v>1</v>
      </c>
      <c r="AN12" s="98">
        <v>1</v>
      </c>
      <c r="AO12" s="98">
        <v>0.7</v>
      </c>
      <c r="AP12" s="115">
        <v>10945363</v>
      </c>
      <c r="AQ12" s="115">
        <f t="shared" si="1"/>
        <v>697</v>
      </c>
      <c r="AR12" s="118">
        <v>1.1299999999999999</v>
      </c>
      <c r="AS12" s="52" t="s">
        <v>113</v>
      </c>
      <c r="AV12" s="39" t="s">
        <v>92</v>
      </c>
      <c r="AW12" s="39" t="s">
        <v>93</v>
      </c>
      <c r="AY12" s="81" t="s">
        <v>125</v>
      </c>
    </row>
    <row r="13" spans="2:51" x14ac:dyDescent="0.25">
      <c r="B13" s="40">
        <v>2.0833333333333299</v>
      </c>
      <c r="C13" s="40">
        <v>0.125</v>
      </c>
      <c r="D13" s="110">
        <v>4</v>
      </c>
      <c r="E13" s="41">
        <f t="shared" si="0"/>
        <v>2.8169014084507045</v>
      </c>
      <c r="F13" s="175">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133</v>
      </c>
      <c r="P13" s="111">
        <v>118</v>
      </c>
      <c r="Q13" s="111">
        <v>6726154</v>
      </c>
      <c r="R13" s="46">
        <f t="shared" si="4"/>
        <v>5620</v>
      </c>
      <c r="S13" s="47">
        <f t="shared" si="5"/>
        <v>134.88</v>
      </c>
      <c r="T13" s="47">
        <f t="shared" si="6"/>
        <v>5.62</v>
      </c>
      <c r="U13" s="112">
        <v>4.9000000000000004</v>
      </c>
      <c r="V13" s="112">
        <f t="shared" si="7"/>
        <v>4.9000000000000004</v>
      </c>
      <c r="W13" s="113" t="s">
        <v>135</v>
      </c>
      <c r="X13" s="115">
        <v>0</v>
      </c>
      <c r="Y13" s="115">
        <v>0</v>
      </c>
      <c r="Z13" s="115">
        <v>1147</v>
      </c>
      <c r="AA13" s="115">
        <v>1185</v>
      </c>
      <c r="AB13" s="115">
        <v>1146</v>
      </c>
      <c r="AC13" s="48" t="s">
        <v>90</v>
      </c>
      <c r="AD13" s="48" t="s">
        <v>90</v>
      </c>
      <c r="AE13" s="48" t="s">
        <v>90</v>
      </c>
      <c r="AF13" s="114" t="s">
        <v>90</v>
      </c>
      <c r="AG13" s="123">
        <v>47785596</v>
      </c>
      <c r="AH13" s="49">
        <f>IF(ISBLANK(AG13),"-",AG13-AG12)</f>
        <v>1296</v>
      </c>
      <c r="AI13" s="50">
        <f t="shared" si="8"/>
        <v>230.60498220640568</v>
      </c>
      <c r="AJ13" s="98">
        <v>0</v>
      </c>
      <c r="AK13" s="98">
        <v>0</v>
      </c>
      <c r="AL13" s="98">
        <v>1</v>
      </c>
      <c r="AM13" s="98">
        <v>1</v>
      </c>
      <c r="AN13" s="98">
        <v>1</v>
      </c>
      <c r="AO13" s="98">
        <v>0.7</v>
      </c>
      <c r="AP13" s="115">
        <v>10946064</v>
      </c>
      <c r="AQ13" s="115">
        <f t="shared" si="1"/>
        <v>701</v>
      </c>
      <c r="AR13" s="51"/>
      <c r="AS13" s="52" t="s">
        <v>113</v>
      </c>
      <c r="AV13" s="39" t="s">
        <v>94</v>
      </c>
      <c r="AW13" s="39" t="s">
        <v>95</v>
      </c>
      <c r="AY13" s="81" t="s">
        <v>132</v>
      </c>
    </row>
    <row r="14" spans="2:51" x14ac:dyDescent="0.25">
      <c r="B14" s="40">
        <v>2.125</v>
      </c>
      <c r="C14" s="40">
        <v>0.16666666666666699</v>
      </c>
      <c r="D14" s="110">
        <v>4</v>
      </c>
      <c r="E14" s="41">
        <f t="shared" si="0"/>
        <v>2.8169014084507045</v>
      </c>
      <c r="F14" s="175">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134</v>
      </c>
      <c r="P14" s="111">
        <v>117</v>
      </c>
      <c r="Q14" s="111">
        <v>6728872</v>
      </c>
      <c r="R14" s="46">
        <f t="shared" si="4"/>
        <v>2718</v>
      </c>
      <c r="S14" s="47">
        <f t="shared" si="5"/>
        <v>65.231999999999999</v>
      </c>
      <c r="T14" s="47">
        <f t="shared" si="6"/>
        <v>2.718</v>
      </c>
      <c r="U14" s="112">
        <v>7.1</v>
      </c>
      <c r="V14" s="112">
        <f t="shared" si="7"/>
        <v>7.1</v>
      </c>
      <c r="W14" s="113" t="s">
        <v>135</v>
      </c>
      <c r="X14" s="115">
        <v>0</v>
      </c>
      <c r="Y14" s="115">
        <v>0</v>
      </c>
      <c r="Z14" s="115">
        <v>1146</v>
      </c>
      <c r="AA14" s="115">
        <v>1185</v>
      </c>
      <c r="AB14" s="115">
        <v>1147</v>
      </c>
      <c r="AC14" s="48" t="s">
        <v>90</v>
      </c>
      <c r="AD14" s="48" t="s">
        <v>90</v>
      </c>
      <c r="AE14" s="48" t="s">
        <v>90</v>
      </c>
      <c r="AF14" s="114" t="s">
        <v>90</v>
      </c>
      <c r="AG14" s="123">
        <v>47786628</v>
      </c>
      <c r="AH14" s="49">
        <f t="shared" ref="AH14:AH34" si="9">IF(ISBLANK(AG14),"-",AG14-AG13)</f>
        <v>1032</v>
      </c>
      <c r="AI14" s="50">
        <f t="shared" si="8"/>
        <v>379.6909492273731</v>
      </c>
      <c r="AJ14" s="98">
        <v>0</v>
      </c>
      <c r="AK14" s="98">
        <v>0</v>
      </c>
      <c r="AL14" s="98">
        <v>1</v>
      </c>
      <c r="AM14" s="98">
        <v>1</v>
      </c>
      <c r="AN14" s="98">
        <v>1</v>
      </c>
      <c r="AO14" s="98">
        <v>0.7</v>
      </c>
      <c r="AP14" s="115">
        <v>10946386</v>
      </c>
      <c r="AQ14" s="115">
        <f>AP14-AP13</f>
        <v>322</v>
      </c>
      <c r="AR14" s="51"/>
      <c r="AS14" s="52" t="s">
        <v>113</v>
      </c>
      <c r="AT14" s="54"/>
      <c r="AV14" s="39" t="s">
        <v>96</v>
      </c>
      <c r="AW14" s="39" t="s">
        <v>97</v>
      </c>
      <c r="AY14" s="81" t="s">
        <v>181</v>
      </c>
    </row>
    <row r="15" spans="2:51" ht="14.25" customHeight="1" x14ac:dyDescent="0.25">
      <c r="B15" s="40">
        <v>2.1666666666666701</v>
      </c>
      <c r="C15" s="40">
        <v>0.20833333333333301</v>
      </c>
      <c r="D15" s="110">
        <v>5</v>
      </c>
      <c r="E15" s="41">
        <f t="shared" si="0"/>
        <v>3.5211267605633805</v>
      </c>
      <c r="F15" s="175">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125</v>
      </c>
      <c r="P15" s="111">
        <v>119</v>
      </c>
      <c r="Q15" s="111">
        <v>6733122</v>
      </c>
      <c r="R15" s="46">
        <f t="shared" si="4"/>
        <v>4250</v>
      </c>
      <c r="S15" s="47">
        <f t="shared" si="5"/>
        <v>102</v>
      </c>
      <c r="T15" s="47">
        <f t="shared" si="6"/>
        <v>4.25</v>
      </c>
      <c r="U15" s="112">
        <v>9.5</v>
      </c>
      <c r="V15" s="112">
        <f t="shared" si="7"/>
        <v>9.5</v>
      </c>
      <c r="W15" s="113" t="s">
        <v>135</v>
      </c>
      <c r="X15" s="115">
        <v>0</v>
      </c>
      <c r="Y15" s="115">
        <v>0</v>
      </c>
      <c r="Z15" s="115">
        <v>1056</v>
      </c>
      <c r="AA15" s="115">
        <v>1185</v>
      </c>
      <c r="AB15" s="115">
        <v>1057</v>
      </c>
      <c r="AC15" s="48" t="s">
        <v>90</v>
      </c>
      <c r="AD15" s="48" t="s">
        <v>90</v>
      </c>
      <c r="AE15" s="48" t="s">
        <v>90</v>
      </c>
      <c r="AF15" s="114" t="s">
        <v>90</v>
      </c>
      <c r="AG15" s="123">
        <v>47787836</v>
      </c>
      <c r="AH15" s="49">
        <f t="shared" si="9"/>
        <v>1208</v>
      </c>
      <c r="AI15" s="50">
        <f t="shared" si="8"/>
        <v>284.23529411764707</v>
      </c>
      <c r="AJ15" s="98">
        <v>0</v>
      </c>
      <c r="AK15" s="98">
        <v>0</v>
      </c>
      <c r="AL15" s="98">
        <v>1</v>
      </c>
      <c r="AM15" s="98">
        <v>1</v>
      </c>
      <c r="AN15" s="98">
        <v>1</v>
      </c>
      <c r="AO15" s="98">
        <v>0.7</v>
      </c>
      <c r="AP15" s="115">
        <v>10946586</v>
      </c>
      <c r="AQ15" s="115">
        <f>AP15-AP14</f>
        <v>200</v>
      </c>
      <c r="AR15" s="51"/>
      <c r="AS15" s="52" t="s">
        <v>113</v>
      </c>
      <c r="AV15" s="39" t="s">
        <v>98</v>
      </c>
      <c r="AW15" s="39" t="s">
        <v>99</v>
      </c>
      <c r="AY15" s="97"/>
    </row>
    <row r="16" spans="2:51" x14ac:dyDescent="0.25">
      <c r="B16" s="40">
        <v>2.2083333333333299</v>
      </c>
      <c r="C16" s="40">
        <v>0.25</v>
      </c>
      <c r="D16" s="110">
        <v>7</v>
      </c>
      <c r="E16" s="41">
        <f t="shared" si="0"/>
        <v>4.9295774647887329</v>
      </c>
      <c r="F16" s="175">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11">
        <v>135</v>
      </c>
      <c r="P16" s="111">
        <v>133</v>
      </c>
      <c r="Q16" s="111">
        <v>6738439</v>
      </c>
      <c r="R16" s="46">
        <f t="shared" si="4"/>
        <v>5317</v>
      </c>
      <c r="S16" s="47">
        <f t="shared" si="5"/>
        <v>127.608</v>
      </c>
      <c r="T16" s="47">
        <f t="shared" si="6"/>
        <v>5.3170000000000002</v>
      </c>
      <c r="U16" s="112">
        <v>9.5</v>
      </c>
      <c r="V16" s="112">
        <f t="shared" si="7"/>
        <v>9.5</v>
      </c>
      <c r="W16" s="113" t="s">
        <v>135</v>
      </c>
      <c r="X16" s="115">
        <v>0</v>
      </c>
      <c r="Y16" s="115">
        <v>0</v>
      </c>
      <c r="Z16" s="115">
        <v>1117</v>
      </c>
      <c r="AA16" s="115">
        <v>1185</v>
      </c>
      <c r="AB16" s="115">
        <v>1097</v>
      </c>
      <c r="AC16" s="48" t="s">
        <v>90</v>
      </c>
      <c r="AD16" s="48" t="s">
        <v>90</v>
      </c>
      <c r="AE16" s="48" t="s">
        <v>90</v>
      </c>
      <c r="AF16" s="114" t="s">
        <v>90</v>
      </c>
      <c r="AG16" s="123">
        <v>47788916</v>
      </c>
      <c r="AH16" s="49">
        <f t="shared" si="9"/>
        <v>1080</v>
      </c>
      <c r="AI16" s="50">
        <f t="shared" si="8"/>
        <v>203.12206131277034</v>
      </c>
      <c r="AJ16" s="98">
        <v>0</v>
      </c>
      <c r="AK16" s="98">
        <v>0</v>
      </c>
      <c r="AL16" s="98">
        <v>1</v>
      </c>
      <c r="AM16" s="98">
        <v>1</v>
      </c>
      <c r="AN16" s="98">
        <v>1</v>
      </c>
      <c r="AO16" s="98">
        <v>0</v>
      </c>
      <c r="AP16" s="115">
        <v>10946586</v>
      </c>
      <c r="AQ16" s="115">
        <f>AP16-AP15</f>
        <v>0</v>
      </c>
      <c r="AR16" s="53">
        <v>1.31</v>
      </c>
      <c r="AS16" s="52" t="s">
        <v>101</v>
      </c>
      <c r="AV16" s="39" t="s">
        <v>102</v>
      </c>
      <c r="AW16" s="39" t="s">
        <v>103</v>
      </c>
      <c r="AY16" s="97"/>
    </row>
    <row r="17" spans="1:51" x14ac:dyDescent="0.25">
      <c r="B17" s="40">
        <v>2.25</v>
      </c>
      <c r="C17" s="40">
        <v>0.29166666666666702</v>
      </c>
      <c r="D17" s="110">
        <v>7</v>
      </c>
      <c r="E17" s="41">
        <f t="shared" si="0"/>
        <v>4.9295774647887329</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143</v>
      </c>
      <c r="P17" s="111">
        <v>136</v>
      </c>
      <c r="Q17" s="111">
        <v>6744201</v>
      </c>
      <c r="R17" s="46">
        <f t="shared" si="4"/>
        <v>5762</v>
      </c>
      <c r="S17" s="47">
        <f t="shared" si="5"/>
        <v>138.28800000000001</v>
      </c>
      <c r="T17" s="47">
        <f t="shared" si="6"/>
        <v>5.7619999999999996</v>
      </c>
      <c r="U17" s="112">
        <v>9.5</v>
      </c>
      <c r="V17" s="112">
        <f t="shared" si="7"/>
        <v>9.5</v>
      </c>
      <c r="W17" s="113" t="s">
        <v>135</v>
      </c>
      <c r="X17" s="115">
        <v>0</v>
      </c>
      <c r="Y17" s="115">
        <v>0</v>
      </c>
      <c r="Z17" s="115">
        <v>1187</v>
      </c>
      <c r="AA17" s="115">
        <v>1185</v>
      </c>
      <c r="AB17" s="115">
        <v>1187</v>
      </c>
      <c r="AC17" s="48" t="s">
        <v>90</v>
      </c>
      <c r="AD17" s="48" t="s">
        <v>90</v>
      </c>
      <c r="AE17" s="48" t="s">
        <v>90</v>
      </c>
      <c r="AF17" s="114" t="s">
        <v>90</v>
      </c>
      <c r="AG17" s="123">
        <v>47790144</v>
      </c>
      <c r="AH17" s="49">
        <f t="shared" si="9"/>
        <v>1228</v>
      </c>
      <c r="AI17" s="50">
        <f t="shared" si="8"/>
        <v>213.12044429017703</v>
      </c>
      <c r="AJ17" s="98">
        <v>0</v>
      </c>
      <c r="AK17" s="98">
        <v>0</v>
      </c>
      <c r="AL17" s="98">
        <v>1</v>
      </c>
      <c r="AM17" s="98">
        <v>1</v>
      </c>
      <c r="AN17" s="98">
        <v>1</v>
      </c>
      <c r="AO17" s="98">
        <v>0</v>
      </c>
      <c r="AP17" s="115">
        <v>10946586</v>
      </c>
      <c r="AQ17" s="115">
        <f t="shared" si="1"/>
        <v>0</v>
      </c>
      <c r="AR17" s="51"/>
      <c r="AS17" s="52" t="s">
        <v>101</v>
      </c>
      <c r="AT17" s="54"/>
      <c r="AV17" s="39" t="s">
        <v>104</v>
      </c>
      <c r="AW17" s="39" t="s">
        <v>105</v>
      </c>
      <c r="AY17" s="101"/>
    </row>
    <row r="18" spans="1:51" x14ac:dyDescent="0.25">
      <c r="B18" s="40">
        <v>2.2916666666666701</v>
      </c>
      <c r="C18" s="40">
        <v>0.33333333333333298</v>
      </c>
      <c r="D18" s="110">
        <v>7</v>
      </c>
      <c r="E18" s="41">
        <f t="shared" si="0"/>
        <v>4.9295774647887329</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140</v>
      </c>
      <c r="P18" s="111">
        <v>147</v>
      </c>
      <c r="Q18" s="111">
        <v>6750324</v>
      </c>
      <c r="R18" s="46">
        <f t="shared" si="4"/>
        <v>6123</v>
      </c>
      <c r="S18" s="47">
        <f t="shared" si="5"/>
        <v>146.952</v>
      </c>
      <c r="T18" s="47">
        <f t="shared" si="6"/>
        <v>6.1230000000000002</v>
      </c>
      <c r="U18" s="112">
        <v>9</v>
      </c>
      <c r="V18" s="112">
        <f t="shared" si="7"/>
        <v>9</v>
      </c>
      <c r="W18" s="113" t="s">
        <v>129</v>
      </c>
      <c r="X18" s="115">
        <v>1017</v>
      </c>
      <c r="Y18" s="115">
        <v>0</v>
      </c>
      <c r="Z18" s="115">
        <v>1187</v>
      </c>
      <c r="AA18" s="115">
        <v>1185</v>
      </c>
      <c r="AB18" s="115">
        <v>1187</v>
      </c>
      <c r="AC18" s="48" t="s">
        <v>90</v>
      </c>
      <c r="AD18" s="48" t="s">
        <v>90</v>
      </c>
      <c r="AE18" s="48" t="s">
        <v>90</v>
      </c>
      <c r="AF18" s="114" t="s">
        <v>90</v>
      </c>
      <c r="AG18" s="123">
        <v>47791420</v>
      </c>
      <c r="AH18" s="49">
        <f t="shared" si="9"/>
        <v>1276</v>
      </c>
      <c r="AI18" s="50">
        <f t="shared" si="8"/>
        <v>208.39457782132939</v>
      </c>
      <c r="AJ18" s="98">
        <v>1</v>
      </c>
      <c r="AK18" s="98">
        <v>0</v>
      </c>
      <c r="AL18" s="98">
        <v>1</v>
      </c>
      <c r="AM18" s="98">
        <v>1</v>
      </c>
      <c r="AN18" s="98">
        <v>1</v>
      </c>
      <c r="AO18" s="98">
        <v>0</v>
      </c>
      <c r="AP18" s="115">
        <v>10946586</v>
      </c>
      <c r="AQ18" s="115">
        <f t="shared" si="1"/>
        <v>0</v>
      </c>
      <c r="AR18" s="51"/>
      <c r="AS18" s="52" t="s">
        <v>101</v>
      </c>
      <c r="AV18" s="39" t="s">
        <v>106</v>
      </c>
      <c r="AW18" s="39" t="s">
        <v>107</v>
      </c>
      <c r="AY18" s="101"/>
    </row>
    <row r="19" spans="1:51" x14ac:dyDescent="0.25">
      <c r="A19" s="97" t="s">
        <v>134</v>
      </c>
      <c r="B19" s="40">
        <v>2.3333333333333299</v>
      </c>
      <c r="C19" s="40">
        <v>0.375</v>
      </c>
      <c r="D19" s="110">
        <v>7</v>
      </c>
      <c r="E19" s="41">
        <f t="shared" si="0"/>
        <v>4.9295774647887329</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139</v>
      </c>
      <c r="P19" s="111">
        <v>149</v>
      </c>
      <c r="Q19" s="111">
        <v>6756552</v>
      </c>
      <c r="R19" s="46">
        <f t="shared" si="4"/>
        <v>6228</v>
      </c>
      <c r="S19" s="47">
        <f t="shared" si="5"/>
        <v>149.47200000000001</v>
      </c>
      <c r="T19" s="47">
        <f t="shared" si="6"/>
        <v>6.2279999999999998</v>
      </c>
      <c r="U19" s="112">
        <v>8.5</v>
      </c>
      <c r="V19" s="112">
        <f t="shared" si="7"/>
        <v>8.5</v>
      </c>
      <c r="W19" s="113" t="s">
        <v>129</v>
      </c>
      <c r="X19" s="115">
        <v>1046</v>
      </c>
      <c r="Y19" s="115">
        <v>0</v>
      </c>
      <c r="Z19" s="115">
        <v>1187</v>
      </c>
      <c r="AA19" s="115">
        <v>1185</v>
      </c>
      <c r="AB19" s="115">
        <v>1187</v>
      </c>
      <c r="AC19" s="48" t="s">
        <v>90</v>
      </c>
      <c r="AD19" s="48" t="s">
        <v>90</v>
      </c>
      <c r="AE19" s="48" t="s">
        <v>90</v>
      </c>
      <c r="AF19" s="114" t="s">
        <v>90</v>
      </c>
      <c r="AG19" s="123">
        <v>47792804</v>
      </c>
      <c r="AH19" s="49">
        <f t="shared" si="9"/>
        <v>1384</v>
      </c>
      <c r="AI19" s="50">
        <f t="shared" si="8"/>
        <v>222.22222222222223</v>
      </c>
      <c r="AJ19" s="98">
        <v>1</v>
      </c>
      <c r="AK19" s="98">
        <v>0</v>
      </c>
      <c r="AL19" s="98">
        <v>1</v>
      </c>
      <c r="AM19" s="98">
        <v>1</v>
      </c>
      <c r="AN19" s="98">
        <v>1</v>
      </c>
      <c r="AO19" s="98">
        <v>0</v>
      </c>
      <c r="AP19" s="115">
        <v>10946586</v>
      </c>
      <c r="AQ19" s="115">
        <f t="shared" si="1"/>
        <v>0</v>
      </c>
      <c r="AR19" s="51"/>
      <c r="AS19" s="52" t="s">
        <v>101</v>
      </c>
      <c r="AV19" s="39" t="s">
        <v>108</v>
      </c>
      <c r="AW19" s="39" t="s">
        <v>109</v>
      </c>
      <c r="AY19" s="101"/>
    </row>
    <row r="20" spans="1:51" x14ac:dyDescent="0.25">
      <c r="B20" s="40">
        <v>2.375</v>
      </c>
      <c r="C20" s="40">
        <v>0.41666666666666669</v>
      </c>
      <c r="D20" s="110">
        <v>6</v>
      </c>
      <c r="E20" s="41">
        <f t="shared" si="0"/>
        <v>4.2253521126760569</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138</v>
      </c>
      <c r="P20" s="111">
        <v>148</v>
      </c>
      <c r="Q20" s="111">
        <v>6762737</v>
      </c>
      <c r="R20" s="46">
        <f t="shared" si="4"/>
        <v>6185</v>
      </c>
      <c r="S20" s="47">
        <f t="shared" si="5"/>
        <v>148.44</v>
      </c>
      <c r="T20" s="47">
        <f t="shared" si="6"/>
        <v>6.1849999999999996</v>
      </c>
      <c r="U20" s="112">
        <v>7.9</v>
      </c>
      <c r="V20" s="112">
        <f t="shared" si="7"/>
        <v>7.9</v>
      </c>
      <c r="W20" s="113" t="s">
        <v>129</v>
      </c>
      <c r="X20" s="115">
        <v>1047</v>
      </c>
      <c r="Y20" s="115">
        <v>0</v>
      </c>
      <c r="Z20" s="115">
        <v>1187</v>
      </c>
      <c r="AA20" s="115">
        <v>1185</v>
      </c>
      <c r="AB20" s="115">
        <v>1187</v>
      </c>
      <c r="AC20" s="48" t="s">
        <v>90</v>
      </c>
      <c r="AD20" s="48" t="s">
        <v>90</v>
      </c>
      <c r="AE20" s="48" t="s">
        <v>90</v>
      </c>
      <c r="AF20" s="114" t="s">
        <v>90</v>
      </c>
      <c r="AG20" s="123">
        <v>47794180</v>
      </c>
      <c r="AH20" s="49">
        <f t="shared" si="9"/>
        <v>1376</v>
      </c>
      <c r="AI20" s="50">
        <f t="shared" si="8"/>
        <v>222.47372675828618</v>
      </c>
      <c r="AJ20" s="98">
        <v>1</v>
      </c>
      <c r="AK20" s="98">
        <v>0</v>
      </c>
      <c r="AL20" s="98">
        <v>1</v>
      </c>
      <c r="AM20" s="98">
        <v>1</v>
      </c>
      <c r="AN20" s="98">
        <v>1</v>
      </c>
      <c r="AO20" s="98">
        <v>0</v>
      </c>
      <c r="AP20" s="115">
        <v>10946586</v>
      </c>
      <c r="AQ20" s="115">
        <f t="shared" si="1"/>
        <v>0</v>
      </c>
      <c r="AR20" s="53">
        <v>1.27</v>
      </c>
      <c r="AS20" s="52" t="s">
        <v>134</v>
      </c>
      <c r="AY20" s="101"/>
    </row>
    <row r="21" spans="1:51" x14ac:dyDescent="0.25">
      <c r="B21" s="40">
        <v>2.4166666666666701</v>
      </c>
      <c r="C21" s="40">
        <v>0.45833333333333298</v>
      </c>
      <c r="D21" s="110">
        <v>6</v>
      </c>
      <c r="E21" s="41">
        <f t="shared" si="0"/>
        <v>4.2253521126760569</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137</v>
      </c>
      <c r="P21" s="111">
        <v>147</v>
      </c>
      <c r="Q21" s="111">
        <v>6768937</v>
      </c>
      <c r="R21" s="46">
        <f t="shared" si="4"/>
        <v>6200</v>
      </c>
      <c r="S21" s="47">
        <f t="shared" si="5"/>
        <v>148.80000000000001</v>
      </c>
      <c r="T21" s="47">
        <f t="shared" si="6"/>
        <v>6.2</v>
      </c>
      <c r="U21" s="112">
        <v>7.3</v>
      </c>
      <c r="V21" s="112">
        <f t="shared" si="7"/>
        <v>7.3</v>
      </c>
      <c r="W21" s="113" t="s">
        <v>129</v>
      </c>
      <c r="X21" s="115">
        <v>1047</v>
      </c>
      <c r="Y21" s="115">
        <v>0</v>
      </c>
      <c r="Z21" s="115">
        <v>1187</v>
      </c>
      <c r="AA21" s="115">
        <v>1185</v>
      </c>
      <c r="AB21" s="115">
        <v>1187</v>
      </c>
      <c r="AC21" s="48" t="s">
        <v>90</v>
      </c>
      <c r="AD21" s="48" t="s">
        <v>90</v>
      </c>
      <c r="AE21" s="48" t="s">
        <v>90</v>
      </c>
      <c r="AF21" s="114" t="s">
        <v>90</v>
      </c>
      <c r="AG21" s="123">
        <v>47795560</v>
      </c>
      <c r="AH21" s="49">
        <f t="shared" si="9"/>
        <v>1380</v>
      </c>
      <c r="AI21" s="50">
        <f t="shared" si="8"/>
        <v>222.58064516129031</v>
      </c>
      <c r="AJ21" s="98">
        <v>1</v>
      </c>
      <c r="AK21" s="98">
        <v>0</v>
      </c>
      <c r="AL21" s="98">
        <v>1</v>
      </c>
      <c r="AM21" s="98">
        <v>1</v>
      </c>
      <c r="AN21" s="98">
        <v>1</v>
      </c>
      <c r="AO21" s="98">
        <v>0</v>
      </c>
      <c r="AP21" s="115">
        <v>10946586</v>
      </c>
      <c r="AQ21" s="115">
        <f t="shared" si="1"/>
        <v>0</v>
      </c>
      <c r="AR21" s="51"/>
      <c r="AS21" s="52" t="s">
        <v>101</v>
      </c>
      <c r="AY21" s="101"/>
    </row>
    <row r="22" spans="1:51" x14ac:dyDescent="0.25">
      <c r="A22" s="97" t="s">
        <v>163</v>
      </c>
      <c r="B22" s="40">
        <v>2.4583333333333299</v>
      </c>
      <c r="C22" s="40">
        <v>0.5</v>
      </c>
      <c r="D22" s="110">
        <v>6</v>
      </c>
      <c r="E22" s="41">
        <f t="shared" si="0"/>
        <v>4.2253521126760569</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133</v>
      </c>
      <c r="P22" s="111">
        <v>142</v>
      </c>
      <c r="Q22" s="111">
        <v>6775051</v>
      </c>
      <c r="R22" s="46">
        <f t="shared" si="4"/>
        <v>6114</v>
      </c>
      <c r="S22" s="47">
        <f t="shared" si="5"/>
        <v>146.73599999999999</v>
      </c>
      <c r="T22" s="47">
        <f t="shared" si="6"/>
        <v>6.1139999999999999</v>
      </c>
      <c r="U22" s="112">
        <v>6.7</v>
      </c>
      <c r="V22" s="112">
        <f t="shared" si="7"/>
        <v>6.7</v>
      </c>
      <c r="W22" s="113" t="s">
        <v>129</v>
      </c>
      <c r="X22" s="115">
        <v>1047</v>
      </c>
      <c r="Y22" s="115">
        <v>0</v>
      </c>
      <c r="Z22" s="115">
        <v>1187</v>
      </c>
      <c r="AA22" s="115">
        <v>1185</v>
      </c>
      <c r="AB22" s="115">
        <v>1187</v>
      </c>
      <c r="AC22" s="48" t="s">
        <v>90</v>
      </c>
      <c r="AD22" s="48" t="s">
        <v>90</v>
      </c>
      <c r="AE22" s="48" t="s">
        <v>90</v>
      </c>
      <c r="AF22" s="114" t="s">
        <v>90</v>
      </c>
      <c r="AG22" s="123">
        <v>47796936</v>
      </c>
      <c r="AH22" s="49">
        <f t="shared" si="9"/>
        <v>1376</v>
      </c>
      <c r="AI22" s="50">
        <f t="shared" si="8"/>
        <v>225.05724566568531</v>
      </c>
      <c r="AJ22" s="98">
        <v>1</v>
      </c>
      <c r="AK22" s="98">
        <v>0</v>
      </c>
      <c r="AL22" s="98">
        <v>1</v>
      </c>
      <c r="AM22" s="98">
        <v>1</v>
      </c>
      <c r="AN22" s="98">
        <v>1</v>
      </c>
      <c r="AO22" s="98">
        <v>0</v>
      </c>
      <c r="AP22" s="115">
        <v>10946586</v>
      </c>
      <c r="AQ22" s="115">
        <f t="shared" si="1"/>
        <v>0</v>
      </c>
      <c r="AR22" s="51"/>
      <c r="AS22" s="52" t="s">
        <v>101</v>
      </c>
      <c r="AV22" s="55" t="s">
        <v>110</v>
      </c>
      <c r="AY22" s="101"/>
    </row>
    <row r="23" spans="1:51" x14ac:dyDescent="0.25">
      <c r="B23" s="40">
        <v>2.5</v>
      </c>
      <c r="C23" s="40">
        <v>0.54166666666666696</v>
      </c>
      <c r="D23" s="110">
        <v>5</v>
      </c>
      <c r="E23" s="41">
        <f t="shared" si="0"/>
        <v>3.5211267605633805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132</v>
      </c>
      <c r="P23" s="111">
        <v>143</v>
      </c>
      <c r="Q23" s="111">
        <v>6780960</v>
      </c>
      <c r="R23" s="46">
        <f t="shared" si="4"/>
        <v>5909</v>
      </c>
      <c r="S23" s="47">
        <f t="shared" si="5"/>
        <v>141.816</v>
      </c>
      <c r="T23" s="47">
        <f t="shared" si="6"/>
        <v>5.9089999999999998</v>
      </c>
      <c r="U23" s="112">
        <v>6.1</v>
      </c>
      <c r="V23" s="112">
        <f t="shared" si="7"/>
        <v>6.1</v>
      </c>
      <c r="W23" s="113" t="s">
        <v>129</v>
      </c>
      <c r="X23" s="115">
        <v>1047</v>
      </c>
      <c r="Y23" s="115">
        <v>0</v>
      </c>
      <c r="Z23" s="115">
        <v>1187</v>
      </c>
      <c r="AA23" s="115">
        <v>1185</v>
      </c>
      <c r="AB23" s="115">
        <v>1187</v>
      </c>
      <c r="AC23" s="48" t="s">
        <v>90</v>
      </c>
      <c r="AD23" s="48" t="s">
        <v>90</v>
      </c>
      <c r="AE23" s="48" t="s">
        <v>90</v>
      </c>
      <c r="AF23" s="114" t="s">
        <v>90</v>
      </c>
      <c r="AG23" s="123">
        <v>47798292</v>
      </c>
      <c r="AH23" s="49">
        <f t="shared" si="9"/>
        <v>1356</v>
      </c>
      <c r="AI23" s="50">
        <f t="shared" si="8"/>
        <v>229.48045354543916</v>
      </c>
      <c r="AJ23" s="98">
        <v>1</v>
      </c>
      <c r="AK23" s="98">
        <v>0</v>
      </c>
      <c r="AL23" s="98">
        <v>1</v>
      </c>
      <c r="AM23" s="98">
        <v>1</v>
      </c>
      <c r="AN23" s="98">
        <v>1</v>
      </c>
      <c r="AO23" s="98">
        <v>0</v>
      </c>
      <c r="AP23" s="115">
        <v>10946586</v>
      </c>
      <c r="AQ23" s="115">
        <f t="shared" si="1"/>
        <v>0</v>
      </c>
      <c r="AR23" s="51"/>
      <c r="AS23" s="52" t="s">
        <v>113</v>
      </c>
      <c r="AT23" s="54"/>
      <c r="AV23" s="56" t="s">
        <v>111</v>
      </c>
      <c r="AW23" s="57" t="s">
        <v>112</v>
      </c>
      <c r="AY23" s="101"/>
    </row>
    <row r="24" spans="1:51" x14ac:dyDescent="0.25">
      <c r="B24" s="40">
        <v>2.5416666666666701</v>
      </c>
      <c r="C24" s="40">
        <v>0.58333333333333404</v>
      </c>
      <c r="D24" s="110">
        <v>5</v>
      </c>
      <c r="E24" s="41">
        <f t="shared" si="0"/>
        <v>3.5211267605633805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132</v>
      </c>
      <c r="P24" s="111">
        <v>139</v>
      </c>
      <c r="Q24" s="111">
        <v>6786827</v>
      </c>
      <c r="R24" s="46">
        <f t="shared" si="4"/>
        <v>5867</v>
      </c>
      <c r="S24" s="47">
        <f t="shared" si="5"/>
        <v>140.80799999999999</v>
      </c>
      <c r="T24" s="47">
        <f t="shared" si="6"/>
        <v>5.867</v>
      </c>
      <c r="U24" s="112">
        <v>5.6</v>
      </c>
      <c r="V24" s="112">
        <f t="shared" si="7"/>
        <v>5.6</v>
      </c>
      <c r="W24" s="113" t="s">
        <v>129</v>
      </c>
      <c r="X24" s="115">
        <v>1026</v>
      </c>
      <c r="Y24" s="115">
        <v>0</v>
      </c>
      <c r="Z24" s="115">
        <v>1187</v>
      </c>
      <c r="AA24" s="115">
        <v>1185</v>
      </c>
      <c r="AB24" s="115">
        <v>1188</v>
      </c>
      <c r="AC24" s="48" t="s">
        <v>90</v>
      </c>
      <c r="AD24" s="48" t="s">
        <v>90</v>
      </c>
      <c r="AE24" s="48" t="s">
        <v>90</v>
      </c>
      <c r="AF24" s="114" t="s">
        <v>90</v>
      </c>
      <c r="AG24" s="123">
        <v>47799628</v>
      </c>
      <c r="AH24" s="49">
        <f>IF(ISBLANK(AG24),"-",AG24-AG23)</f>
        <v>1336</v>
      </c>
      <c r="AI24" s="50">
        <f t="shared" si="8"/>
        <v>227.71433441281746</v>
      </c>
      <c r="AJ24" s="98">
        <v>1</v>
      </c>
      <c r="AK24" s="98">
        <v>0</v>
      </c>
      <c r="AL24" s="98">
        <v>1</v>
      </c>
      <c r="AM24" s="98">
        <v>1</v>
      </c>
      <c r="AN24" s="98">
        <v>1</v>
      </c>
      <c r="AO24" s="98">
        <v>0</v>
      </c>
      <c r="AP24" s="115">
        <v>10946586</v>
      </c>
      <c r="AQ24" s="115">
        <f t="shared" si="1"/>
        <v>0</v>
      </c>
      <c r="AR24" s="53">
        <v>1.19</v>
      </c>
      <c r="AS24" s="52" t="s">
        <v>113</v>
      </c>
      <c r="AV24" s="58" t="s">
        <v>29</v>
      </c>
      <c r="AW24" s="58">
        <v>14.7</v>
      </c>
      <c r="AY24" s="101"/>
    </row>
    <row r="25" spans="1:51" x14ac:dyDescent="0.25">
      <c r="B25" s="40">
        <v>2.5833333333333299</v>
      </c>
      <c r="C25" s="40">
        <v>0.625</v>
      </c>
      <c r="D25" s="110">
        <v>5</v>
      </c>
      <c r="E25" s="41">
        <f t="shared" si="0"/>
        <v>3.5211267605633805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137</v>
      </c>
      <c r="P25" s="111">
        <v>139</v>
      </c>
      <c r="Q25" s="111">
        <v>6792572</v>
      </c>
      <c r="R25" s="46">
        <f t="shared" si="4"/>
        <v>5745</v>
      </c>
      <c r="S25" s="47">
        <f t="shared" si="5"/>
        <v>137.88</v>
      </c>
      <c r="T25" s="47">
        <f t="shared" si="6"/>
        <v>5.7450000000000001</v>
      </c>
      <c r="U25" s="112">
        <v>5.4</v>
      </c>
      <c r="V25" s="112">
        <f t="shared" si="7"/>
        <v>5.4</v>
      </c>
      <c r="W25" s="113" t="s">
        <v>129</v>
      </c>
      <c r="X25" s="115">
        <v>1005</v>
      </c>
      <c r="Y25" s="115">
        <v>0</v>
      </c>
      <c r="Z25" s="115">
        <v>1186</v>
      </c>
      <c r="AA25" s="115">
        <v>1185</v>
      </c>
      <c r="AB25" s="115">
        <v>1187</v>
      </c>
      <c r="AC25" s="48" t="s">
        <v>90</v>
      </c>
      <c r="AD25" s="48" t="s">
        <v>90</v>
      </c>
      <c r="AE25" s="48" t="s">
        <v>90</v>
      </c>
      <c r="AF25" s="114" t="s">
        <v>90</v>
      </c>
      <c r="AG25" s="123">
        <v>47800956</v>
      </c>
      <c r="AH25" s="49">
        <f t="shared" si="9"/>
        <v>1328</v>
      </c>
      <c r="AI25" s="50">
        <f t="shared" si="8"/>
        <v>231.15752828546562</v>
      </c>
      <c r="AJ25" s="98">
        <v>1</v>
      </c>
      <c r="AK25" s="98">
        <v>0</v>
      </c>
      <c r="AL25" s="98">
        <v>1</v>
      </c>
      <c r="AM25" s="98">
        <v>1</v>
      </c>
      <c r="AN25" s="98">
        <v>1</v>
      </c>
      <c r="AO25" s="98">
        <v>0</v>
      </c>
      <c r="AP25" s="115">
        <v>10946586</v>
      </c>
      <c r="AQ25" s="115">
        <f t="shared" si="1"/>
        <v>0</v>
      </c>
      <c r="AR25" s="51"/>
      <c r="AS25" s="52" t="s">
        <v>113</v>
      </c>
      <c r="AV25" s="58" t="s">
        <v>74</v>
      </c>
      <c r="AW25" s="58">
        <v>10.36</v>
      </c>
      <c r="AY25" s="101"/>
    </row>
    <row r="26" spans="1:51" x14ac:dyDescent="0.25">
      <c r="B26" s="40">
        <v>2.625</v>
      </c>
      <c r="C26" s="40">
        <v>0.66666666666666696</v>
      </c>
      <c r="D26" s="110">
        <v>5</v>
      </c>
      <c r="E26" s="41">
        <f t="shared" si="0"/>
        <v>3.5211267605633805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136</v>
      </c>
      <c r="P26" s="111">
        <v>142</v>
      </c>
      <c r="Q26" s="111">
        <v>6798454</v>
      </c>
      <c r="R26" s="46">
        <f t="shared" si="4"/>
        <v>5882</v>
      </c>
      <c r="S26" s="47">
        <f t="shared" si="5"/>
        <v>141.16800000000001</v>
      </c>
      <c r="T26" s="47">
        <f t="shared" si="6"/>
        <v>5.8819999999999997</v>
      </c>
      <c r="U26" s="112">
        <v>5.0999999999999996</v>
      </c>
      <c r="V26" s="112">
        <f t="shared" si="7"/>
        <v>5.0999999999999996</v>
      </c>
      <c r="W26" s="113" t="s">
        <v>129</v>
      </c>
      <c r="X26" s="115">
        <v>1005</v>
      </c>
      <c r="Y26" s="115">
        <v>0</v>
      </c>
      <c r="Z26" s="115">
        <v>1187</v>
      </c>
      <c r="AA26" s="115">
        <v>1185</v>
      </c>
      <c r="AB26" s="115">
        <v>1187</v>
      </c>
      <c r="AC26" s="48" t="s">
        <v>90</v>
      </c>
      <c r="AD26" s="48" t="s">
        <v>90</v>
      </c>
      <c r="AE26" s="48" t="s">
        <v>90</v>
      </c>
      <c r="AF26" s="114" t="s">
        <v>90</v>
      </c>
      <c r="AG26" s="123">
        <v>47802284</v>
      </c>
      <c r="AH26" s="49">
        <f t="shared" si="9"/>
        <v>1328</v>
      </c>
      <c r="AI26" s="50">
        <f t="shared" si="8"/>
        <v>225.77354641278478</v>
      </c>
      <c r="AJ26" s="98">
        <v>1</v>
      </c>
      <c r="AK26" s="98">
        <v>0</v>
      </c>
      <c r="AL26" s="98">
        <v>1</v>
      </c>
      <c r="AM26" s="98">
        <v>1</v>
      </c>
      <c r="AN26" s="98">
        <v>1</v>
      </c>
      <c r="AO26" s="98">
        <v>0</v>
      </c>
      <c r="AP26" s="115">
        <v>10946586</v>
      </c>
      <c r="AQ26" s="115">
        <f t="shared" si="1"/>
        <v>0</v>
      </c>
      <c r="AR26" s="51"/>
      <c r="AS26" s="52" t="s">
        <v>113</v>
      </c>
      <c r="AV26" s="58" t="s">
        <v>114</v>
      </c>
      <c r="AW26" s="58">
        <v>1.01325</v>
      </c>
      <c r="AY26" s="101"/>
    </row>
    <row r="27" spans="1:51" x14ac:dyDescent="0.25">
      <c r="B27" s="40">
        <v>2.6666666666666701</v>
      </c>
      <c r="C27" s="40">
        <v>0.70833333333333404</v>
      </c>
      <c r="D27" s="110">
        <v>5</v>
      </c>
      <c r="E27" s="41">
        <f t="shared" si="0"/>
        <v>3.5211267605633805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138</v>
      </c>
      <c r="P27" s="111">
        <v>138</v>
      </c>
      <c r="Q27" s="111">
        <v>6804361</v>
      </c>
      <c r="R27" s="46">
        <f t="shared" si="4"/>
        <v>5907</v>
      </c>
      <c r="S27" s="47">
        <f t="shared" si="5"/>
        <v>141.768</v>
      </c>
      <c r="T27" s="47">
        <f t="shared" si="6"/>
        <v>5.907</v>
      </c>
      <c r="U27" s="112">
        <v>4.8</v>
      </c>
      <c r="V27" s="112">
        <f t="shared" si="7"/>
        <v>4.8</v>
      </c>
      <c r="W27" s="113" t="s">
        <v>129</v>
      </c>
      <c r="X27" s="115">
        <v>1005</v>
      </c>
      <c r="Y27" s="115">
        <v>0</v>
      </c>
      <c r="Z27" s="115">
        <v>1187</v>
      </c>
      <c r="AA27" s="115">
        <v>1185</v>
      </c>
      <c r="AB27" s="115">
        <v>1187</v>
      </c>
      <c r="AC27" s="48" t="s">
        <v>90</v>
      </c>
      <c r="AD27" s="48" t="s">
        <v>90</v>
      </c>
      <c r="AE27" s="48" t="s">
        <v>90</v>
      </c>
      <c r="AF27" s="114" t="s">
        <v>90</v>
      </c>
      <c r="AG27" s="123">
        <v>47803628</v>
      </c>
      <c r="AH27" s="49">
        <f t="shared" si="9"/>
        <v>1344</v>
      </c>
      <c r="AI27" s="50">
        <f t="shared" si="8"/>
        <v>227.52666328085323</v>
      </c>
      <c r="AJ27" s="98">
        <v>1</v>
      </c>
      <c r="AK27" s="98">
        <v>0</v>
      </c>
      <c r="AL27" s="98">
        <v>1</v>
      </c>
      <c r="AM27" s="98">
        <v>1</v>
      </c>
      <c r="AN27" s="98">
        <v>1</v>
      </c>
      <c r="AO27" s="98">
        <v>0</v>
      </c>
      <c r="AP27" s="115">
        <v>10946586</v>
      </c>
      <c r="AQ27" s="115">
        <f t="shared" si="1"/>
        <v>0</v>
      </c>
      <c r="AR27" s="51"/>
      <c r="AS27" s="52" t="s">
        <v>113</v>
      </c>
      <c r="AV27" s="58" t="s">
        <v>115</v>
      </c>
      <c r="AW27" s="58">
        <v>1</v>
      </c>
      <c r="AY27" s="101"/>
    </row>
    <row r="28" spans="1:51" x14ac:dyDescent="0.25">
      <c r="B28" s="40">
        <v>2.7083333333333299</v>
      </c>
      <c r="C28" s="40">
        <v>0.750000000000002</v>
      </c>
      <c r="D28" s="110">
        <v>5</v>
      </c>
      <c r="E28" s="41">
        <f t="shared" si="0"/>
        <v>3.5211267605633805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138</v>
      </c>
      <c r="P28" s="111">
        <v>139</v>
      </c>
      <c r="Q28" s="111">
        <v>6810128</v>
      </c>
      <c r="R28" s="46">
        <f t="shared" si="4"/>
        <v>5767</v>
      </c>
      <c r="S28" s="47">
        <f t="shared" si="5"/>
        <v>138.40799999999999</v>
      </c>
      <c r="T28" s="47">
        <f t="shared" si="6"/>
        <v>5.7670000000000003</v>
      </c>
      <c r="U28" s="112">
        <v>4.5999999999999996</v>
      </c>
      <c r="V28" s="112">
        <f t="shared" si="7"/>
        <v>4.5999999999999996</v>
      </c>
      <c r="W28" s="113" t="s">
        <v>129</v>
      </c>
      <c r="X28" s="115">
        <v>996</v>
      </c>
      <c r="Y28" s="115">
        <v>0</v>
      </c>
      <c r="Z28" s="115">
        <v>1187</v>
      </c>
      <c r="AA28" s="115">
        <v>1185</v>
      </c>
      <c r="AB28" s="115">
        <v>1188</v>
      </c>
      <c r="AC28" s="48" t="s">
        <v>90</v>
      </c>
      <c r="AD28" s="48" t="s">
        <v>90</v>
      </c>
      <c r="AE28" s="48" t="s">
        <v>90</v>
      </c>
      <c r="AF28" s="114" t="s">
        <v>90</v>
      </c>
      <c r="AG28" s="123">
        <v>47804940</v>
      </c>
      <c r="AH28" s="49">
        <f t="shared" si="9"/>
        <v>1312</v>
      </c>
      <c r="AI28" s="50">
        <f t="shared" si="8"/>
        <v>227.50130050286108</v>
      </c>
      <c r="AJ28" s="98">
        <v>1</v>
      </c>
      <c r="AK28" s="98">
        <v>0</v>
      </c>
      <c r="AL28" s="98">
        <v>1</v>
      </c>
      <c r="AM28" s="98">
        <v>1</v>
      </c>
      <c r="AN28" s="98">
        <v>1</v>
      </c>
      <c r="AO28" s="98">
        <v>0</v>
      </c>
      <c r="AP28" s="115">
        <v>10946586</v>
      </c>
      <c r="AQ28" s="115">
        <f t="shared" si="1"/>
        <v>0</v>
      </c>
      <c r="AR28" s="53">
        <v>1.29</v>
      </c>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138</v>
      </c>
      <c r="P29" s="111">
        <v>139</v>
      </c>
      <c r="Q29" s="111">
        <v>6815922</v>
      </c>
      <c r="R29" s="46">
        <f t="shared" si="4"/>
        <v>5794</v>
      </c>
      <c r="S29" s="47">
        <f t="shared" si="5"/>
        <v>139.05600000000001</v>
      </c>
      <c r="T29" s="47">
        <f t="shared" si="6"/>
        <v>5.7939999999999996</v>
      </c>
      <c r="U29" s="112">
        <v>4.4000000000000004</v>
      </c>
      <c r="V29" s="112">
        <f t="shared" si="7"/>
        <v>4.4000000000000004</v>
      </c>
      <c r="W29" s="113" t="s">
        <v>129</v>
      </c>
      <c r="X29" s="115">
        <v>994</v>
      </c>
      <c r="Y29" s="115">
        <v>0</v>
      </c>
      <c r="Z29" s="115">
        <v>1186</v>
      </c>
      <c r="AA29" s="115">
        <v>1185</v>
      </c>
      <c r="AB29" s="115">
        <v>1187</v>
      </c>
      <c r="AC29" s="48" t="s">
        <v>90</v>
      </c>
      <c r="AD29" s="48" t="s">
        <v>90</v>
      </c>
      <c r="AE29" s="48" t="s">
        <v>90</v>
      </c>
      <c r="AF29" s="114" t="s">
        <v>90</v>
      </c>
      <c r="AG29" s="123">
        <v>47806260</v>
      </c>
      <c r="AH29" s="49">
        <f t="shared" si="9"/>
        <v>1320</v>
      </c>
      <c r="AI29" s="50">
        <f t="shared" si="8"/>
        <v>227.82188470831898</v>
      </c>
      <c r="AJ29" s="98">
        <v>1</v>
      </c>
      <c r="AK29" s="98">
        <v>0</v>
      </c>
      <c r="AL29" s="98">
        <v>1</v>
      </c>
      <c r="AM29" s="98">
        <v>1</v>
      </c>
      <c r="AN29" s="98">
        <v>1</v>
      </c>
      <c r="AO29" s="98">
        <v>0</v>
      </c>
      <c r="AP29" s="115">
        <v>10946586</v>
      </c>
      <c r="AQ29" s="115">
        <f t="shared" si="1"/>
        <v>0</v>
      </c>
      <c r="AR29" s="51"/>
      <c r="AS29" s="52" t="s">
        <v>113</v>
      </c>
      <c r="AY29" s="101"/>
    </row>
    <row r="30" spans="1:51" x14ac:dyDescent="0.25">
      <c r="B30" s="40">
        <v>2.7916666666666701</v>
      </c>
      <c r="C30" s="40">
        <v>0.83333333333333703</v>
      </c>
      <c r="D30" s="110">
        <v>5</v>
      </c>
      <c r="E30" s="41">
        <f t="shared" si="0"/>
        <v>3.5211267605633805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115</v>
      </c>
      <c r="P30" s="111">
        <v>132</v>
      </c>
      <c r="Q30" s="111">
        <v>6821369</v>
      </c>
      <c r="R30" s="46">
        <f t="shared" si="4"/>
        <v>5447</v>
      </c>
      <c r="S30" s="47">
        <f t="shared" si="5"/>
        <v>130.72800000000001</v>
      </c>
      <c r="T30" s="47">
        <f t="shared" si="6"/>
        <v>5.4470000000000001</v>
      </c>
      <c r="U30" s="112">
        <v>3.6</v>
      </c>
      <c r="V30" s="112">
        <f t="shared" si="7"/>
        <v>3.6</v>
      </c>
      <c r="W30" s="113" t="s">
        <v>133</v>
      </c>
      <c r="X30" s="115">
        <v>1057</v>
      </c>
      <c r="Y30" s="115">
        <v>0</v>
      </c>
      <c r="Z30" s="115">
        <v>1188</v>
      </c>
      <c r="AA30" s="115">
        <v>1185</v>
      </c>
      <c r="AB30" s="115">
        <v>0</v>
      </c>
      <c r="AC30" s="48" t="s">
        <v>90</v>
      </c>
      <c r="AD30" s="48" t="s">
        <v>90</v>
      </c>
      <c r="AE30" s="48" t="s">
        <v>90</v>
      </c>
      <c r="AF30" s="114" t="s">
        <v>90</v>
      </c>
      <c r="AG30" s="123">
        <v>47807356</v>
      </c>
      <c r="AH30" s="49">
        <f t="shared" si="9"/>
        <v>1096</v>
      </c>
      <c r="AI30" s="50">
        <f t="shared" si="8"/>
        <v>201.21167615201028</v>
      </c>
      <c r="AJ30" s="98">
        <v>1</v>
      </c>
      <c r="AK30" s="98">
        <v>0</v>
      </c>
      <c r="AL30" s="98">
        <v>1</v>
      </c>
      <c r="AM30" s="98">
        <v>1</v>
      </c>
      <c r="AN30" s="98">
        <v>0</v>
      </c>
      <c r="AO30" s="98">
        <v>0</v>
      </c>
      <c r="AP30" s="115">
        <v>10946586</v>
      </c>
      <c r="AQ30" s="115">
        <f t="shared" si="1"/>
        <v>0</v>
      </c>
      <c r="AR30" s="51"/>
      <c r="AS30" s="52" t="s">
        <v>113</v>
      </c>
      <c r="AV30" s="339" t="s">
        <v>117</v>
      </c>
      <c r="AW30" s="339"/>
      <c r="AY30" s="101"/>
    </row>
    <row r="31" spans="1:51" x14ac:dyDescent="0.25">
      <c r="B31" s="40">
        <v>2.8333333333333299</v>
      </c>
      <c r="C31" s="40">
        <v>0.875000000000004</v>
      </c>
      <c r="D31" s="110">
        <v>5</v>
      </c>
      <c r="E31" s="41">
        <f t="shared" si="0"/>
        <v>3.5211267605633805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129</v>
      </c>
      <c r="P31" s="111">
        <v>139</v>
      </c>
      <c r="Q31" s="111">
        <v>6827106</v>
      </c>
      <c r="R31" s="46">
        <f t="shared" si="4"/>
        <v>5737</v>
      </c>
      <c r="S31" s="47">
        <f t="shared" si="5"/>
        <v>137.68799999999999</v>
      </c>
      <c r="T31" s="47">
        <f t="shared" si="6"/>
        <v>5.7370000000000001</v>
      </c>
      <c r="U31" s="112">
        <v>3</v>
      </c>
      <c r="V31" s="112">
        <f t="shared" si="7"/>
        <v>3</v>
      </c>
      <c r="W31" s="113" t="s">
        <v>129</v>
      </c>
      <c r="X31" s="115">
        <v>1097</v>
      </c>
      <c r="Y31" s="115">
        <v>0</v>
      </c>
      <c r="Z31" s="115">
        <v>1187</v>
      </c>
      <c r="AA31" s="115">
        <v>1185</v>
      </c>
      <c r="AB31" s="115">
        <v>1187</v>
      </c>
      <c r="AC31" s="48" t="s">
        <v>90</v>
      </c>
      <c r="AD31" s="48" t="s">
        <v>90</v>
      </c>
      <c r="AE31" s="48" t="s">
        <v>90</v>
      </c>
      <c r="AF31" s="114" t="s">
        <v>90</v>
      </c>
      <c r="AG31" s="123">
        <v>47808704</v>
      </c>
      <c r="AH31" s="49">
        <f t="shared" si="9"/>
        <v>1348</v>
      </c>
      <c r="AI31" s="50">
        <f t="shared" si="8"/>
        <v>234.96601010981348</v>
      </c>
      <c r="AJ31" s="98">
        <v>1</v>
      </c>
      <c r="AK31" s="98">
        <v>0</v>
      </c>
      <c r="AL31" s="98">
        <v>1</v>
      </c>
      <c r="AM31" s="98">
        <v>1</v>
      </c>
      <c r="AN31" s="98">
        <v>1</v>
      </c>
      <c r="AO31" s="98">
        <v>0</v>
      </c>
      <c r="AP31" s="115">
        <v>10946586</v>
      </c>
      <c r="AQ31" s="115">
        <f t="shared" si="1"/>
        <v>0</v>
      </c>
      <c r="AR31" s="51"/>
      <c r="AS31" s="52" t="s">
        <v>113</v>
      </c>
      <c r="AV31" s="59" t="s">
        <v>29</v>
      </c>
      <c r="AW31" s="59" t="s">
        <v>74</v>
      </c>
      <c r="AY31" s="101"/>
    </row>
    <row r="32" spans="1:51" x14ac:dyDescent="0.25">
      <c r="B32" s="40">
        <v>2.875</v>
      </c>
      <c r="C32" s="40">
        <v>0.91666666666667096</v>
      </c>
      <c r="D32" s="110">
        <v>5</v>
      </c>
      <c r="E32" s="41">
        <f t="shared" si="0"/>
        <v>3.5211267605633805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125</v>
      </c>
      <c r="P32" s="111">
        <v>135</v>
      </c>
      <c r="Q32" s="111">
        <v>6832784</v>
      </c>
      <c r="R32" s="46">
        <f t="shared" si="4"/>
        <v>5678</v>
      </c>
      <c r="S32" s="47">
        <f t="shared" si="5"/>
        <v>136.27199999999999</v>
      </c>
      <c r="T32" s="47">
        <f t="shared" si="6"/>
        <v>5.6779999999999999</v>
      </c>
      <c r="U32" s="112">
        <v>2.6</v>
      </c>
      <c r="V32" s="112">
        <f t="shared" si="7"/>
        <v>2.6</v>
      </c>
      <c r="W32" s="113" t="s">
        <v>129</v>
      </c>
      <c r="X32" s="115">
        <v>1065</v>
      </c>
      <c r="Y32" s="115">
        <v>0</v>
      </c>
      <c r="Z32" s="115">
        <v>1187</v>
      </c>
      <c r="AA32" s="115">
        <v>1185</v>
      </c>
      <c r="AB32" s="115">
        <v>1187</v>
      </c>
      <c r="AC32" s="48" t="s">
        <v>90</v>
      </c>
      <c r="AD32" s="48" t="s">
        <v>90</v>
      </c>
      <c r="AE32" s="48" t="s">
        <v>90</v>
      </c>
      <c r="AF32" s="114" t="s">
        <v>90</v>
      </c>
      <c r="AG32" s="123">
        <v>47810060</v>
      </c>
      <c r="AH32" s="49">
        <f t="shared" si="9"/>
        <v>1356</v>
      </c>
      <c r="AI32" s="50">
        <f t="shared" si="8"/>
        <v>238.81648467770341</v>
      </c>
      <c r="AJ32" s="98">
        <v>1</v>
      </c>
      <c r="AK32" s="98">
        <v>0</v>
      </c>
      <c r="AL32" s="98">
        <v>1</v>
      </c>
      <c r="AM32" s="98">
        <v>1</v>
      </c>
      <c r="AN32" s="98">
        <v>1</v>
      </c>
      <c r="AO32" s="98">
        <v>0</v>
      </c>
      <c r="AP32" s="115">
        <v>10946586</v>
      </c>
      <c r="AQ32" s="115">
        <f t="shared" si="1"/>
        <v>0</v>
      </c>
      <c r="AR32" s="53">
        <v>1.24</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5</v>
      </c>
      <c r="E33" s="41">
        <f t="shared" si="0"/>
        <v>3.5211267605633805</v>
      </c>
      <c r="F33" s="175">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134</v>
      </c>
      <c r="P33" s="111">
        <v>120</v>
      </c>
      <c r="Q33" s="111">
        <v>6837982</v>
      </c>
      <c r="R33" s="46">
        <f t="shared" si="4"/>
        <v>5198</v>
      </c>
      <c r="S33" s="47">
        <f t="shared" si="5"/>
        <v>124.752</v>
      </c>
      <c r="T33" s="47">
        <f t="shared" si="6"/>
        <v>5.1980000000000004</v>
      </c>
      <c r="U33" s="112">
        <v>2.7</v>
      </c>
      <c r="V33" s="112">
        <f t="shared" si="7"/>
        <v>2.7</v>
      </c>
      <c r="W33" s="113" t="s">
        <v>135</v>
      </c>
      <c r="X33" s="115">
        <v>0</v>
      </c>
      <c r="Y33" s="115">
        <v>0</v>
      </c>
      <c r="Z33" s="115">
        <v>1187</v>
      </c>
      <c r="AA33" s="115">
        <v>1185</v>
      </c>
      <c r="AB33" s="115">
        <v>1187</v>
      </c>
      <c r="AC33" s="48" t="s">
        <v>90</v>
      </c>
      <c r="AD33" s="48" t="s">
        <v>90</v>
      </c>
      <c r="AE33" s="48" t="s">
        <v>90</v>
      </c>
      <c r="AF33" s="114" t="s">
        <v>90</v>
      </c>
      <c r="AG33" s="123">
        <v>47811300</v>
      </c>
      <c r="AH33" s="49">
        <f t="shared" si="9"/>
        <v>1240</v>
      </c>
      <c r="AI33" s="50">
        <f t="shared" si="8"/>
        <v>238.55328972681798</v>
      </c>
      <c r="AJ33" s="98">
        <v>0</v>
      </c>
      <c r="AK33" s="98">
        <v>0</v>
      </c>
      <c r="AL33" s="98">
        <v>1</v>
      </c>
      <c r="AM33" s="98">
        <v>1</v>
      </c>
      <c r="AN33" s="98">
        <v>1</v>
      </c>
      <c r="AO33" s="98">
        <v>0.3</v>
      </c>
      <c r="AP33" s="115">
        <v>10946782</v>
      </c>
      <c r="AQ33" s="115">
        <f t="shared" si="1"/>
        <v>196</v>
      </c>
      <c r="AR33" s="51"/>
      <c r="AS33" s="52" t="s">
        <v>113</v>
      </c>
      <c r="AY33" s="101"/>
    </row>
    <row r="34" spans="1:51" x14ac:dyDescent="0.25">
      <c r="B34" s="40">
        <v>2.9583333333333299</v>
      </c>
      <c r="C34" s="40">
        <v>1</v>
      </c>
      <c r="D34" s="110">
        <v>5</v>
      </c>
      <c r="E34" s="41">
        <f t="shared" si="0"/>
        <v>3.5211267605633805</v>
      </c>
      <c r="F34" s="175">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130</v>
      </c>
      <c r="P34" s="111">
        <v>119</v>
      </c>
      <c r="Q34" s="111">
        <v>6843674</v>
      </c>
      <c r="R34" s="46">
        <f t="shared" si="4"/>
        <v>5692</v>
      </c>
      <c r="S34" s="47">
        <f t="shared" si="5"/>
        <v>136.608</v>
      </c>
      <c r="T34" s="47">
        <f t="shared" si="6"/>
        <v>5.6920000000000002</v>
      </c>
      <c r="U34" s="112">
        <v>3.1</v>
      </c>
      <c r="V34" s="112">
        <f t="shared" si="7"/>
        <v>3.1</v>
      </c>
      <c r="W34" s="113" t="s">
        <v>135</v>
      </c>
      <c r="X34" s="115">
        <v>0</v>
      </c>
      <c r="Y34" s="115">
        <v>0</v>
      </c>
      <c r="Z34" s="115">
        <v>1187</v>
      </c>
      <c r="AA34" s="115">
        <v>1185</v>
      </c>
      <c r="AB34" s="115">
        <v>1187</v>
      </c>
      <c r="AC34" s="48" t="s">
        <v>90</v>
      </c>
      <c r="AD34" s="48" t="s">
        <v>90</v>
      </c>
      <c r="AE34" s="48" t="s">
        <v>90</v>
      </c>
      <c r="AF34" s="114" t="s">
        <v>90</v>
      </c>
      <c r="AG34" s="123">
        <v>47812686</v>
      </c>
      <c r="AH34" s="49">
        <f t="shared" si="9"/>
        <v>1386</v>
      </c>
      <c r="AI34" s="50">
        <f t="shared" si="8"/>
        <v>243.49964862965564</v>
      </c>
      <c r="AJ34" s="98">
        <v>0</v>
      </c>
      <c r="AK34" s="98">
        <v>0</v>
      </c>
      <c r="AL34" s="98">
        <v>1</v>
      </c>
      <c r="AM34" s="98">
        <v>1</v>
      </c>
      <c r="AN34" s="98">
        <v>1</v>
      </c>
      <c r="AO34" s="98">
        <v>0.3</v>
      </c>
      <c r="AP34" s="115">
        <v>10947177</v>
      </c>
      <c r="AQ34" s="115">
        <f t="shared" si="1"/>
        <v>395</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133108</v>
      </c>
      <c r="S35" s="65">
        <f>AVERAGE(S11:S34)</f>
        <v>133.108</v>
      </c>
      <c r="T35" s="65">
        <f>SUM(T11:T34)</f>
        <v>133.108</v>
      </c>
      <c r="U35" s="112"/>
      <c r="V35" s="94"/>
      <c r="W35" s="57"/>
      <c r="X35" s="88"/>
      <c r="Y35" s="89"/>
      <c r="Z35" s="89"/>
      <c r="AA35" s="89"/>
      <c r="AB35" s="90"/>
      <c r="AC35" s="88"/>
      <c r="AD35" s="89"/>
      <c r="AE35" s="90"/>
      <c r="AF35" s="91"/>
      <c r="AG35" s="66">
        <f>AG34-AG10</f>
        <v>30802</v>
      </c>
      <c r="AH35" s="67">
        <f>SUM(AH11:AH34)</f>
        <v>30802</v>
      </c>
      <c r="AI35" s="68">
        <f>$AH$35/$T35</f>
        <v>231.40607626889442</v>
      </c>
      <c r="AJ35" s="98"/>
      <c r="AK35" s="98"/>
      <c r="AL35" s="98"/>
      <c r="AM35" s="98"/>
      <c r="AN35" s="98"/>
      <c r="AO35" s="69"/>
      <c r="AP35" s="70">
        <f>AP34-AP10</f>
        <v>3034</v>
      </c>
      <c r="AQ35" s="71">
        <f>SUM(AQ11:AQ34)</f>
        <v>3034</v>
      </c>
      <c r="AR35" s="72">
        <f>AVERAGE(AR11:AR34)</f>
        <v>1.2383333333333335</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167" t="s">
        <v>191</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2" t="s">
        <v>213</v>
      </c>
      <c r="C41" s="105"/>
      <c r="D41" s="105"/>
      <c r="E41" s="105"/>
      <c r="F41" s="105"/>
      <c r="G41" s="105"/>
      <c r="H41" s="105"/>
      <c r="I41" s="106"/>
      <c r="J41" s="106"/>
      <c r="K41" s="106"/>
      <c r="L41" s="106"/>
      <c r="M41" s="106"/>
      <c r="N41" s="106"/>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73"/>
      <c r="AW41" s="73"/>
      <c r="AY41" s="101"/>
    </row>
    <row r="42" spans="1:51" x14ac:dyDescent="0.25">
      <c r="B42" s="83" t="s">
        <v>256</v>
      </c>
      <c r="C42" s="106"/>
      <c r="D42" s="106"/>
      <c r="E42" s="106"/>
      <c r="F42" s="85"/>
      <c r="G42" s="85"/>
      <c r="H42" s="85"/>
      <c r="I42" s="106"/>
      <c r="J42" s="106"/>
      <c r="K42" s="106"/>
      <c r="L42" s="85"/>
      <c r="M42" s="85"/>
      <c r="N42" s="85"/>
      <c r="O42" s="106"/>
      <c r="P42" s="106"/>
      <c r="Q42" s="106"/>
      <c r="R42" s="106"/>
      <c r="S42" s="85"/>
      <c r="T42" s="85"/>
      <c r="U42" s="85"/>
      <c r="V42" s="85"/>
      <c r="W42" s="102"/>
      <c r="X42" s="102"/>
      <c r="Y42" s="102"/>
      <c r="Z42" s="102"/>
      <c r="AA42" s="102"/>
      <c r="AB42" s="102"/>
      <c r="AC42" s="102"/>
      <c r="AD42" s="102"/>
      <c r="AE42" s="102"/>
      <c r="AM42" s="20"/>
      <c r="AN42" s="99"/>
      <c r="AO42" s="99"/>
      <c r="AP42" s="99"/>
      <c r="AQ42" s="99"/>
      <c r="AR42" s="102"/>
      <c r="AV42" s="128"/>
      <c r="AW42" s="128"/>
      <c r="AY42" s="101"/>
    </row>
    <row r="43" spans="1:51" x14ac:dyDescent="0.25">
      <c r="B43" s="167" t="s">
        <v>229</v>
      </c>
      <c r="C43" s="105"/>
      <c r="D43" s="105"/>
      <c r="E43" s="105"/>
      <c r="F43" s="105"/>
      <c r="G43" s="105"/>
      <c r="H43" s="105"/>
      <c r="I43" s="106"/>
      <c r="J43" s="106"/>
      <c r="K43" s="106"/>
      <c r="L43" s="106"/>
      <c r="M43" s="106"/>
      <c r="N43" s="106"/>
      <c r="O43" s="106"/>
      <c r="P43" s="106"/>
      <c r="Q43" s="106"/>
      <c r="R43" s="106"/>
      <c r="S43" s="107"/>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260" t="s">
        <v>222</v>
      </c>
      <c r="C44" s="261"/>
      <c r="D44" s="262"/>
      <c r="E44" s="261"/>
      <c r="F44" s="261"/>
      <c r="G44" s="261"/>
      <c r="H44" s="261"/>
      <c r="I44" s="263"/>
      <c r="J44" s="264"/>
      <c r="K44" s="264"/>
      <c r="L44" s="265"/>
      <c r="M44" s="265"/>
      <c r="N44" s="265"/>
      <c r="O44" s="265"/>
      <c r="P44" s="265"/>
      <c r="Q44" s="265"/>
      <c r="R44" s="265"/>
      <c r="S44" s="120"/>
      <c r="T44" s="107"/>
      <c r="U44" s="107"/>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A45" s="121"/>
      <c r="B45" s="167" t="s">
        <v>138</v>
      </c>
      <c r="C45" s="137"/>
      <c r="D45" s="198"/>
      <c r="E45" s="124"/>
      <c r="F45" s="124"/>
      <c r="G45" s="124"/>
      <c r="H45" s="124"/>
      <c r="I45" s="124"/>
      <c r="J45" s="125"/>
      <c r="K45" s="125"/>
      <c r="L45" s="125"/>
      <c r="M45" s="125"/>
      <c r="N45" s="125"/>
      <c r="O45" s="125"/>
      <c r="P45" s="125"/>
      <c r="Q45" s="125"/>
      <c r="R45" s="125"/>
      <c r="S45" s="125"/>
      <c r="T45" s="126"/>
      <c r="U45" s="126"/>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33" t="s">
        <v>218</v>
      </c>
      <c r="C46" s="236"/>
      <c r="D46" s="237"/>
      <c r="E46" s="238"/>
      <c r="F46" s="238"/>
      <c r="G46" s="238"/>
      <c r="H46" s="238"/>
      <c r="I46" s="238"/>
      <c r="J46" s="135"/>
      <c r="K46" s="135"/>
      <c r="L46" s="135"/>
      <c r="M46" s="135"/>
      <c r="N46" s="135"/>
      <c r="O46" s="135"/>
      <c r="P46" s="135"/>
      <c r="Q46" s="135"/>
      <c r="R46" s="135"/>
      <c r="S46" s="135"/>
      <c r="T46" s="135"/>
      <c r="U46" s="135"/>
      <c r="V46" s="107"/>
      <c r="W46" s="102"/>
      <c r="X46" s="102"/>
      <c r="Y46" s="102"/>
      <c r="Z46" s="102"/>
      <c r="AA46" s="102"/>
      <c r="AB46" s="102"/>
      <c r="AC46" s="102"/>
      <c r="AD46" s="102"/>
      <c r="AE46" s="102"/>
      <c r="AM46" s="103"/>
      <c r="AN46" s="103"/>
      <c r="AO46" s="103"/>
      <c r="AP46" s="103"/>
      <c r="AQ46" s="103"/>
      <c r="AR46" s="103"/>
      <c r="AS46" s="104"/>
      <c r="AV46" s="101"/>
      <c r="AW46" s="97"/>
      <c r="AX46" s="97"/>
      <c r="AY46" s="97"/>
    </row>
    <row r="47" spans="1:51" x14ac:dyDescent="0.25">
      <c r="B47" s="167" t="s">
        <v>261</v>
      </c>
      <c r="C47" s="214"/>
      <c r="D47" s="215"/>
      <c r="E47" s="214"/>
      <c r="F47" s="214"/>
      <c r="G47" s="214"/>
      <c r="H47" s="214"/>
      <c r="I47" s="214"/>
      <c r="J47" s="214"/>
      <c r="K47" s="214"/>
      <c r="L47" s="135"/>
      <c r="M47" s="135"/>
      <c r="N47" s="135"/>
      <c r="O47" s="135"/>
      <c r="P47" s="135"/>
      <c r="Q47" s="135"/>
      <c r="R47" s="135"/>
      <c r="S47" s="135"/>
      <c r="T47" s="135"/>
      <c r="U47" s="135"/>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67" t="s">
        <v>140</v>
      </c>
      <c r="C48" s="216"/>
      <c r="D48" s="217"/>
      <c r="E48" s="216"/>
      <c r="F48" s="216"/>
      <c r="G48" s="216"/>
      <c r="H48" s="216"/>
      <c r="I48" s="216"/>
      <c r="J48" s="216"/>
      <c r="K48" s="216"/>
      <c r="L48" s="124"/>
      <c r="M48" s="124"/>
      <c r="N48" s="124"/>
      <c r="O48" s="124"/>
      <c r="P48" s="124"/>
      <c r="Q48" s="124"/>
      <c r="R48" s="124"/>
      <c r="S48" s="124"/>
      <c r="T48" s="124"/>
      <c r="U48" s="124"/>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67" t="s">
        <v>143</v>
      </c>
      <c r="C49" s="216"/>
      <c r="D49" s="217"/>
      <c r="E49" s="216"/>
      <c r="F49" s="216"/>
      <c r="G49" s="216"/>
      <c r="H49" s="216"/>
      <c r="I49" s="216"/>
      <c r="J49" s="216"/>
      <c r="K49" s="216"/>
      <c r="L49" s="124"/>
      <c r="M49" s="124"/>
      <c r="N49" s="124"/>
      <c r="O49" s="124"/>
      <c r="P49" s="124"/>
      <c r="Q49" s="124"/>
      <c r="R49" s="124"/>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182</v>
      </c>
      <c r="C50" s="216"/>
      <c r="D50" s="217"/>
      <c r="E50" s="216"/>
      <c r="F50" s="216"/>
      <c r="G50" s="216"/>
      <c r="H50" s="216"/>
      <c r="I50" s="218"/>
      <c r="J50" s="219"/>
      <c r="K50" s="219"/>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67" t="s">
        <v>144</v>
      </c>
      <c r="C51" s="214"/>
      <c r="D51" s="217"/>
      <c r="E51" s="216"/>
      <c r="F51" s="216"/>
      <c r="G51" s="216"/>
      <c r="H51" s="216"/>
      <c r="I51" s="218"/>
      <c r="J51" s="219"/>
      <c r="K51" s="219"/>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34" t="s">
        <v>248</v>
      </c>
      <c r="C52" s="214"/>
      <c r="D52" s="217"/>
      <c r="E52" s="216"/>
      <c r="F52" s="216"/>
      <c r="G52" s="216"/>
      <c r="H52" s="216"/>
      <c r="I52" s="218"/>
      <c r="J52" s="219"/>
      <c r="K52" s="219"/>
      <c r="L52" s="125"/>
      <c r="M52" s="125"/>
      <c r="N52" s="125"/>
      <c r="O52" s="125"/>
      <c r="P52" s="125"/>
      <c r="Q52" s="125"/>
      <c r="R52" s="235"/>
      <c r="S52" s="135"/>
      <c r="T52" s="135"/>
      <c r="U52" s="135"/>
      <c r="V52" s="135"/>
      <c r="W52" s="79"/>
      <c r="X52" s="102"/>
      <c r="Y52" s="102"/>
      <c r="Z52" s="102"/>
      <c r="AA52" s="80"/>
      <c r="AB52" s="102"/>
      <c r="AC52" s="102"/>
      <c r="AD52" s="102"/>
      <c r="AE52" s="102"/>
      <c r="AF52" s="102"/>
      <c r="AN52" s="103"/>
      <c r="AO52" s="103"/>
      <c r="AP52" s="103"/>
      <c r="AQ52" s="103"/>
      <c r="AR52" s="103"/>
      <c r="AS52" s="103"/>
      <c r="AT52" s="104"/>
      <c r="AW52" s="101"/>
      <c r="AX52" s="97"/>
      <c r="AY52" s="97"/>
    </row>
    <row r="53" spans="1:51" x14ac:dyDescent="0.25">
      <c r="B53" s="167" t="s">
        <v>212</v>
      </c>
      <c r="C53" s="133"/>
      <c r="D53" s="135"/>
      <c r="E53" s="222"/>
      <c r="F53" s="135"/>
      <c r="G53" s="135"/>
      <c r="H53" s="135"/>
      <c r="I53" s="135"/>
      <c r="J53" s="135"/>
      <c r="K53" s="135"/>
      <c r="L53" s="135"/>
      <c r="M53" s="135"/>
      <c r="N53" s="135"/>
      <c r="O53" s="135"/>
      <c r="P53" s="135"/>
      <c r="Q53" s="135"/>
      <c r="R53" s="135"/>
      <c r="S53" s="135"/>
      <c r="T53" s="135"/>
      <c r="U53" s="135"/>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B54" s="181" t="s">
        <v>174</v>
      </c>
      <c r="C54" s="210"/>
      <c r="D54" s="242"/>
      <c r="E54" s="243"/>
      <c r="F54" s="243"/>
      <c r="G54" s="243"/>
      <c r="H54" s="243"/>
      <c r="I54" s="243"/>
      <c r="J54" s="243"/>
      <c r="K54" s="243"/>
      <c r="L54" s="243"/>
      <c r="M54" s="243"/>
      <c r="N54" s="243"/>
      <c r="O54" s="243"/>
      <c r="P54" s="243"/>
      <c r="Q54" s="243"/>
      <c r="R54" s="243"/>
      <c r="S54" s="124"/>
      <c r="T54" s="124"/>
      <c r="U54" s="124"/>
      <c r="V54" s="79"/>
      <c r="W54" s="102"/>
      <c r="X54" s="102"/>
      <c r="Y54" s="102"/>
      <c r="Z54" s="80"/>
      <c r="AA54" s="102"/>
      <c r="AB54" s="102"/>
      <c r="AC54" s="102"/>
      <c r="AD54" s="102"/>
      <c r="AE54" s="102"/>
      <c r="AM54" s="103"/>
      <c r="AN54" s="103"/>
      <c r="AO54" s="103"/>
      <c r="AP54" s="103"/>
      <c r="AQ54" s="103"/>
      <c r="AR54" s="103"/>
      <c r="AS54" s="104"/>
      <c r="AV54" s="101"/>
      <c r="AW54" s="97"/>
      <c r="AX54" s="97"/>
      <c r="AY54" s="97"/>
    </row>
    <row r="55" spans="1:51" x14ac:dyDescent="0.25">
      <c r="A55" s="102"/>
      <c r="B55" s="133" t="s">
        <v>193</v>
      </c>
      <c r="C55" s="239"/>
      <c r="D55" s="240"/>
      <c r="E55" s="218"/>
      <c r="F55" s="245"/>
      <c r="G55" s="245"/>
      <c r="H55" s="105"/>
      <c r="I55" s="105"/>
      <c r="J55" s="106"/>
      <c r="K55" s="106"/>
      <c r="L55" s="106"/>
      <c r="M55" s="106"/>
      <c r="N55" s="106"/>
      <c r="O55" s="106"/>
      <c r="P55" s="106"/>
      <c r="Q55" s="106"/>
      <c r="R55" s="106"/>
      <c r="S55" s="106"/>
      <c r="T55" s="120"/>
      <c r="U55" s="122"/>
      <c r="V55" s="79"/>
      <c r="AS55" s="97"/>
      <c r="AT55" s="97"/>
      <c r="AU55" s="97"/>
      <c r="AV55" s="97"/>
      <c r="AW55" s="97"/>
      <c r="AX55" s="97"/>
      <c r="AY55" s="97"/>
    </row>
    <row r="56" spans="1:51" x14ac:dyDescent="0.25">
      <c r="A56" s="102"/>
      <c r="B56" s="167" t="s">
        <v>148</v>
      </c>
      <c r="C56" s="105"/>
      <c r="D56" s="244"/>
      <c r="E56" s="124"/>
      <c r="F56" s="137"/>
      <c r="G56" s="137"/>
      <c r="H56" s="105"/>
      <c r="I56" s="105"/>
      <c r="J56" s="106"/>
      <c r="K56" s="106"/>
      <c r="L56" s="106"/>
      <c r="M56" s="106"/>
      <c r="N56" s="106"/>
      <c r="O56" s="106"/>
      <c r="P56" s="106"/>
      <c r="Q56" s="106"/>
      <c r="R56" s="106"/>
      <c r="S56" s="106"/>
      <c r="T56" s="120"/>
      <c r="U56" s="122"/>
      <c r="V56" s="79"/>
      <c r="AS56" s="97"/>
      <c r="AT56" s="97"/>
      <c r="AU56" s="97"/>
      <c r="AV56" s="97"/>
      <c r="AW56" s="97"/>
      <c r="AX56" s="97"/>
      <c r="AY56" s="97"/>
    </row>
    <row r="57" spans="1:51" x14ac:dyDescent="0.25">
      <c r="A57" s="102"/>
      <c r="B57" s="133" t="s">
        <v>252</v>
      </c>
      <c r="C57" s="105"/>
      <c r="D57" s="244"/>
      <c r="E57" s="137"/>
      <c r="F57" s="137"/>
      <c r="G57" s="137"/>
      <c r="H57" s="10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33"/>
      <c r="C58" s="134"/>
      <c r="D58" s="117"/>
      <c r="E58" s="134"/>
      <c r="F58" s="134"/>
      <c r="G58" s="105"/>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67"/>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67"/>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67"/>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34"/>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67"/>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3"/>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67"/>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3"/>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6"/>
      <c r="C68" s="134"/>
      <c r="D68" s="117"/>
      <c r="E68" s="134"/>
      <c r="F68" s="134"/>
      <c r="G68" s="105"/>
      <c r="H68" s="105"/>
      <c r="I68" s="105"/>
      <c r="J68" s="106"/>
      <c r="K68" s="106"/>
      <c r="L68" s="106"/>
      <c r="M68" s="106"/>
      <c r="N68" s="106"/>
      <c r="O68" s="106"/>
      <c r="P68" s="106"/>
      <c r="Q68" s="106"/>
      <c r="R68" s="106"/>
      <c r="S68" s="106"/>
      <c r="T68" s="108"/>
      <c r="U68" s="79"/>
      <c r="V68" s="79"/>
      <c r="AS68" s="97"/>
      <c r="AT68" s="97"/>
      <c r="AU68" s="97"/>
      <c r="AV68" s="97"/>
      <c r="AW68" s="97"/>
      <c r="AX68" s="97"/>
      <c r="AY68" s="97"/>
    </row>
    <row r="69" spans="1:51" x14ac:dyDescent="0.25">
      <c r="A69" s="102"/>
      <c r="B69" s="138"/>
      <c r="C69" s="139"/>
      <c r="D69" s="140"/>
      <c r="E69" s="139"/>
      <c r="F69" s="139"/>
      <c r="G69" s="139"/>
      <c r="H69" s="139"/>
      <c r="I69" s="139"/>
      <c r="J69" s="141"/>
      <c r="K69" s="141"/>
      <c r="L69" s="141"/>
      <c r="M69" s="141"/>
      <c r="N69" s="141"/>
      <c r="O69" s="141"/>
      <c r="P69" s="141"/>
      <c r="Q69" s="141"/>
      <c r="R69" s="141"/>
      <c r="S69" s="141"/>
      <c r="T69" s="142"/>
      <c r="U69" s="143"/>
      <c r="V69" s="143"/>
      <c r="AS69" s="97"/>
      <c r="AT69" s="97"/>
      <c r="AU69" s="97"/>
      <c r="AV69" s="97"/>
      <c r="AW69" s="97"/>
      <c r="AX69" s="97"/>
      <c r="AY69" s="97"/>
    </row>
    <row r="70" spans="1:51" x14ac:dyDescent="0.25">
      <c r="A70" s="102"/>
      <c r="B70" s="138"/>
      <c r="C70" s="139"/>
      <c r="D70" s="140"/>
      <c r="E70" s="139"/>
      <c r="F70" s="139"/>
      <c r="G70" s="139"/>
      <c r="H70" s="139"/>
      <c r="I70" s="139"/>
      <c r="J70" s="141"/>
      <c r="K70" s="141"/>
      <c r="L70" s="141"/>
      <c r="M70" s="141"/>
      <c r="N70" s="141"/>
      <c r="O70" s="141"/>
      <c r="P70" s="141"/>
      <c r="Q70" s="141"/>
      <c r="R70" s="141"/>
      <c r="S70" s="141"/>
      <c r="T70" s="142"/>
      <c r="U70" s="143"/>
      <c r="V70" s="143"/>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O72" s="12"/>
      <c r="P72" s="99"/>
      <c r="Q72" s="99"/>
      <c r="AS72" s="97"/>
      <c r="AT72" s="97"/>
      <c r="AU72" s="97"/>
      <c r="AV72" s="97"/>
      <c r="AW72" s="97"/>
      <c r="AX72" s="97"/>
      <c r="AY72" s="97"/>
    </row>
    <row r="73" spans="1:51" x14ac:dyDescent="0.25">
      <c r="O73" s="12"/>
      <c r="P73" s="99"/>
      <c r="Q73" s="99"/>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R75" s="99"/>
      <c r="S75" s="99"/>
      <c r="AS75" s="97"/>
      <c r="AT75" s="97"/>
      <c r="AU75" s="97"/>
      <c r="AV75" s="97"/>
      <c r="AW75" s="97"/>
      <c r="AX75" s="97"/>
      <c r="AY75" s="97"/>
    </row>
    <row r="76" spans="1:51" x14ac:dyDescent="0.25">
      <c r="O76" s="12"/>
      <c r="P76" s="99"/>
      <c r="Q76" s="99"/>
      <c r="R76" s="99"/>
      <c r="S76" s="99"/>
      <c r="T76" s="99"/>
      <c r="AS76" s="97"/>
      <c r="AT76" s="97"/>
      <c r="AU76" s="97"/>
      <c r="AV76" s="97"/>
      <c r="AW76" s="97"/>
      <c r="AX76" s="97"/>
      <c r="AY76" s="97"/>
    </row>
    <row r="77" spans="1:51" x14ac:dyDescent="0.25">
      <c r="O77" s="12"/>
      <c r="P77" s="99"/>
      <c r="Q77" s="99"/>
      <c r="R77" s="99"/>
      <c r="S77" s="99"/>
      <c r="T77" s="99"/>
      <c r="AS77" s="97"/>
      <c r="AT77" s="97"/>
      <c r="AU77" s="97"/>
      <c r="AV77" s="97"/>
      <c r="AW77" s="97"/>
      <c r="AX77" s="97"/>
      <c r="AY77" s="97"/>
    </row>
    <row r="78" spans="1:51" x14ac:dyDescent="0.25">
      <c r="O78" s="12"/>
      <c r="P78" s="99"/>
      <c r="T78" s="99"/>
      <c r="AS78" s="97"/>
      <c r="AT78" s="97"/>
      <c r="AU78" s="97"/>
      <c r="AV78" s="97"/>
      <c r="AW78" s="97"/>
      <c r="AX78" s="97"/>
      <c r="AY78" s="97"/>
    </row>
    <row r="79" spans="1:51" x14ac:dyDescent="0.25">
      <c r="O79" s="99"/>
      <c r="Q79" s="99"/>
      <c r="R79" s="99"/>
      <c r="S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Q81" s="99"/>
      <c r="R81" s="99"/>
      <c r="S81" s="99"/>
      <c r="T81" s="99"/>
      <c r="U81" s="99"/>
      <c r="AS81" s="97"/>
      <c r="AT81" s="97"/>
      <c r="AU81" s="97"/>
      <c r="AV81" s="97"/>
      <c r="AW81" s="97"/>
      <c r="AX81" s="97"/>
      <c r="AY81" s="97"/>
    </row>
    <row r="82" spans="15:51" x14ac:dyDescent="0.25">
      <c r="O82" s="12"/>
      <c r="P82" s="99"/>
      <c r="T82" s="99"/>
      <c r="U82" s="99"/>
      <c r="AS82" s="97"/>
      <c r="AT82" s="97"/>
      <c r="AU82" s="97"/>
      <c r="AV82" s="97"/>
      <c r="AW82" s="97"/>
      <c r="AX82" s="97"/>
      <c r="AY82" s="97"/>
    </row>
    <row r="94" spans="15:51" x14ac:dyDescent="0.25">
      <c r="AS94" s="97"/>
      <c r="AT94" s="97"/>
      <c r="AU94" s="97"/>
      <c r="AV94" s="97"/>
      <c r="AW94" s="97"/>
      <c r="AX94" s="97"/>
      <c r="AY94" s="97"/>
    </row>
  </sheetData>
  <protectedRanges>
    <protectedRange sqref="S55:T71"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2 Z53:Z54 Z47:Z51" name="Range2_2_1_10_1_1_1_2"/>
    <protectedRange sqref="N55:R71" name="Range2_12_1_6_1_1"/>
    <protectedRange sqref="L55:M71" name="Range2_2_12_1_7_1_1"/>
    <protectedRange sqref="AS11:AS15" name="Range1_4_1_1_1_1"/>
    <protectedRange sqref="J11:J15 J26:J34" name="Range1_1_2_1_10_1_1_1_1"/>
    <protectedRange sqref="T43" name="Range2_12_5_1_1_4"/>
    <protectedRange sqref="E43:H43" name="Range2_2_12_1_7_1_1_1"/>
    <protectedRange sqref="D43" name="Range2_3_2_1_3_1_1_2_10_1_1_1_1_1"/>
    <protectedRange sqref="C43" name="Range2_1_1_1_1_11_1_2_1_1_1"/>
    <protectedRange sqref="L42 S38:S42 F42" name="Range2_12_3_1_1_1_1"/>
    <protectedRange sqref="D38:H38 O42:R42 I42:K42 N38:R41 C42:E42" name="Range2_12_1_3_1_1_1_1"/>
    <protectedRange sqref="I38:M38 E39:M41" name="Range2_2_12_1_6_1_1_1_1"/>
    <protectedRange sqref="D39:D41" name="Range2_1_1_1_1_11_1_1_1_1_1_1"/>
    <protectedRange sqref="C39:C41" name="Range2_1_2_1_1_1_1_1"/>
    <protectedRange sqref="C38" name="Range2_3_1_1_1_1_1"/>
    <protectedRange sqref="S43" name="Range2_12_5_1_1_4_1"/>
    <protectedRange sqref="Q43:R43" name="Range2_12_1_5_1_1_1_1_1"/>
    <protectedRange sqref="N43:P43" name="Range2_12_1_2_2_1_1_1_1_1"/>
    <protectedRange sqref="K43:M43" name="Range2_2_12_1_4_2_1_1_1_1_1"/>
    <protectedRange sqref="I43:J43"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5:K71" name="Range2_2_12_1_4_1_1_1_1_1_1_1_1_1_1_1_1_1_1_1"/>
    <protectedRange sqref="I55:I71" name="Range2_2_12_1_7_1_1_2_2_1_2"/>
    <protectedRange sqref="F58:H71 H55:H57" name="Range2_2_12_1_3_1_2_1_1_1_1_2_1_1_1_1_1_1_1_1_1_1_1"/>
    <protectedRange sqref="E58:E71"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S52:V52" name="Range2_12_5_1_1_1_2_2_1_1_1_1_1_1_1_1_1_1_1_2_1_1_1_2_1_1_1_1_1_1_1_1_1_1_1_1_1_1_1_1_2_1_1_1_1_1_1_1_1_1_2_1_1_3_1_1_1_3_1_1_1_1_1_1_1_1_1_1_1_1_1_1_1_1_1_1_1_1_1_1_2_1_1_1_1_1_1_1_1_1_1_1_2_2_1_2_1_1_1_1_1_1_1_1_1_1_1_1_1"/>
    <protectedRange sqref="S49:T51" name="Range2_12_5_1_1_2_1_1_1_2_1_1_1_1_1_1_1_1_1_1_1_1_1"/>
    <protectedRange sqref="P4:U4" name="Range1_16_1_1_1_1_1_1_2_2_2_2_2_2_2_2_2_2_2_2_2_2_2_2_2_2_2_2_2_2_2_1_2_2_2_2_2_2_2_2_2_2_3_2_2_2_2_2_2_2_2_2_2_2_2_2_2_2_2_2_2_2_2_2_2_1"/>
    <protectedRange sqref="T44" name="Range2_12_5_1_1_2_1_1_1_1_1_1_1_1_1_1_1_1_1_1_1_1"/>
    <protectedRange sqref="S44" name="Range2_12_4_1_1_1_4_2_2_1_1_1_1_1_1_1_1_1_1_1_1_1_1_1_1"/>
    <protectedRange sqref="F46:U46" name="Range2_12_5_1_1_1_2_2_1_1_1_1_1_1_1_1_1_1_1_2_1_1_1_2_1_1_1_1_1_1_1_1_1_1_1_1_1_1_1_1_2_1_1_1_1_1_1_1_1_1_2_1_1_3_1_1_1_3_1_1_1_1_1_1_1_1_1_1_1_1_1_1_1_1_1_1_1_1_1_1_2_1_1_1_1_1_1_1_1_1_1_1_2_2_1_1_1_1_1_1_1_1_1_1"/>
    <protectedRange sqref="S45:T45" name="Range2_12_5_1_1_2_1_1_1_1_1_2_1_1_1_1_1_1"/>
    <protectedRange sqref="N45:R45" name="Range2_12_1_6_1_1_2_1_1_1_1_1_2_1_1_1_1_1_1"/>
    <protectedRange sqref="L45:M45" name="Range2_2_12_1_7_1_1_3_1_1_1_1_1_2_1_1_1_1_1_1"/>
    <protectedRange sqref="J45:K45" name="Range2_2_12_1_4_1_1_1_1_1_1_1_1_1_1_1_1_1_1_1_2_1_1_1_1_1_2_1_1_1_1_1_1"/>
    <protectedRange sqref="I45" name="Range2_2_12_1_7_1_1_2_2_1_2_2_1_1_1_1_1_2_1_1_1_1_1_1"/>
    <protectedRange sqref="G45:H45" name="Range2_2_12_1_3_1_2_1_1_1_1_2_1_1_1_1_1_1_1_1_1_1_1_2_1_1_1_1_1_2_1_1_1_1_1_1"/>
    <protectedRange sqref="F45" name="Range2_2_12_1_3_1_2_1_1_1_1_2_1_1_1_1_1_1_1_1_1_1_1_2_2_1_1_1_1_2_1_1_1_1_1_1"/>
    <protectedRange sqref="E45" name="Range2_2_12_1_3_1_2_1_1_1_2_1_1_1_1_3_1_1_1_1_1_1_1_1_1_2_2_1_1_1_1_2_1_1_1_1_1_1"/>
    <protectedRange sqref="F17:F22" name="Range1_16_3_1_1_2_1_1_1_2_1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59" name="Range2_12_5_1_1_1_1_1_2_1_2_1_1_1_2_1_1_1_1_1_1_1_1_1_1_2_1_1_1_1_1_2_1_1_1_1_1_1_1_2_1_1_3_1_1_1_2_1_1_1_1_1_1_1_1_1_1_1_1_1_1_1_1_1_1_1_1_1_1_1_1_1_1_1_1_1_1_1_1_2_2_1_1_1_1_2_1_1_2_1_1_1_1_1_1_1_1_1_1_2_2_1_1_2_1_1"/>
    <protectedRange sqref="N44:R44" name="Range2_12_1_6_1_1_2_1_1_1_2_1_1_1_1_1_1_1_1_1_1_1_1_1_1"/>
    <protectedRange sqref="L44:M44" name="Range2_2_12_1_7_1_1_3_1_1_1_2_1_1_1_1_1_1_1_1_1_1_1_1_1_1"/>
    <protectedRange sqref="J44:K44" name="Range2_2_12_1_4_1_1_1_1_1_1_1_1_1_1_1_1_1_1_1_2_1_1_1_2_1_1_1_1_1_1_1_1_1_1_1_1_1_1"/>
    <protectedRange sqref="I44" name="Range2_2_12_1_7_1_1_2_2_1_2_2_1_1_1_2_1_1_1_1_1_1_1_1_1_1_1_1_1_1"/>
    <protectedRange sqref="G44:H44" name="Range2_2_12_1_3_1_2_1_1_1_1_2_1_1_1_1_1_1_1_1_1_1_1_2_1_1_1_2_1_1_1_1_1_1_1_1_1_1_1_1_1_1"/>
    <protectedRange sqref="F44" name="Range2_2_12_1_3_1_2_1_1_1_1_2_1_1_1_1_1_1_1_1_1_1_1_2_2_1_1_2_1_1_1_1_1_1_1_1_1_1_1_1_1_1"/>
    <protectedRange sqref="E44" name="Range2_2_12_1_3_1_2_1_1_1_2_1_1_1_1_3_1_1_1_1_1_1_1_1_1_2_2_1_1_2_1_1_1_1_1_1_1_1_1_1_1_1_1_1"/>
    <protectedRange sqref="G55:G56" name="Range2_2_12_1_3_1_2_1_1_1_1_2_1_1_1_1_1_1_1_1_1_1_1_2_1_1_1_2_1_1_1_1_1_1_1_1_1_1_1_1_1_3"/>
    <protectedRange sqref="G57 F55:F56" name="Range2_2_12_1_3_1_2_1_1_1_1_2_1_1_1_1_1_1_1_1_1_1_1_2_2_1_1_2_1_1_1_1_1_1_1_1_1_1_1_1_1_3"/>
    <protectedRange sqref="F57 E55:E57" name="Range2_2_12_1_3_1_2_1_1_1_2_1_1_1_1_3_1_1_1_1_1_1_1_1_1_2_2_1_1_2_1_1_1_1_1_1_1_1_1_1_1_1_1_3"/>
    <protectedRange sqref="B43" name="Range2_12_5_1_1_1_1_1_2_1_1_1_1_1_1_1"/>
    <protectedRange sqref="B44"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45"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8"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G53:R53 F54:G54" name="Range2_12_5_1_1_1_2_2_1_1_1_1_1_1_1_1_1_1_1_2_1_1_1_2_1_1_1_1_1_1_1_1_1_1_1_1_1_1_1_1_2_1_1_1_1_1_1_1_1_1_2_1_1_3_1_1_1_3_1_1_1_1_1_1_1_1_1_1_1_1_1_1_1_1_1_1_1_1_1_1_2_1_1_1_1_1_1_1_1_1_1_1_2_2_1_2_1_1_1_1_1_1_1_1_1_1_1_1_1_2_2_2_2"/>
    <protectedRange sqref="N50:R52" name="Range2_12_1_6_1_1_2_1_1_1_2_1_1_1_1_1_1_1_1_1_1_1_1_1_3_2_2_2"/>
    <protectedRange sqref="L50:M52" name="Range2_2_12_1_7_1_1_3_1_1_1_2_1_1_1_1_1_1_1_1_1_1_1_1_1_3_2_2_2"/>
    <protectedRange sqref="J50:K52" name="Range2_2_12_1_4_1_1_1_1_1_1_1_1_1_1_1_1_1_1_1_2_1_1_1_2_1_1_1_1_1_1_1_1_1_1_1_1_1_3_2_2_2"/>
    <protectedRange sqref="I50:I52" name="Range2_2_12_1_7_1_1_2_2_1_2_2_1_1_1_2_1_1_1_1_1_1_1_1_1_1_1_1_1_3_2_2_2"/>
    <protectedRange sqref="G50:H52" name="Range2_2_12_1_3_1_2_1_1_1_1_2_1_1_1_1_1_1_1_1_1_1_1_2_1_1_1_2_1_1_1_1_1_1_1_1_1_1_1_1_1_4_2_2_2"/>
    <protectedRange sqref="F50:F52" name="Range2_2_12_1_3_1_2_1_1_1_1_2_1_1_1_1_1_1_1_1_1_1_1_2_2_1_1_2_1_1_1_1_1_1_1_1_1_1_1_1_1_4_2_2_2"/>
    <protectedRange sqref="E50:E52" name="Range2_2_12_1_3_1_2_1_1_1_2_1_1_1_1_3_1_1_1_1_1_1_1_1_1_2_2_1_1_2_1_1_1_1_1_1_1_1_1_1_1_1_1_4_2_2_2"/>
    <protectedRange sqref="C53"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C54" name="Range2_12_5_1_1_1_2_2_1_1_1_1_1_1_1_1_1_1_1_2_1_1_1_1_1_1_1_1_1_3_1_3_1_2_1_1_1_1_1_1_1_1_1_1_1_1_1_2_1_1_1_1_1_2_1_1_1_1_1_1_1_1_2_1_1_3_1_1_1_2_1_1_1_1_1_1_1_1_1_1_1_1_1_1_1_1_1_2_1_1_1_1_1_1_1_1_1_1_1_1_1_1_1_1_1_1_1_2_3_1_2_1_1_1_2_2_1_1_1_1_1_2_1__3"/>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244" priority="36" operator="containsText" text="N/A">
      <formula>NOT(ISERROR(SEARCH("N/A",X11)))</formula>
    </cfRule>
    <cfRule type="cellIs" dxfId="243" priority="49" operator="equal">
      <formula>0</formula>
    </cfRule>
  </conditionalFormatting>
  <conditionalFormatting sqref="AC11:AE34 X11:Y34 AA11:AA34">
    <cfRule type="cellIs" dxfId="242" priority="48" operator="greaterThanOrEqual">
      <formula>1185</formula>
    </cfRule>
  </conditionalFormatting>
  <conditionalFormatting sqref="AC11:AE34 X11:Y34 AA11:AA34">
    <cfRule type="cellIs" dxfId="241" priority="47" operator="between">
      <formula>0.1</formula>
      <formula>1184</formula>
    </cfRule>
  </conditionalFormatting>
  <conditionalFormatting sqref="X8">
    <cfRule type="cellIs" dxfId="240" priority="46" operator="equal">
      <formula>0</formula>
    </cfRule>
  </conditionalFormatting>
  <conditionalFormatting sqref="X8">
    <cfRule type="cellIs" dxfId="239" priority="45" operator="greaterThan">
      <formula>1179</formula>
    </cfRule>
  </conditionalFormatting>
  <conditionalFormatting sqref="X8">
    <cfRule type="cellIs" dxfId="238" priority="44" operator="greaterThan">
      <formula>99</formula>
    </cfRule>
  </conditionalFormatting>
  <conditionalFormatting sqref="X8">
    <cfRule type="cellIs" dxfId="237" priority="43" operator="greaterThan">
      <formula>0.99</formula>
    </cfRule>
  </conditionalFormatting>
  <conditionalFormatting sqref="AB8">
    <cfRule type="cellIs" dxfId="236" priority="42" operator="equal">
      <formula>0</formula>
    </cfRule>
  </conditionalFormatting>
  <conditionalFormatting sqref="AB8">
    <cfRule type="cellIs" dxfId="235" priority="41" operator="greaterThan">
      <formula>1179</formula>
    </cfRule>
  </conditionalFormatting>
  <conditionalFormatting sqref="AB8">
    <cfRule type="cellIs" dxfId="234" priority="40" operator="greaterThan">
      <formula>99</formula>
    </cfRule>
  </conditionalFormatting>
  <conditionalFormatting sqref="AB8">
    <cfRule type="cellIs" dxfId="233" priority="39" operator="greaterThan">
      <formula>0.99</formula>
    </cfRule>
  </conditionalFormatting>
  <conditionalFormatting sqref="AH11:AH31">
    <cfRule type="cellIs" dxfId="232" priority="37" operator="greaterThan">
      <formula>$AH$8</formula>
    </cfRule>
    <cfRule type="cellIs" dxfId="231" priority="38" operator="greaterThan">
      <formula>$AH$8</formula>
    </cfRule>
  </conditionalFormatting>
  <conditionalFormatting sqref="AB11:AB34">
    <cfRule type="containsText" dxfId="230" priority="32" operator="containsText" text="N/A">
      <formula>NOT(ISERROR(SEARCH("N/A",AB11)))</formula>
    </cfRule>
    <cfRule type="cellIs" dxfId="229" priority="35" operator="equal">
      <formula>0</formula>
    </cfRule>
  </conditionalFormatting>
  <conditionalFormatting sqref="AB11:AB34">
    <cfRule type="cellIs" dxfId="228" priority="34" operator="greaterThanOrEqual">
      <formula>1185</formula>
    </cfRule>
  </conditionalFormatting>
  <conditionalFormatting sqref="AB11:AB34">
    <cfRule type="cellIs" dxfId="227" priority="33" operator="between">
      <formula>0.1</formula>
      <formula>1184</formula>
    </cfRule>
  </conditionalFormatting>
  <conditionalFormatting sqref="AN11:AN35 AO11:AO34">
    <cfRule type="cellIs" dxfId="226" priority="31" operator="equal">
      <formula>0</formula>
    </cfRule>
  </conditionalFormatting>
  <conditionalFormatting sqref="AN11:AN35 AO11:AO34">
    <cfRule type="cellIs" dxfId="225" priority="30" operator="greaterThan">
      <formula>1179</formula>
    </cfRule>
  </conditionalFormatting>
  <conditionalFormatting sqref="AN11:AN35 AO11:AO34">
    <cfRule type="cellIs" dxfId="224" priority="29" operator="greaterThan">
      <formula>99</formula>
    </cfRule>
  </conditionalFormatting>
  <conditionalFormatting sqref="AN11:AN35 AO11:AO34">
    <cfRule type="cellIs" dxfId="223" priority="28" operator="greaterThan">
      <formula>0.99</formula>
    </cfRule>
  </conditionalFormatting>
  <conditionalFormatting sqref="AQ11:AQ34">
    <cfRule type="cellIs" dxfId="222" priority="27" operator="equal">
      <formula>0</formula>
    </cfRule>
  </conditionalFormatting>
  <conditionalFormatting sqref="AQ11:AQ34">
    <cfRule type="cellIs" dxfId="221" priority="26" operator="greaterThan">
      <formula>1179</formula>
    </cfRule>
  </conditionalFormatting>
  <conditionalFormatting sqref="AQ11:AQ34">
    <cfRule type="cellIs" dxfId="220" priority="25" operator="greaterThan">
      <formula>99</formula>
    </cfRule>
  </conditionalFormatting>
  <conditionalFormatting sqref="AQ11:AQ34">
    <cfRule type="cellIs" dxfId="219" priority="24" operator="greaterThan">
      <formula>0.99</formula>
    </cfRule>
  </conditionalFormatting>
  <conditionalFormatting sqref="Z11:Z34">
    <cfRule type="containsText" dxfId="218" priority="20" operator="containsText" text="N/A">
      <formula>NOT(ISERROR(SEARCH("N/A",Z11)))</formula>
    </cfRule>
    <cfRule type="cellIs" dxfId="217" priority="23" operator="equal">
      <formula>0</formula>
    </cfRule>
  </conditionalFormatting>
  <conditionalFormatting sqref="Z11:Z34">
    <cfRule type="cellIs" dxfId="216" priority="22" operator="greaterThanOrEqual">
      <formula>1185</formula>
    </cfRule>
  </conditionalFormatting>
  <conditionalFormatting sqref="Z11:Z34">
    <cfRule type="cellIs" dxfId="215" priority="21" operator="between">
      <formula>0.1</formula>
      <formula>1184</formula>
    </cfRule>
  </conditionalFormatting>
  <conditionalFormatting sqref="AJ11:AN35">
    <cfRule type="cellIs" dxfId="214" priority="19" operator="equal">
      <formula>0</formula>
    </cfRule>
  </conditionalFormatting>
  <conditionalFormatting sqref="AJ11:AN35">
    <cfRule type="cellIs" dxfId="213" priority="18" operator="greaterThan">
      <formula>1179</formula>
    </cfRule>
  </conditionalFormatting>
  <conditionalFormatting sqref="AJ11:AN35">
    <cfRule type="cellIs" dxfId="212" priority="17" operator="greaterThan">
      <formula>99</formula>
    </cfRule>
  </conditionalFormatting>
  <conditionalFormatting sqref="AJ11:AN35">
    <cfRule type="cellIs" dxfId="211" priority="16" operator="greaterThan">
      <formula>0.99</formula>
    </cfRule>
  </conditionalFormatting>
  <conditionalFormatting sqref="AP11:AP34">
    <cfRule type="cellIs" dxfId="210" priority="15" operator="equal">
      <formula>0</formula>
    </cfRule>
  </conditionalFormatting>
  <conditionalFormatting sqref="AP11:AP34">
    <cfRule type="cellIs" dxfId="209" priority="14" operator="greaterThan">
      <formula>1179</formula>
    </cfRule>
  </conditionalFormatting>
  <conditionalFormatting sqref="AP11:AP34">
    <cfRule type="cellIs" dxfId="208" priority="13" operator="greaterThan">
      <formula>99</formula>
    </cfRule>
  </conditionalFormatting>
  <conditionalFormatting sqref="AP11:AP34">
    <cfRule type="cellIs" dxfId="207" priority="12" operator="greaterThan">
      <formula>0.99</formula>
    </cfRule>
  </conditionalFormatting>
  <conditionalFormatting sqref="AH32:AH34">
    <cfRule type="cellIs" dxfId="206" priority="10" operator="greaterThan">
      <formula>$AH$8</formula>
    </cfRule>
    <cfRule type="cellIs" dxfId="205" priority="11" operator="greaterThan">
      <formula>$AH$8</formula>
    </cfRule>
  </conditionalFormatting>
  <conditionalFormatting sqref="AI11:AI34">
    <cfRule type="cellIs" dxfId="204" priority="9" operator="greaterThan">
      <formula>$AI$8</formula>
    </cfRule>
  </conditionalFormatting>
  <conditionalFormatting sqref="AM20:AN21 AL11:AL34">
    <cfRule type="cellIs" dxfId="203" priority="8" operator="equal">
      <formula>0</formula>
    </cfRule>
  </conditionalFormatting>
  <conditionalFormatting sqref="AM20:AN21 AL11:AL34">
    <cfRule type="cellIs" dxfId="202" priority="7" operator="greaterThan">
      <formula>1179</formula>
    </cfRule>
  </conditionalFormatting>
  <conditionalFormatting sqref="AM20:AN21 AL11:AL34">
    <cfRule type="cellIs" dxfId="201" priority="6" operator="greaterThan">
      <formula>99</formula>
    </cfRule>
  </conditionalFormatting>
  <conditionalFormatting sqref="AM20:AN21 AL11:AL34">
    <cfRule type="cellIs" dxfId="200" priority="5" operator="greaterThan">
      <formula>0.99</formula>
    </cfRule>
  </conditionalFormatting>
  <conditionalFormatting sqref="AM16:AM34">
    <cfRule type="cellIs" dxfId="199" priority="4" operator="equal">
      <formula>0</formula>
    </cfRule>
  </conditionalFormatting>
  <conditionalFormatting sqref="AM16:AM34">
    <cfRule type="cellIs" dxfId="198" priority="3" operator="greaterThan">
      <formula>1179</formula>
    </cfRule>
  </conditionalFormatting>
  <conditionalFormatting sqref="AM16:AM34">
    <cfRule type="cellIs" dxfId="197" priority="2" operator="greaterThan">
      <formula>99</formula>
    </cfRule>
  </conditionalFormatting>
  <conditionalFormatting sqref="AM16:AM34">
    <cfRule type="cellIs" dxfId="196"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4"/>
  <sheetViews>
    <sheetView showWhiteSpace="0" topLeftCell="Z9" zoomScaleNormal="100" workbookViewId="0">
      <selection activeCell="B55" sqref="B55:B57"/>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5" width="9.28515625" style="97" customWidth="1"/>
    <col min="16"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127</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251"/>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254" t="s">
        <v>10</v>
      </c>
      <c r="I7" s="116" t="s">
        <v>11</v>
      </c>
      <c r="J7" s="116" t="s">
        <v>12</v>
      </c>
      <c r="K7" s="116" t="s">
        <v>13</v>
      </c>
      <c r="L7" s="12"/>
      <c r="M7" s="12"/>
      <c r="N7" s="12"/>
      <c r="O7" s="254"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42548</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30578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252" t="s">
        <v>51</v>
      </c>
      <c r="V9" s="252" t="s">
        <v>52</v>
      </c>
      <c r="W9" s="349" t="s">
        <v>53</v>
      </c>
      <c r="X9" s="350" t="s">
        <v>54</v>
      </c>
      <c r="Y9" s="351"/>
      <c r="Z9" s="351"/>
      <c r="AA9" s="351"/>
      <c r="AB9" s="351"/>
      <c r="AC9" s="351"/>
      <c r="AD9" s="351"/>
      <c r="AE9" s="352"/>
      <c r="AF9" s="250" t="s">
        <v>55</v>
      </c>
      <c r="AG9" s="250" t="s">
        <v>56</v>
      </c>
      <c r="AH9" s="338" t="s">
        <v>57</v>
      </c>
      <c r="AI9" s="353" t="s">
        <v>58</v>
      </c>
      <c r="AJ9" s="252" t="s">
        <v>59</v>
      </c>
      <c r="AK9" s="252" t="s">
        <v>60</v>
      </c>
      <c r="AL9" s="252" t="s">
        <v>61</v>
      </c>
      <c r="AM9" s="252" t="s">
        <v>62</v>
      </c>
      <c r="AN9" s="252" t="s">
        <v>63</v>
      </c>
      <c r="AO9" s="252" t="s">
        <v>64</v>
      </c>
      <c r="AP9" s="252" t="s">
        <v>65</v>
      </c>
      <c r="AQ9" s="336" t="s">
        <v>66</v>
      </c>
      <c r="AR9" s="252" t="s">
        <v>67</v>
      </c>
      <c r="AS9" s="338" t="s">
        <v>68</v>
      </c>
      <c r="AV9" s="35" t="s">
        <v>69</v>
      </c>
      <c r="AW9" s="35" t="s">
        <v>70</v>
      </c>
      <c r="AY9" s="36" t="s">
        <v>71</v>
      </c>
    </row>
    <row r="10" spans="2:51" x14ac:dyDescent="0.25">
      <c r="B10" s="252" t="s">
        <v>72</v>
      </c>
      <c r="C10" s="252" t="s">
        <v>73</v>
      </c>
      <c r="D10" s="252" t="s">
        <v>74</v>
      </c>
      <c r="E10" s="252" t="s">
        <v>75</v>
      </c>
      <c r="F10" s="252" t="s">
        <v>74</v>
      </c>
      <c r="G10" s="252" t="s">
        <v>75</v>
      </c>
      <c r="H10" s="332"/>
      <c r="I10" s="252" t="s">
        <v>75</v>
      </c>
      <c r="J10" s="252" t="s">
        <v>75</v>
      </c>
      <c r="K10" s="252" t="s">
        <v>75</v>
      </c>
      <c r="L10" s="28" t="s">
        <v>29</v>
      </c>
      <c r="M10" s="335"/>
      <c r="N10" s="28" t="s">
        <v>29</v>
      </c>
      <c r="O10" s="337"/>
      <c r="P10" s="337"/>
      <c r="Q10" s="1">
        <f>'JUNE 26'!Q34</f>
        <v>6843674</v>
      </c>
      <c r="R10" s="346"/>
      <c r="S10" s="347"/>
      <c r="T10" s="348"/>
      <c r="U10" s="252" t="s">
        <v>75</v>
      </c>
      <c r="V10" s="252" t="s">
        <v>75</v>
      </c>
      <c r="W10" s="349"/>
      <c r="X10" s="37" t="s">
        <v>76</v>
      </c>
      <c r="Y10" s="37" t="s">
        <v>77</v>
      </c>
      <c r="Z10" s="37" t="s">
        <v>78</v>
      </c>
      <c r="AA10" s="37" t="s">
        <v>79</v>
      </c>
      <c r="AB10" s="37" t="s">
        <v>80</v>
      </c>
      <c r="AC10" s="37" t="s">
        <v>81</v>
      </c>
      <c r="AD10" s="37" t="s">
        <v>82</v>
      </c>
      <c r="AE10" s="37" t="s">
        <v>83</v>
      </c>
      <c r="AF10" s="38"/>
      <c r="AG10" s="1">
        <f>'JUNE 26'!AG34</f>
        <v>47812686</v>
      </c>
      <c r="AH10" s="338"/>
      <c r="AI10" s="354"/>
      <c r="AJ10" s="252" t="s">
        <v>84</v>
      </c>
      <c r="AK10" s="252" t="s">
        <v>84</v>
      </c>
      <c r="AL10" s="252" t="s">
        <v>84</v>
      </c>
      <c r="AM10" s="252" t="s">
        <v>84</v>
      </c>
      <c r="AN10" s="252" t="s">
        <v>84</v>
      </c>
      <c r="AO10" s="252" t="s">
        <v>84</v>
      </c>
      <c r="AP10" s="1">
        <f>'JUNE 26'!AP34</f>
        <v>10947177</v>
      </c>
      <c r="AQ10" s="337"/>
      <c r="AR10" s="253" t="s">
        <v>85</v>
      </c>
      <c r="AS10" s="338"/>
      <c r="AV10" s="39" t="s">
        <v>86</v>
      </c>
      <c r="AW10" s="39" t="s">
        <v>87</v>
      </c>
      <c r="AY10" s="81" t="s">
        <v>128</v>
      </c>
    </row>
    <row r="11" spans="2:51" x14ac:dyDescent="0.25">
      <c r="B11" s="40">
        <v>2</v>
      </c>
      <c r="C11" s="40">
        <v>4.1666666666666664E-2</v>
      </c>
      <c r="D11" s="110">
        <v>5</v>
      </c>
      <c r="E11" s="41">
        <f t="shared" ref="E11:E34" si="0">D11/1.42</f>
        <v>3.5211267605633805</v>
      </c>
      <c r="F11" s="175">
        <v>83</v>
      </c>
      <c r="G11" s="41">
        <f>F11/1.42</f>
        <v>58.450704225352112</v>
      </c>
      <c r="H11" s="42" t="s">
        <v>88</v>
      </c>
      <c r="I11" s="42">
        <f>J11-(2/1.42)</f>
        <v>53.521126760563384</v>
      </c>
      <c r="J11" s="43">
        <f>(F11-5)/1.42</f>
        <v>54.929577464788736</v>
      </c>
      <c r="K11" s="42">
        <f>J11+(6/1.42)</f>
        <v>59.154929577464792</v>
      </c>
      <c r="L11" s="44">
        <v>14</v>
      </c>
      <c r="M11" s="45" t="s">
        <v>89</v>
      </c>
      <c r="N11" s="45">
        <v>11.4</v>
      </c>
      <c r="O11" s="111">
        <v>136</v>
      </c>
      <c r="P11" s="111">
        <v>108</v>
      </c>
      <c r="Q11" s="111">
        <v>6847736</v>
      </c>
      <c r="R11" s="46">
        <f>IF(ISBLANK(Q11),"-",Q11-Q10)</f>
        <v>4062</v>
      </c>
      <c r="S11" s="47">
        <f>R11*24/1000</f>
        <v>97.488</v>
      </c>
      <c r="T11" s="47">
        <f>R11/1000</f>
        <v>4.0620000000000003</v>
      </c>
      <c r="U11" s="112">
        <v>3.8</v>
      </c>
      <c r="V11" s="112">
        <f>U11</f>
        <v>3.8</v>
      </c>
      <c r="W11" s="113" t="s">
        <v>135</v>
      </c>
      <c r="X11" s="115">
        <v>0</v>
      </c>
      <c r="Y11" s="115">
        <v>0</v>
      </c>
      <c r="Z11" s="115">
        <v>1157</v>
      </c>
      <c r="AA11" s="115">
        <v>1185</v>
      </c>
      <c r="AB11" s="115">
        <v>1157</v>
      </c>
      <c r="AC11" s="48" t="s">
        <v>90</v>
      </c>
      <c r="AD11" s="48" t="s">
        <v>90</v>
      </c>
      <c r="AE11" s="48" t="s">
        <v>90</v>
      </c>
      <c r="AF11" s="114" t="s">
        <v>90</v>
      </c>
      <c r="AG11" s="123">
        <v>47813688</v>
      </c>
      <c r="AH11" s="49">
        <f>IF(ISBLANK(AG11),"-",AG11-AG10)</f>
        <v>1002</v>
      </c>
      <c r="AI11" s="50">
        <f>AH11/T11</f>
        <v>246.6765140324963</v>
      </c>
      <c r="AJ11" s="98">
        <v>0</v>
      </c>
      <c r="AK11" s="98">
        <v>0</v>
      </c>
      <c r="AL11" s="98">
        <v>1</v>
      </c>
      <c r="AM11" s="98">
        <v>1</v>
      </c>
      <c r="AN11" s="98">
        <v>1</v>
      </c>
      <c r="AO11" s="98">
        <v>0.7</v>
      </c>
      <c r="AP11" s="115">
        <v>10947854</v>
      </c>
      <c r="AQ11" s="115">
        <f t="shared" ref="AQ11:AQ34" si="1">AP11-AP10</f>
        <v>677</v>
      </c>
      <c r="AR11" s="51"/>
      <c r="AS11" s="52" t="s">
        <v>113</v>
      </c>
      <c r="AV11" s="39" t="s">
        <v>88</v>
      </c>
      <c r="AW11" s="39" t="s">
        <v>91</v>
      </c>
      <c r="AY11" s="81" t="s">
        <v>127</v>
      </c>
    </row>
    <row r="12" spans="2:51" x14ac:dyDescent="0.25">
      <c r="B12" s="40">
        <v>2.0416666666666701</v>
      </c>
      <c r="C12" s="40">
        <v>8.3333333333333329E-2</v>
      </c>
      <c r="D12" s="110">
        <v>5</v>
      </c>
      <c r="E12" s="41">
        <f t="shared" si="0"/>
        <v>3.5211267605633805</v>
      </c>
      <c r="F12" s="175">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136</v>
      </c>
      <c r="P12" s="111">
        <v>105</v>
      </c>
      <c r="Q12" s="111">
        <v>6852394</v>
      </c>
      <c r="R12" s="46">
        <f t="shared" ref="R12:R34" si="4">IF(ISBLANK(Q12),"-",Q12-Q11)</f>
        <v>4658</v>
      </c>
      <c r="S12" s="47">
        <f t="shared" ref="S12:S34" si="5">R12*24/1000</f>
        <v>111.792</v>
      </c>
      <c r="T12" s="47">
        <f t="shared" ref="T12:T34" si="6">R12/1000</f>
        <v>4.6580000000000004</v>
      </c>
      <c r="U12" s="112">
        <v>5</v>
      </c>
      <c r="V12" s="112">
        <f t="shared" ref="V12:V34" si="7">U12</f>
        <v>5</v>
      </c>
      <c r="W12" s="113" t="s">
        <v>135</v>
      </c>
      <c r="X12" s="115">
        <v>0</v>
      </c>
      <c r="Y12" s="115">
        <v>0</v>
      </c>
      <c r="Z12" s="115">
        <v>1137</v>
      </c>
      <c r="AA12" s="115">
        <v>1185</v>
      </c>
      <c r="AB12" s="115">
        <v>1136</v>
      </c>
      <c r="AC12" s="48" t="s">
        <v>90</v>
      </c>
      <c r="AD12" s="48" t="s">
        <v>90</v>
      </c>
      <c r="AE12" s="48" t="s">
        <v>90</v>
      </c>
      <c r="AF12" s="114" t="s">
        <v>90</v>
      </c>
      <c r="AG12" s="123">
        <v>47814828</v>
      </c>
      <c r="AH12" s="49">
        <f>IF(ISBLANK(AG12),"-",AG12-AG11)</f>
        <v>1140</v>
      </c>
      <c r="AI12" s="50">
        <f t="shared" ref="AI12:AI34" si="8">AH12/T12</f>
        <v>244.74023185916701</v>
      </c>
      <c r="AJ12" s="98">
        <v>0</v>
      </c>
      <c r="AK12" s="98">
        <v>0</v>
      </c>
      <c r="AL12" s="98">
        <v>1</v>
      </c>
      <c r="AM12" s="98">
        <v>1</v>
      </c>
      <c r="AN12" s="98">
        <v>1</v>
      </c>
      <c r="AO12" s="98">
        <v>0.7</v>
      </c>
      <c r="AP12" s="115">
        <v>10948825</v>
      </c>
      <c r="AQ12" s="115">
        <f t="shared" si="1"/>
        <v>971</v>
      </c>
      <c r="AR12" s="118">
        <v>1.37</v>
      </c>
      <c r="AS12" s="52" t="s">
        <v>113</v>
      </c>
      <c r="AV12" s="39" t="s">
        <v>92</v>
      </c>
      <c r="AW12" s="39" t="s">
        <v>93</v>
      </c>
      <c r="AY12" s="81" t="s">
        <v>125</v>
      </c>
    </row>
    <row r="13" spans="2:51" x14ac:dyDescent="0.25">
      <c r="B13" s="40">
        <v>2.0833333333333299</v>
      </c>
      <c r="C13" s="40">
        <v>0.125</v>
      </c>
      <c r="D13" s="110">
        <v>6</v>
      </c>
      <c r="E13" s="41">
        <f t="shared" si="0"/>
        <v>4.2253521126760569</v>
      </c>
      <c r="F13" s="175">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146</v>
      </c>
      <c r="P13" s="111">
        <v>107</v>
      </c>
      <c r="Q13" s="111">
        <v>6856926</v>
      </c>
      <c r="R13" s="46">
        <f t="shared" si="4"/>
        <v>4532</v>
      </c>
      <c r="S13" s="47">
        <f t="shared" si="5"/>
        <v>108.768</v>
      </c>
      <c r="T13" s="47">
        <f t="shared" si="6"/>
        <v>4.532</v>
      </c>
      <c r="U13" s="112">
        <v>6</v>
      </c>
      <c r="V13" s="112">
        <f t="shared" si="7"/>
        <v>6</v>
      </c>
      <c r="W13" s="113" t="s">
        <v>135</v>
      </c>
      <c r="X13" s="115">
        <v>0</v>
      </c>
      <c r="Y13" s="115">
        <v>0</v>
      </c>
      <c r="Z13" s="115">
        <v>1136</v>
      </c>
      <c r="AA13" s="115">
        <v>1185</v>
      </c>
      <c r="AB13" s="115">
        <v>1137</v>
      </c>
      <c r="AC13" s="48" t="s">
        <v>90</v>
      </c>
      <c r="AD13" s="48" t="s">
        <v>90</v>
      </c>
      <c r="AE13" s="48" t="s">
        <v>90</v>
      </c>
      <c r="AF13" s="114" t="s">
        <v>90</v>
      </c>
      <c r="AG13" s="123">
        <v>47815928</v>
      </c>
      <c r="AH13" s="49">
        <f>IF(ISBLANK(AG13),"-",AG13-AG12)</f>
        <v>1100</v>
      </c>
      <c r="AI13" s="50">
        <f t="shared" si="8"/>
        <v>242.71844660194174</v>
      </c>
      <c r="AJ13" s="98">
        <v>0</v>
      </c>
      <c r="AK13" s="98">
        <v>0</v>
      </c>
      <c r="AL13" s="98">
        <v>1</v>
      </c>
      <c r="AM13" s="98">
        <v>1</v>
      </c>
      <c r="AN13" s="98">
        <v>1</v>
      </c>
      <c r="AO13" s="98">
        <v>0.7</v>
      </c>
      <c r="AP13" s="115">
        <v>10949727</v>
      </c>
      <c r="AQ13" s="115">
        <f t="shared" si="1"/>
        <v>902</v>
      </c>
      <c r="AR13" s="51"/>
      <c r="AS13" s="52" t="s">
        <v>113</v>
      </c>
      <c r="AV13" s="39" t="s">
        <v>94</v>
      </c>
      <c r="AW13" s="39" t="s">
        <v>95</v>
      </c>
      <c r="AY13" s="81" t="s">
        <v>132</v>
      </c>
    </row>
    <row r="14" spans="2:51" x14ac:dyDescent="0.25">
      <c r="B14" s="40">
        <v>2.125</v>
      </c>
      <c r="C14" s="40">
        <v>0.16666666666666699</v>
      </c>
      <c r="D14" s="110">
        <v>6</v>
      </c>
      <c r="E14" s="41">
        <f t="shared" si="0"/>
        <v>4.2253521126760569</v>
      </c>
      <c r="F14" s="175">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145</v>
      </c>
      <c r="P14" s="111">
        <v>104</v>
      </c>
      <c r="Q14" s="111">
        <v>6860772</v>
      </c>
      <c r="R14" s="46">
        <f t="shared" si="4"/>
        <v>3846</v>
      </c>
      <c r="S14" s="47">
        <f t="shared" si="5"/>
        <v>92.304000000000002</v>
      </c>
      <c r="T14" s="47">
        <f t="shared" si="6"/>
        <v>3.8460000000000001</v>
      </c>
      <c r="U14" s="112">
        <v>9.5</v>
      </c>
      <c r="V14" s="112">
        <f t="shared" si="7"/>
        <v>9.5</v>
      </c>
      <c r="W14" s="113" t="s">
        <v>135</v>
      </c>
      <c r="X14" s="115">
        <v>0</v>
      </c>
      <c r="Y14" s="115">
        <v>0</v>
      </c>
      <c r="Z14" s="115">
        <v>1136</v>
      </c>
      <c r="AA14" s="115">
        <v>1185</v>
      </c>
      <c r="AB14" s="115">
        <v>1136</v>
      </c>
      <c r="AC14" s="48" t="s">
        <v>90</v>
      </c>
      <c r="AD14" s="48" t="s">
        <v>90</v>
      </c>
      <c r="AE14" s="48" t="s">
        <v>90</v>
      </c>
      <c r="AF14" s="114" t="s">
        <v>90</v>
      </c>
      <c r="AG14" s="123">
        <v>47817012</v>
      </c>
      <c r="AH14" s="49">
        <f t="shared" ref="AH14:AH34" si="9">IF(ISBLANK(AG14),"-",AG14-AG13)</f>
        <v>1084</v>
      </c>
      <c r="AI14" s="50">
        <f t="shared" si="8"/>
        <v>281.85127405096205</v>
      </c>
      <c r="AJ14" s="98">
        <v>0</v>
      </c>
      <c r="AK14" s="98">
        <v>0</v>
      </c>
      <c r="AL14" s="98">
        <v>1</v>
      </c>
      <c r="AM14" s="98">
        <v>1</v>
      </c>
      <c r="AN14" s="98">
        <v>1</v>
      </c>
      <c r="AO14" s="98">
        <v>0.7</v>
      </c>
      <c r="AP14" s="115">
        <v>10949935</v>
      </c>
      <c r="AQ14" s="115">
        <f>AP14-AP13</f>
        <v>208</v>
      </c>
      <c r="AR14" s="51"/>
      <c r="AS14" s="52" t="s">
        <v>113</v>
      </c>
      <c r="AT14" s="54"/>
      <c r="AV14" s="39" t="s">
        <v>96</v>
      </c>
      <c r="AW14" s="39" t="s">
        <v>97</v>
      </c>
      <c r="AY14" s="81" t="s">
        <v>181</v>
      </c>
    </row>
    <row r="15" spans="2:51" ht="14.25" customHeight="1" x14ac:dyDescent="0.25">
      <c r="B15" s="40">
        <v>2.1666666666666701</v>
      </c>
      <c r="C15" s="40">
        <v>0.20833333333333301</v>
      </c>
      <c r="D15" s="110">
        <v>6</v>
      </c>
      <c r="E15" s="41">
        <f t="shared" si="0"/>
        <v>4.2253521126760569</v>
      </c>
      <c r="F15" s="175">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134</v>
      </c>
      <c r="P15" s="111">
        <v>125</v>
      </c>
      <c r="Q15" s="111">
        <v>6865544</v>
      </c>
      <c r="R15" s="46">
        <f t="shared" si="4"/>
        <v>4772</v>
      </c>
      <c r="S15" s="47">
        <f t="shared" si="5"/>
        <v>114.52800000000001</v>
      </c>
      <c r="T15" s="47">
        <f t="shared" si="6"/>
        <v>4.7720000000000002</v>
      </c>
      <c r="U15" s="112">
        <v>9.5</v>
      </c>
      <c r="V15" s="112">
        <f t="shared" si="7"/>
        <v>9.5</v>
      </c>
      <c r="W15" s="113" t="s">
        <v>135</v>
      </c>
      <c r="X15" s="115">
        <v>0</v>
      </c>
      <c r="Y15" s="115">
        <v>0</v>
      </c>
      <c r="Z15" s="115">
        <v>1137</v>
      </c>
      <c r="AA15" s="115">
        <v>1185</v>
      </c>
      <c r="AB15" s="115">
        <v>1138</v>
      </c>
      <c r="AC15" s="48" t="s">
        <v>90</v>
      </c>
      <c r="AD15" s="48" t="s">
        <v>90</v>
      </c>
      <c r="AE15" s="48" t="s">
        <v>90</v>
      </c>
      <c r="AF15" s="114" t="s">
        <v>90</v>
      </c>
      <c r="AG15" s="123">
        <v>47818260</v>
      </c>
      <c r="AH15" s="49">
        <f t="shared" si="9"/>
        <v>1248</v>
      </c>
      <c r="AI15" s="50">
        <f t="shared" si="8"/>
        <v>261.52556580050293</v>
      </c>
      <c r="AJ15" s="98">
        <v>0</v>
      </c>
      <c r="AK15" s="98">
        <v>0</v>
      </c>
      <c r="AL15" s="98">
        <v>1</v>
      </c>
      <c r="AM15" s="98">
        <v>1</v>
      </c>
      <c r="AN15" s="98">
        <v>1</v>
      </c>
      <c r="AO15" s="98">
        <v>0</v>
      </c>
      <c r="AP15" s="115">
        <v>10949935</v>
      </c>
      <c r="AQ15" s="115">
        <f>AP15-AP14</f>
        <v>0</v>
      </c>
      <c r="AR15" s="51"/>
      <c r="AS15" s="52" t="s">
        <v>113</v>
      </c>
      <c r="AV15" s="39" t="s">
        <v>98</v>
      </c>
      <c r="AW15" s="39" t="s">
        <v>99</v>
      </c>
      <c r="AY15" s="97"/>
    </row>
    <row r="16" spans="2:51" x14ac:dyDescent="0.25">
      <c r="B16" s="40">
        <v>2.2083333333333299</v>
      </c>
      <c r="C16" s="40">
        <v>0.25</v>
      </c>
      <c r="D16" s="110">
        <v>6</v>
      </c>
      <c r="E16" s="41">
        <f t="shared" si="0"/>
        <v>4.2253521126760569</v>
      </c>
      <c r="F16" s="175">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11">
        <v>132</v>
      </c>
      <c r="P16" s="111">
        <v>148</v>
      </c>
      <c r="Q16" s="111">
        <v>6871694</v>
      </c>
      <c r="R16" s="46">
        <f t="shared" si="4"/>
        <v>6150</v>
      </c>
      <c r="S16" s="47">
        <f t="shared" si="5"/>
        <v>147.6</v>
      </c>
      <c r="T16" s="47">
        <f t="shared" si="6"/>
        <v>6.15</v>
      </c>
      <c r="U16" s="112">
        <v>9.3000000000000007</v>
      </c>
      <c r="V16" s="112">
        <f t="shared" si="7"/>
        <v>9.3000000000000007</v>
      </c>
      <c r="W16" s="113" t="s">
        <v>129</v>
      </c>
      <c r="X16" s="115">
        <v>0</v>
      </c>
      <c r="Y16" s="115">
        <v>1070</v>
      </c>
      <c r="Z16" s="115">
        <v>1187</v>
      </c>
      <c r="AA16" s="115">
        <v>1185</v>
      </c>
      <c r="AB16" s="115">
        <v>1186</v>
      </c>
      <c r="AC16" s="48" t="s">
        <v>90</v>
      </c>
      <c r="AD16" s="48" t="s">
        <v>90</v>
      </c>
      <c r="AE16" s="48" t="s">
        <v>90</v>
      </c>
      <c r="AF16" s="114" t="s">
        <v>90</v>
      </c>
      <c r="AG16" s="123">
        <v>47819648</v>
      </c>
      <c r="AH16" s="49">
        <f t="shared" si="9"/>
        <v>1388</v>
      </c>
      <c r="AI16" s="50">
        <f t="shared" si="8"/>
        <v>225.6910569105691</v>
      </c>
      <c r="AJ16" s="98">
        <v>0</v>
      </c>
      <c r="AK16" s="98">
        <v>1</v>
      </c>
      <c r="AL16" s="98">
        <v>1</v>
      </c>
      <c r="AM16" s="98">
        <v>1</v>
      </c>
      <c r="AN16" s="98">
        <v>1</v>
      </c>
      <c r="AO16" s="98">
        <v>0</v>
      </c>
      <c r="AP16" s="115">
        <v>10949935</v>
      </c>
      <c r="AQ16" s="115">
        <f>AP16-AP15</f>
        <v>0</v>
      </c>
      <c r="AR16" s="53">
        <v>1.48</v>
      </c>
      <c r="AS16" s="52" t="s">
        <v>101</v>
      </c>
      <c r="AV16" s="39" t="s">
        <v>102</v>
      </c>
      <c r="AW16" s="39" t="s">
        <v>103</v>
      </c>
      <c r="AY16" s="97"/>
    </row>
    <row r="17" spans="1:51" x14ac:dyDescent="0.25">
      <c r="B17" s="40">
        <v>2.25</v>
      </c>
      <c r="C17" s="40">
        <v>0.29166666666666702</v>
      </c>
      <c r="D17" s="110">
        <v>6</v>
      </c>
      <c r="E17" s="41">
        <f t="shared" si="0"/>
        <v>4.2253521126760569</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140</v>
      </c>
      <c r="P17" s="111">
        <v>144</v>
      </c>
      <c r="Q17" s="111">
        <v>6877793</v>
      </c>
      <c r="R17" s="46">
        <f t="shared" si="4"/>
        <v>6099</v>
      </c>
      <c r="S17" s="47">
        <f t="shared" si="5"/>
        <v>146.376</v>
      </c>
      <c r="T17" s="47">
        <f t="shared" si="6"/>
        <v>6.0990000000000002</v>
      </c>
      <c r="U17" s="112">
        <v>8.6999999999999993</v>
      </c>
      <c r="V17" s="112">
        <f t="shared" si="7"/>
        <v>8.6999999999999993</v>
      </c>
      <c r="W17" s="113" t="s">
        <v>129</v>
      </c>
      <c r="X17" s="115">
        <v>0</v>
      </c>
      <c r="Y17" s="115">
        <v>1048</v>
      </c>
      <c r="Z17" s="115">
        <v>1187</v>
      </c>
      <c r="AA17" s="115">
        <v>1185</v>
      </c>
      <c r="AB17" s="115">
        <v>1187</v>
      </c>
      <c r="AC17" s="48" t="s">
        <v>90</v>
      </c>
      <c r="AD17" s="48" t="s">
        <v>90</v>
      </c>
      <c r="AE17" s="48" t="s">
        <v>90</v>
      </c>
      <c r="AF17" s="114" t="s">
        <v>90</v>
      </c>
      <c r="AG17" s="123">
        <v>47821004</v>
      </c>
      <c r="AH17" s="49">
        <f t="shared" si="9"/>
        <v>1356</v>
      </c>
      <c r="AI17" s="50">
        <f t="shared" si="8"/>
        <v>222.33152975897687</v>
      </c>
      <c r="AJ17" s="98">
        <v>0</v>
      </c>
      <c r="AK17" s="98">
        <v>1</v>
      </c>
      <c r="AL17" s="98">
        <v>1</v>
      </c>
      <c r="AM17" s="98">
        <v>1</v>
      </c>
      <c r="AN17" s="98">
        <v>1</v>
      </c>
      <c r="AO17" s="98">
        <v>0</v>
      </c>
      <c r="AP17" s="115">
        <v>10949935</v>
      </c>
      <c r="AQ17" s="115">
        <f t="shared" si="1"/>
        <v>0</v>
      </c>
      <c r="AR17" s="51"/>
      <c r="AS17" s="52" t="s">
        <v>101</v>
      </c>
      <c r="AT17" s="54"/>
      <c r="AV17" s="39" t="s">
        <v>104</v>
      </c>
      <c r="AW17" s="39" t="s">
        <v>105</v>
      </c>
      <c r="AY17" s="101"/>
    </row>
    <row r="18" spans="1:51" x14ac:dyDescent="0.25">
      <c r="B18" s="40">
        <v>2.2916666666666701</v>
      </c>
      <c r="C18" s="40">
        <v>0.33333333333333298</v>
      </c>
      <c r="D18" s="110">
        <v>6</v>
      </c>
      <c r="E18" s="41">
        <f t="shared" si="0"/>
        <v>4.2253521126760569</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139</v>
      </c>
      <c r="P18" s="111">
        <v>146</v>
      </c>
      <c r="Q18" s="111">
        <v>6884019</v>
      </c>
      <c r="R18" s="46">
        <f t="shared" si="4"/>
        <v>6226</v>
      </c>
      <c r="S18" s="47">
        <f t="shared" si="5"/>
        <v>149.42400000000001</v>
      </c>
      <c r="T18" s="47">
        <f t="shared" si="6"/>
        <v>6.226</v>
      </c>
      <c r="U18" s="112">
        <v>8.1</v>
      </c>
      <c r="V18" s="112">
        <f t="shared" si="7"/>
        <v>8.1</v>
      </c>
      <c r="W18" s="113" t="s">
        <v>129</v>
      </c>
      <c r="X18" s="115">
        <v>0</v>
      </c>
      <c r="Y18" s="115">
        <v>1047</v>
      </c>
      <c r="Z18" s="115">
        <v>1187</v>
      </c>
      <c r="AA18" s="115">
        <v>1185</v>
      </c>
      <c r="AB18" s="115">
        <v>1188</v>
      </c>
      <c r="AC18" s="48" t="s">
        <v>90</v>
      </c>
      <c r="AD18" s="48" t="s">
        <v>90</v>
      </c>
      <c r="AE18" s="48" t="s">
        <v>90</v>
      </c>
      <c r="AF18" s="114" t="s">
        <v>90</v>
      </c>
      <c r="AG18" s="123">
        <v>47822384</v>
      </c>
      <c r="AH18" s="49">
        <f t="shared" si="9"/>
        <v>1380</v>
      </c>
      <c r="AI18" s="50">
        <f t="shared" si="8"/>
        <v>221.65114037905556</v>
      </c>
      <c r="AJ18" s="98">
        <v>0</v>
      </c>
      <c r="AK18" s="98">
        <v>1</v>
      </c>
      <c r="AL18" s="98">
        <v>1</v>
      </c>
      <c r="AM18" s="98">
        <v>1</v>
      </c>
      <c r="AN18" s="98">
        <v>1</v>
      </c>
      <c r="AO18" s="98">
        <v>0</v>
      </c>
      <c r="AP18" s="115">
        <v>10949935</v>
      </c>
      <c r="AQ18" s="115">
        <f t="shared" si="1"/>
        <v>0</v>
      </c>
      <c r="AR18" s="51"/>
      <c r="AS18" s="52" t="s">
        <v>101</v>
      </c>
      <c r="AV18" s="39" t="s">
        <v>106</v>
      </c>
      <c r="AW18" s="39" t="s">
        <v>107</v>
      </c>
      <c r="AY18" s="101"/>
    </row>
    <row r="19" spans="1:51" x14ac:dyDescent="0.25">
      <c r="A19" s="97" t="s">
        <v>134</v>
      </c>
      <c r="B19" s="40">
        <v>2.3333333333333299</v>
      </c>
      <c r="C19" s="40">
        <v>0.375</v>
      </c>
      <c r="D19" s="110">
        <v>6</v>
      </c>
      <c r="E19" s="41">
        <f t="shared" si="0"/>
        <v>4.2253521126760569</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140</v>
      </c>
      <c r="P19" s="111">
        <v>148</v>
      </c>
      <c r="Q19" s="111">
        <v>6890253</v>
      </c>
      <c r="R19" s="46">
        <f t="shared" si="4"/>
        <v>6234</v>
      </c>
      <c r="S19" s="47">
        <f t="shared" si="5"/>
        <v>149.61600000000001</v>
      </c>
      <c r="T19" s="47">
        <f t="shared" si="6"/>
        <v>6.234</v>
      </c>
      <c r="U19" s="112">
        <v>7.5</v>
      </c>
      <c r="V19" s="112">
        <f t="shared" si="7"/>
        <v>7.5</v>
      </c>
      <c r="W19" s="113" t="s">
        <v>129</v>
      </c>
      <c r="X19" s="115">
        <v>0</v>
      </c>
      <c r="Y19" s="115">
        <v>1047</v>
      </c>
      <c r="Z19" s="115">
        <v>1187</v>
      </c>
      <c r="AA19" s="115">
        <v>1185</v>
      </c>
      <c r="AB19" s="115">
        <v>1188</v>
      </c>
      <c r="AC19" s="48" t="s">
        <v>90</v>
      </c>
      <c r="AD19" s="48" t="s">
        <v>90</v>
      </c>
      <c r="AE19" s="48" t="s">
        <v>90</v>
      </c>
      <c r="AF19" s="114" t="s">
        <v>90</v>
      </c>
      <c r="AG19" s="123">
        <v>47823756</v>
      </c>
      <c r="AH19" s="49">
        <f t="shared" si="9"/>
        <v>1372</v>
      </c>
      <c r="AI19" s="50">
        <f t="shared" si="8"/>
        <v>220.08341353865896</v>
      </c>
      <c r="AJ19" s="98">
        <v>0</v>
      </c>
      <c r="AK19" s="98">
        <v>1</v>
      </c>
      <c r="AL19" s="98">
        <v>1</v>
      </c>
      <c r="AM19" s="98">
        <v>1</v>
      </c>
      <c r="AN19" s="98">
        <v>1</v>
      </c>
      <c r="AO19" s="98">
        <v>0</v>
      </c>
      <c r="AP19" s="115">
        <v>10949935</v>
      </c>
      <c r="AQ19" s="115">
        <f t="shared" si="1"/>
        <v>0</v>
      </c>
      <c r="AR19" s="51"/>
      <c r="AS19" s="52" t="s">
        <v>101</v>
      </c>
      <c r="AV19" s="39" t="s">
        <v>108</v>
      </c>
      <c r="AW19" s="39" t="s">
        <v>109</v>
      </c>
      <c r="AY19" s="101"/>
    </row>
    <row r="20" spans="1:51" x14ac:dyDescent="0.25">
      <c r="B20" s="40">
        <v>2.375</v>
      </c>
      <c r="C20" s="40">
        <v>0.41666666666666669</v>
      </c>
      <c r="D20" s="110">
        <v>6</v>
      </c>
      <c r="E20" s="41">
        <f t="shared" si="0"/>
        <v>4.2253521126760569</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141</v>
      </c>
      <c r="P20" s="111">
        <v>149</v>
      </c>
      <c r="Q20" s="111">
        <v>6896524</v>
      </c>
      <c r="R20" s="46">
        <f t="shared" si="4"/>
        <v>6271</v>
      </c>
      <c r="S20" s="47">
        <f t="shared" si="5"/>
        <v>150.50399999999999</v>
      </c>
      <c r="T20" s="47">
        <f t="shared" si="6"/>
        <v>6.2709999999999999</v>
      </c>
      <c r="U20" s="112">
        <v>6.9</v>
      </c>
      <c r="V20" s="112">
        <f t="shared" si="7"/>
        <v>6.9</v>
      </c>
      <c r="W20" s="113" t="s">
        <v>129</v>
      </c>
      <c r="X20" s="115">
        <v>0</v>
      </c>
      <c r="Y20" s="115">
        <v>1047</v>
      </c>
      <c r="Z20" s="115">
        <v>1187</v>
      </c>
      <c r="AA20" s="115">
        <v>1185</v>
      </c>
      <c r="AB20" s="115">
        <v>1187</v>
      </c>
      <c r="AC20" s="48" t="s">
        <v>90</v>
      </c>
      <c r="AD20" s="48" t="s">
        <v>90</v>
      </c>
      <c r="AE20" s="48" t="s">
        <v>90</v>
      </c>
      <c r="AF20" s="114" t="s">
        <v>90</v>
      </c>
      <c r="AG20" s="123">
        <v>47825140</v>
      </c>
      <c r="AH20" s="49">
        <f t="shared" si="9"/>
        <v>1384</v>
      </c>
      <c r="AI20" s="50">
        <f t="shared" si="8"/>
        <v>220.69845319725721</v>
      </c>
      <c r="AJ20" s="98">
        <v>0</v>
      </c>
      <c r="AK20" s="98">
        <v>1</v>
      </c>
      <c r="AL20" s="98">
        <v>1</v>
      </c>
      <c r="AM20" s="98">
        <v>1</v>
      </c>
      <c r="AN20" s="98">
        <v>1</v>
      </c>
      <c r="AO20" s="98">
        <v>0</v>
      </c>
      <c r="AP20" s="115">
        <v>10949935</v>
      </c>
      <c r="AQ20" s="115">
        <f t="shared" si="1"/>
        <v>0</v>
      </c>
      <c r="AR20" s="53">
        <v>1.36</v>
      </c>
      <c r="AS20" s="52" t="s">
        <v>134</v>
      </c>
      <c r="AY20" s="101"/>
    </row>
    <row r="21" spans="1:51" x14ac:dyDescent="0.25">
      <c r="B21" s="40">
        <v>2.4166666666666701</v>
      </c>
      <c r="C21" s="40">
        <v>0.45833333333333298</v>
      </c>
      <c r="D21" s="110">
        <v>6</v>
      </c>
      <c r="E21" s="41">
        <f t="shared" si="0"/>
        <v>4.2253521126760569</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141</v>
      </c>
      <c r="P21" s="111">
        <v>150</v>
      </c>
      <c r="Q21" s="111">
        <v>6902823</v>
      </c>
      <c r="R21" s="46">
        <f t="shared" si="4"/>
        <v>6299</v>
      </c>
      <c r="S21" s="47">
        <f t="shared" si="5"/>
        <v>151.17599999999999</v>
      </c>
      <c r="T21" s="47">
        <f t="shared" si="6"/>
        <v>6.2990000000000004</v>
      </c>
      <c r="U21" s="112">
        <v>6.4</v>
      </c>
      <c r="V21" s="112">
        <f t="shared" si="7"/>
        <v>6.4</v>
      </c>
      <c r="W21" s="113" t="s">
        <v>129</v>
      </c>
      <c r="X21" s="115">
        <v>0</v>
      </c>
      <c r="Y21" s="115">
        <v>1047</v>
      </c>
      <c r="Z21" s="115">
        <v>1187</v>
      </c>
      <c r="AA21" s="115">
        <v>1185</v>
      </c>
      <c r="AB21" s="115">
        <v>1187</v>
      </c>
      <c r="AC21" s="48" t="s">
        <v>90</v>
      </c>
      <c r="AD21" s="48" t="s">
        <v>90</v>
      </c>
      <c r="AE21" s="48" t="s">
        <v>90</v>
      </c>
      <c r="AF21" s="114" t="s">
        <v>90</v>
      </c>
      <c r="AG21" s="123">
        <v>47826524</v>
      </c>
      <c r="AH21" s="49">
        <f t="shared" si="9"/>
        <v>1384</v>
      </c>
      <c r="AI21" s="50">
        <f t="shared" si="8"/>
        <v>219.71741546277187</v>
      </c>
      <c r="AJ21" s="98">
        <v>0</v>
      </c>
      <c r="AK21" s="98">
        <v>1</v>
      </c>
      <c r="AL21" s="98">
        <v>1</v>
      </c>
      <c r="AM21" s="98">
        <v>1</v>
      </c>
      <c r="AN21" s="98">
        <v>1</v>
      </c>
      <c r="AO21" s="98">
        <v>0</v>
      </c>
      <c r="AP21" s="115">
        <v>10949935</v>
      </c>
      <c r="AQ21" s="115">
        <f t="shared" si="1"/>
        <v>0</v>
      </c>
      <c r="AR21" s="51"/>
      <c r="AS21" s="52" t="s">
        <v>101</v>
      </c>
      <c r="AY21" s="101"/>
    </row>
    <row r="22" spans="1:51" x14ac:dyDescent="0.25">
      <c r="A22" s="97" t="s">
        <v>163</v>
      </c>
      <c r="B22" s="40">
        <v>2.4583333333333299</v>
      </c>
      <c r="C22" s="40">
        <v>0.5</v>
      </c>
      <c r="D22" s="110">
        <v>6</v>
      </c>
      <c r="E22" s="41">
        <f t="shared" si="0"/>
        <v>4.2253521126760569</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138</v>
      </c>
      <c r="P22" s="111">
        <v>145</v>
      </c>
      <c r="Q22" s="111">
        <v>6908991</v>
      </c>
      <c r="R22" s="46">
        <f t="shared" si="4"/>
        <v>6168</v>
      </c>
      <c r="S22" s="47">
        <f t="shared" si="5"/>
        <v>148.03200000000001</v>
      </c>
      <c r="T22" s="47">
        <f t="shared" si="6"/>
        <v>6.1680000000000001</v>
      </c>
      <c r="U22" s="112">
        <v>6</v>
      </c>
      <c r="V22" s="112">
        <f t="shared" si="7"/>
        <v>6</v>
      </c>
      <c r="W22" s="113" t="s">
        <v>129</v>
      </c>
      <c r="X22" s="115">
        <v>0</v>
      </c>
      <c r="Y22" s="115">
        <v>1016</v>
      </c>
      <c r="Z22" s="115">
        <v>1187</v>
      </c>
      <c r="AA22" s="115">
        <v>1185</v>
      </c>
      <c r="AB22" s="115">
        <v>1187</v>
      </c>
      <c r="AC22" s="48" t="s">
        <v>90</v>
      </c>
      <c r="AD22" s="48" t="s">
        <v>90</v>
      </c>
      <c r="AE22" s="48" t="s">
        <v>90</v>
      </c>
      <c r="AF22" s="114" t="s">
        <v>90</v>
      </c>
      <c r="AG22" s="123">
        <v>47827884</v>
      </c>
      <c r="AH22" s="49">
        <f t="shared" si="9"/>
        <v>1360</v>
      </c>
      <c r="AI22" s="50">
        <f t="shared" si="8"/>
        <v>220.49286640726328</v>
      </c>
      <c r="AJ22" s="98">
        <v>0</v>
      </c>
      <c r="AK22" s="98">
        <v>1</v>
      </c>
      <c r="AL22" s="98">
        <v>1</v>
      </c>
      <c r="AM22" s="98">
        <v>1</v>
      </c>
      <c r="AN22" s="98">
        <v>1</v>
      </c>
      <c r="AO22" s="98">
        <v>0</v>
      </c>
      <c r="AP22" s="115">
        <v>10949935</v>
      </c>
      <c r="AQ22" s="115">
        <f t="shared" si="1"/>
        <v>0</v>
      </c>
      <c r="AR22" s="51"/>
      <c r="AS22" s="52" t="s">
        <v>101</v>
      </c>
      <c r="AV22" s="55" t="s">
        <v>110</v>
      </c>
      <c r="AY22" s="101"/>
    </row>
    <row r="23" spans="1:51" x14ac:dyDescent="0.25">
      <c r="B23" s="40">
        <v>2.5</v>
      </c>
      <c r="C23" s="40">
        <v>0.54166666666666696</v>
      </c>
      <c r="D23" s="110">
        <v>6</v>
      </c>
      <c r="E23" s="41">
        <f t="shared" si="0"/>
        <v>4.2253521126760569</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138</v>
      </c>
      <c r="P23" s="111">
        <v>140</v>
      </c>
      <c r="Q23" s="111">
        <v>6914917</v>
      </c>
      <c r="R23" s="46">
        <f t="shared" si="4"/>
        <v>5926</v>
      </c>
      <c r="S23" s="47">
        <f t="shared" si="5"/>
        <v>142.22399999999999</v>
      </c>
      <c r="T23" s="47">
        <f t="shared" si="6"/>
        <v>5.9260000000000002</v>
      </c>
      <c r="U23" s="112">
        <v>5.7</v>
      </c>
      <c r="V23" s="112">
        <f t="shared" si="7"/>
        <v>5.7</v>
      </c>
      <c r="W23" s="113" t="s">
        <v>129</v>
      </c>
      <c r="X23" s="115">
        <v>0</v>
      </c>
      <c r="Y23" s="115">
        <v>1015</v>
      </c>
      <c r="Z23" s="115">
        <v>1187</v>
      </c>
      <c r="AA23" s="115">
        <v>1185</v>
      </c>
      <c r="AB23" s="115">
        <v>1187</v>
      </c>
      <c r="AC23" s="48" t="s">
        <v>90</v>
      </c>
      <c r="AD23" s="48" t="s">
        <v>90</v>
      </c>
      <c r="AE23" s="48" t="s">
        <v>90</v>
      </c>
      <c r="AF23" s="114" t="s">
        <v>90</v>
      </c>
      <c r="AG23" s="123">
        <v>47829228</v>
      </c>
      <c r="AH23" s="49">
        <f t="shared" si="9"/>
        <v>1344</v>
      </c>
      <c r="AI23" s="50">
        <f t="shared" si="8"/>
        <v>226.79716503543705</v>
      </c>
      <c r="AJ23" s="98">
        <v>0</v>
      </c>
      <c r="AK23" s="98">
        <v>1</v>
      </c>
      <c r="AL23" s="98">
        <v>1</v>
      </c>
      <c r="AM23" s="98">
        <v>1</v>
      </c>
      <c r="AN23" s="98">
        <v>1</v>
      </c>
      <c r="AO23" s="98">
        <v>0</v>
      </c>
      <c r="AP23" s="115">
        <v>10949935</v>
      </c>
      <c r="AQ23" s="115">
        <f t="shared" si="1"/>
        <v>0</v>
      </c>
      <c r="AR23" s="51"/>
      <c r="AS23" s="52" t="s">
        <v>113</v>
      </c>
      <c r="AT23" s="54"/>
      <c r="AV23" s="56" t="s">
        <v>111</v>
      </c>
      <c r="AW23" s="57" t="s">
        <v>112</v>
      </c>
      <c r="AY23" s="101"/>
    </row>
    <row r="24" spans="1:51" x14ac:dyDescent="0.25">
      <c r="B24" s="40">
        <v>2.5416666666666701</v>
      </c>
      <c r="C24" s="40">
        <v>0.58333333333333404</v>
      </c>
      <c r="D24" s="110">
        <v>6</v>
      </c>
      <c r="E24" s="41">
        <f t="shared" si="0"/>
        <v>4.2253521126760569</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139</v>
      </c>
      <c r="P24" s="111">
        <v>138</v>
      </c>
      <c r="Q24" s="111">
        <v>6920773</v>
      </c>
      <c r="R24" s="46">
        <f t="shared" si="4"/>
        <v>5856</v>
      </c>
      <c r="S24" s="47">
        <f t="shared" si="5"/>
        <v>140.54400000000001</v>
      </c>
      <c r="T24" s="47">
        <f t="shared" si="6"/>
        <v>5.8559999999999999</v>
      </c>
      <c r="U24" s="112">
        <v>5.5</v>
      </c>
      <c r="V24" s="112">
        <f t="shared" si="7"/>
        <v>5.5</v>
      </c>
      <c r="W24" s="113" t="s">
        <v>129</v>
      </c>
      <c r="X24" s="115">
        <v>0</v>
      </c>
      <c r="Y24" s="115">
        <v>994</v>
      </c>
      <c r="Z24" s="115">
        <v>1187</v>
      </c>
      <c r="AA24" s="115">
        <v>1185</v>
      </c>
      <c r="AB24" s="115">
        <v>1187</v>
      </c>
      <c r="AC24" s="48" t="s">
        <v>90</v>
      </c>
      <c r="AD24" s="48" t="s">
        <v>90</v>
      </c>
      <c r="AE24" s="48" t="s">
        <v>90</v>
      </c>
      <c r="AF24" s="114" t="s">
        <v>90</v>
      </c>
      <c r="AG24" s="123">
        <v>47830552</v>
      </c>
      <c r="AH24" s="49">
        <f>IF(ISBLANK(AG24),"-",AG24-AG23)</f>
        <v>1324</v>
      </c>
      <c r="AI24" s="50">
        <f t="shared" si="8"/>
        <v>226.0928961748634</v>
      </c>
      <c r="AJ24" s="98">
        <v>0</v>
      </c>
      <c r="AK24" s="98">
        <v>1</v>
      </c>
      <c r="AL24" s="98">
        <v>1</v>
      </c>
      <c r="AM24" s="98">
        <v>1</v>
      </c>
      <c r="AN24" s="98">
        <v>1</v>
      </c>
      <c r="AO24" s="98">
        <v>0</v>
      </c>
      <c r="AP24" s="115">
        <v>10949935</v>
      </c>
      <c r="AQ24" s="115">
        <f t="shared" si="1"/>
        <v>0</v>
      </c>
      <c r="AR24" s="53">
        <v>1.29</v>
      </c>
      <c r="AS24" s="52" t="s">
        <v>113</v>
      </c>
      <c r="AV24" s="58" t="s">
        <v>29</v>
      </c>
      <c r="AW24" s="58">
        <v>14.7</v>
      </c>
      <c r="AY24" s="101"/>
    </row>
    <row r="25" spans="1:51" x14ac:dyDescent="0.25">
      <c r="B25" s="40">
        <v>2.5833333333333299</v>
      </c>
      <c r="C25" s="40">
        <v>0.625</v>
      </c>
      <c r="D25" s="110">
        <v>6</v>
      </c>
      <c r="E25" s="41">
        <f t="shared" si="0"/>
        <v>4.2253521126760569</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139</v>
      </c>
      <c r="P25" s="111">
        <v>134</v>
      </c>
      <c r="Q25" s="111">
        <v>6926474</v>
      </c>
      <c r="R25" s="46">
        <f t="shared" si="4"/>
        <v>5701</v>
      </c>
      <c r="S25" s="47">
        <f t="shared" si="5"/>
        <v>136.82400000000001</v>
      </c>
      <c r="T25" s="47">
        <f t="shared" si="6"/>
        <v>5.7009999999999996</v>
      </c>
      <c r="U25" s="112">
        <v>5.4</v>
      </c>
      <c r="V25" s="112">
        <f t="shared" si="7"/>
        <v>5.4</v>
      </c>
      <c r="W25" s="113" t="s">
        <v>129</v>
      </c>
      <c r="X25" s="115">
        <v>0</v>
      </c>
      <c r="Y25" s="115">
        <v>995</v>
      </c>
      <c r="Z25" s="115">
        <v>1187</v>
      </c>
      <c r="AA25" s="115">
        <v>1185</v>
      </c>
      <c r="AB25" s="115">
        <v>1187</v>
      </c>
      <c r="AC25" s="48" t="s">
        <v>90</v>
      </c>
      <c r="AD25" s="48" t="s">
        <v>90</v>
      </c>
      <c r="AE25" s="48" t="s">
        <v>90</v>
      </c>
      <c r="AF25" s="114" t="s">
        <v>90</v>
      </c>
      <c r="AG25" s="123">
        <v>47831868</v>
      </c>
      <c r="AH25" s="49">
        <f t="shared" si="9"/>
        <v>1316</v>
      </c>
      <c r="AI25" s="50">
        <f t="shared" si="8"/>
        <v>230.83669531661113</v>
      </c>
      <c r="AJ25" s="98">
        <v>0</v>
      </c>
      <c r="AK25" s="98">
        <v>1</v>
      </c>
      <c r="AL25" s="98">
        <v>1</v>
      </c>
      <c r="AM25" s="98">
        <v>1</v>
      </c>
      <c r="AN25" s="98">
        <v>1</v>
      </c>
      <c r="AO25" s="98">
        <v>0</v>
      </c>
      <c r="AP25" s="115">
        <v>10949935</v>
      </c>
      <c r="AQ25" s="115">
        <f t="shared" si="1"/>
        <v>0</v>
      </c>
      <c r="AR25" s="51"/>
      <c r="AS25" s="52" t="s">
        <v>113</v>
      </c>
      <c r="AV25" s="58" t="s">
        <v>74</v>
      </c>
      <c r="AW25" s="58">
        <v>10.36</v>
      </c>
      <c r="AY25" s="101"/>
    </row>
    <row r="26" spans="1:51" x14ac:dyDescent="0.25">
      <c r="B26" s="40">
        <v>2.625</v>
      </c>
      <c r="C26" s="40">
        <v>0.66666666666666696</v>
      </c>
      <c r="D26" s="110">
        <v>6</v>
      </c>
      <c r="E26" s="41">
        <f t="shared" si="0"/>
        <v>4.2253521126760569</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134</v>
      </c>
      <c r="P26" s="111">
        <v>133</v>
      </c>
      <c r="Q26" s="111">
        <v>6932073</v>
      </c>
      <c r="R26" s="46">
        <f t="shared" si="4"/>
        <v>5599</v>
      </c>
      <c r="S26" s="47">
        <f t="shared" si="5"/>
        <v>134.376</v>
      </c>
      <c r="T26" s="47">
        <f t="shared" si="6"/>
        <v>5.5990000000000002</v>
      </c>
      <c r="U26" s="112">
        <v>5.3</v>
      </c>
      <c r="V26" s="112">
        <f t="shared" si="7"/>
        <v>5.3</v>
      </c>
      <c r="W26" s="113" t="s">
        <v>129</v>
      </c>
      <c r="X26" s="115">
        <v>0</v>
      </c>
      <c r="Y26" s="115">
        <v>995</v>
      </c>
      <c r="Z26" s="115">
        <v>1187</v>
      </c>
      <c r="AA26" s="115">
        <v>1185</v>
      </c>
      <c r="AB26" s="115">
        <v>1186</v>
      </c>
      <c r="AC26" s="48" t="s">
        <v>90</v>
      </c>
      <c r="AD26" s="48" t="s">
        <v>90</v>
      </c>
      <c r="AE26" s="48" t="s">
        <v>90</v>
      </c>
      <c r="AF26" s="114" t="s">
        <v>90</v>
      </c>
      <c r="AG26" s="123">
        <v>47833180</v>
      </c>
      <c r="AH26" s="49">
        <f t="shared" si="9"/>
        <v>1312</v>
      </c>
      <c r="AI26" s="50">
        <f t="shared" si="8"/>
        <v>234.32755849258794</v>
      </c>
      <c r="AJ26" s="98">
        <v>0</v>
      </c>
      <c r="AK26" s="98">
        <v>1</v>
      </c>
      <c r="AL26" s="98">
        <v>1</v>
      </c>
      <c r="AM26" s="98">
        <v>1</v>
      </c>
      <c r="AN26" s="98">
        <v>1</v>
      </c>
      <c r="AO26" s="98">
        <v>0</v>
      </c>
      <c r="AP26" s="115">
        <v>10949935</v>
      </c>
      <c r="AQ26" s="115">
        <f t="shared" si="1"/>
        <v>0</v>
      </c>
      <c r="AR26" s="51"/>
      <c r="AS26" s="52" t="s">
        <v>113</v>
      </c>
      <c r="AV26" s="58" t="s">
        <v>114</v>
      </c>
      <c r="AW26" s="58">
        <v>1.01325</v>
      </c>
      <c r="AY26" s="101"/>
    </row>
    <row r="27" spans="1:51" x14ac:dyDescent="0.25">
      <c r="B27" s="40">
        <v>2.6666666666666701</v>
      </c>
      <c r="C27" s="40">
        <v>0.70833333333333404</v>
      </c>
      <c r="D27" s="110">
        <v>6</v>
      </c>
      <c r="E27" s="41">
        <f t="shared" si="0"/>
        <v>4.2253521126760569</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134</v>
      </c>
      <c r="P27" s="111">
        <v>139</v>
      </c>
      <c r="Q27" s="111">
        <v>6937665</v>
      </c>
      <c r="R27" s="46">
        <f t="shared" si="4"/>
        <v>5592</v>
      </c>
      <c r="S27" s="47">
        <f t="shared" si="5"/>
        <v>134.208</v>
      </c>
      <c r="T27" s="47">
        <f t="shared" si="6"/>
        <v>5.5919999999999996</v>
      </c>
      <c r="U27" s="112">
        <v>5.2</v>
      </c>
      <c r="V27" s="112">
        <f t="shared" si="7"/>
        <v>5.2</v>
      </c>
      <c r="W27" s="113" t="s">
        <v>129</v>
      </c>
      <c r="X27" s="115">
        <v>0</v>
      </c>
      <c r="Y27" s="115">
        <v>995</v>
      </c>
      <c r="Z27" s="115">
        <v>1187</v>
      </c>
      <c r="AA27" s="115">
        <v>1185</v>
      </c>
      <c r="AB27" s="115">
        <v>1187</v>
      </c>
      <c r="AC27" s="48" t="s">
        <v>90</v>
      </c>
      <c r="AD27" s="48" t="s">
        <v>90</v>
      </c>
      <c r="AE27" s="48" t="s">
        <v>90</v>
      </c>
      <c r="AF27" s="114" t="s">
        <v>90</v>
      </c>
      <c r="AG27" s="123">
        <v>47834492</v>
      </c>
      <c r="AH27" s="49">
        <f t="shared" si="9"/>
        <v>1312</v>
      </c>
      <c r="AI27" s="50">
        <f t="shared" si="8"/>
        <v>234.62088698140201</v>
      </c>
      <c r="AJ27" s="98">
        <v>0</v>
      </c>
      <c r="AK27" s="98">
        <v>1</v>
      </c>
      <c r="AL27" s="98">
        <v>1</v>
      </c>
      <c r="AM27" s="98">
        <v>1</v>
      </c>
      <c r="AN27" s="98">
        <v>1</v>
      </c>
      <c r="AO27" s="98">
        <v>0</v>
      </c>
      <c r="AP27" s="115">
        <v>10949935</v>
      </c>
      <c r="AQ27" s="115">
        <f t="shared" si="1"/>
        <v>0</v>
      </c>
      <c r="AR27" s="51"/>
      <c r="AS27" s="52" t="s">
        <v>113</v>
      </c>
      <c r="AV27" s="58" t="s">
        <v>115</v>
      </c>
      <c r="AW27" s="58">
        <v>1</v>
      </c>
      <c r="AY27" s="101"/>
    </row>
    <row r="28" spans="1:51" x14ac:dyDescent="0.25">
      <c r="B28" s="40">
        <v>2.7083333333333299</v>
      </c>
      <c r="C28" s="40">
        <v>0.750000000000002</v>
      </c>
      <c r="D28" s="110">
        <v>5</v>
      </c>
      <c r="E28" s="41">
        <f t="shared" si="0"/>
        <v>3.5211267605633805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134</v>
      </c>
      <c r="P28" s="111">
        <v>134</v>
      </c>
      <c r="Q28" s="111">
        <v>6943140</v>
      </c>
      <c r="R28" s="46">
        <f t="shared" si="4"/>
        <v>5475</v>
      </c>
      <c r="S28" s="47">
        <f t="shared" si="5"/>
        <v>131.4</v>
      </c>
      <c r="T28" s="47">
        <f t="shared" si="6"/>
        <v>5.4749999999999996</v>
      </c>
      <c r="U28" s="112">
        <v>5.0999999999999996</v>
      </c>
      <c r="V28" s="112">
        <f t="shared" si="7"/>
        <v>5.0999999999999996</v>
      </c>
      <c r="W28" s="113" t="s">
        <v>129</v>
      </c>
      <c r="X28" s="115">
        <v>0</v>
      </c>
      <c r="Y28" s="115">
        <v>997</v>
      </c>
      <c r="Z28" s="115">
        <v>1187</v>
      </c>
      <c r="AA28" s="115">
        <v>1185</v>
      </c>
      <c r="AB28" s="115">
        <v>1186</v>
      </c>
      <c r="AC28" s="48" t="s">
        <v>90</v>
      </c>
      <c r="AD28" s="48" t="s">
        <v>90</v>
      </c>
      <c r="AE28" s="48" t="s">
        <v>90</v>
      </c>
      <c r="AF28" s="114" t="s">
        <v>90</v>
      </c>
      <c r="AG28" s="123">
        <v>47835796</v>
      </c>
      <c r="AH28" s="49">
        <f t="shared" si="9"/>
        <v>1304</v>
      </c>
      <c r="AI28" s="50">
        <f t="shared" si="8"/>
        <v>238.17351598173516</v>
      </c>
      <c r="AJ28" s="98">
        <v>0</v>
      </c>
      <c r="AK28" s="98">
        <v>1</v>
      </c>
      <c r="AL28" s="98">
        <v>1</v>
      </c>
      <c r="AM28" s="98">
        <v>1</v>
      </c>
      <c r="AN28" s="98">
        <v>1</v>
      </c>
      <c r="AO28" s="98">
        <v>0</v>
      </c>
      <c r="AP28" s="115">
        <v>10949935</v>
      </c>
      <c r="AQ28" s="115">
        <f t="shared" si="1"/>
        <v>0</v>
      </c>
      <c r="AR28" s="53">
        <v>1.25</v>
      </c>
      <c r="AS28" s="52" t="s">
        <v>113</v>
      </c>
      <c r="AV28" s="58" t="s">
        <v>116</v>
      </c>
      <c r="AW28" s="58">
        <v>101.325</v>
      </c>
      <c r="AY28" s="101"/>
    </row>
    <row r="29" spans="1:51" x14ac:dyDescent="0.25">
      <c r="A29" s="97" t="s">
        <v>134</v>
      </c>
      <c r="B29" s="40">
        <v>2.75</v>
      </c>
      <c r="C29" s="40">
        <v>0.79166666666666896</v>
      </c>
      <c r="D29" s="110">
        <v>5</v>
      </c>
      <c r="E29" s="41">
        <f t="shared" si="0"/>
        <v>3.5211267605633805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133</v>
      </c>
      <c r="P29" s="111">
        <v>137</v>
      </c>
      <c r="Q29" s="111">
        <v>6949019</v>
      </c>
      <c r="R29" s="46">
        <f t="shared" si="4"/>
        <v>5879</v>
      </c>
      <c r="S29" s="47">
        <f t="shared" si="5"/>
        <v>141.096</v>
      </c>
      <c r="T29" s="47">
        <f t="shared" si="6"/>
        <v>5.8789999999999996</v>
      </c>
      <c r="U29" s="112">
        <v>4.9000000000000004</v>
      </c>
      <c r="V29" s="112">
        <f t="shared" si="7"/>
        <v>4.9000000000000004</v>
      </c>
      <c r="W29" s="113" t="s">
        <v>129</v>
      </c>
      <c r="X29" s="115">
        <v>0</v>
      </c>
      <c r="Y29" s="115">
        <v>1016</v>
      </c>
      <c r="Z29" s="115">
        <v>1187</v>
      </c>
      <c r="AA29" s="115">
        <v>1185</v>
      </c>
      <c r="AB29" s="115">
        <v>1187</v>
      </c>
      <c r="AC29" s="48" t="s">
        <v>90</v>
      </c>
      <c r="AD29" s="48" t="s">
        <v>90</v>
      </c>
      <c r="AE29" s="48" t="s">
        <v>90</v>
      </c>
      <c r="AF29" s="114" t="s">
        <v>90</v>
      </c>
      <c r="AG29" s="123">
        <v>47837140</v>
      </c>
      <c r="AH29" s="49">
        <f t="shared" si="9"/>
        <v>1344</v>
      </c>
      <c r="AI29" s="50">
        <f t="shared" si="8"/>
        <v>228.61030787548904</v>
      </c>
      <c r="AJ29" s="98">
        <v>0</v>
      </c>
      <c r="AK29" s="98">
        <v>1</v>
      </c>
      <c r="AL29" s="98">
        <v>1</v>
      </c>
      <c r="AM29" s="98">
        <v>1</v>
      </c>
      <c r="AN29" s="98">
        <v>1</v>
      </c>
      <c r="AO29" s="98">
        <v>0</v>
      </c>
      <c r="AP29" s="115">
        <v>10949935</v>
      </c>
      <c r="AQ29" s="115">
        <f t="shared" si="1"/>
        <v>0</v>
      </c>
      <c r="AR29" s="51"/>
      <c r="AS29" s="52" t="s">
        <v>113</v>
      </c>
      <c r="AY29" s="101"/>
    </row>
    <row r="30" spans="1:51" x14ac:dyDescent="0.25">
      <c r="B30" s="40">
        <v>2.7916666666666701</v>
      </c>
      <c r="C30" s="40">
        <v>0.83333333333333703</v>
      </c>
      <c r="D30" s="110">
        <v>5</v>
      </c>
      <c r="E30" s="41">
        <f t="shared" si="0"/>
        <v>3.5211267605633805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114</v>
      </c>
      <c r="P30" s="111">
        <v>133</v>
      </c>
      <c r="Q30" s="111">
        <v>6954385</v>
      </c>
      <c r="R30" s="46">
        <f t="shared" si="4"/>
        <v>5366</v>
      </c>
      <c r="S30" s="47">
        <f t="shared" si="5"/>
        <v>128.78399999999999</v>
      </c>
      <c r="T30" s="47">
        <f t="shared" si="6"/>
        <v>5.3659999999999997</v>
      </c>
      <c r="U30" s="112">
        <v>4.0999999999999996</v>
      </c>
      <c r="V30" s="112">
        <f t="shared" si="7"/>
        <v>4.0999999999999996</v>
      </c>
      <c r="W30" s="113" t="s">
        <v>133</v>
      </c>
      <c r="X30" s="115">
        <v>0</v>
      </c>
      <c r="Y30" s="115">
        <v>1099</v>
      </c>
      <c r="Z30" s="115">
        <v>0</v>
      </c>
      <c r="AA30" s="115">
        <v>1185</v>
      </c>
      <c r="AB30" s="115">
        <v>1188</v>
      </c>
      <c r="AC30" s="48" t="s">
        <v>90</v>
      </c>
      <c r="AD30" s="48" t="s">
        <v>90</v>
      </c>
      <c r="AE30" s="48" t="s">
        <v>90</v>
      </c>
      <c r="AF30" s="114" t="s">
        <v>90</v>
      </c>
      <c r="AG30" s="123">
        <v>47838236</v>
      </c>
      <c r="AH30" s="49">
        <f t="shared" si="9"/>
        <v>1096</v>
      </c>
      <c r="AI30" s="50">
        <f t="shared" si="8"/>
        <v>204.2489750279538</v>
      </c>
      <c r="AJ30" s="98">
        <v>0</v>
      </c>
      <c r="AK30" s="98">
        <v>1</v>
      </c>
      <c r="AL30" s="98">
        <v>0</v>
      </c>
      <c r="AM30" s="98">
        <v>1</v>
      </c>
      <c r="AN30" s="98">
        <v>1</v>
      </c>
      <c r="AO30" s="98">
        <v>0</v>
      </c>
      <c r="AP30" s="115">
        <v>10949935</v>
      </c>
      <c r="AQ30" s="115">
        <f t="shared" si="1"/>
        <v>0</v>
      </c>
      <c r="AR30" s="51"/>
      <c r="AS30" s="52" t="s">
        <v>113</v>
      </c>
      <c r="AV30" s="339" t="s">
        <v>117</v>
      </c>
      <c r="AW30" s="339"/>
      <c r="AY30" s="101"/>
    </row>
    <row r="31" spans="1:51" x14ac:dyDescent="0.25">
      <c r="B31" s="40">
        <v>2.8333333333333299</v>
      </c>
      <c r="C31" s="40">
        <v>0.875000000000004</v>
      </c>
      <c r="D31" s="110">
        <v>5</v>
      </c>
      <c r="E31" s="41">
        <f t="shared" si="0"/>
        <v>3.5211267605633805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129</v>
      </c>
      <c r="P31" s="111">
        <v>141</v>
      </c>
      <c r="Q31" s="111">
        <v>6960195</v>
      </c>
      <c r="R31" s="46">
        <f t="shared" si="4"/>
        <v>5810</v>
      </c>
      <c r="S31" s="47">
        <f t="shared" si="5"/>
        <v>139.44</v>
      </c>
      <c r="T31" s="47">
        <f t="shared" si="6"/>
        <v>5.81</v>
      </c>
      <c r="U31" s="112">
        <v>3.3</v>
      </c>
      <c r="V31" s="112">
        <f t="shared" si="7"/>
        <v>3.3</v>
      </c>
      <c r="W31" s="113" t="s">
        <v>129</v>
      </c>
      <c r="X31" s="115">
        <v>0</v>
      </c>
      <c r="Y31" s="115">
        <v>1098</v>
      </c>
      <c r="Z31" s="115">
        <v>1187</v>
      </c>
      <c r="AA31" s="115">
        <v>1185</v>
      </c>
      <c r="AB31" s="115">
        <v>1187</v>
      </c>
      <c r="AC31" s="48" t="s">
        <v>90</v>
      </c>
      <c r="AD31" s="48" t="s">
        <v>90</v>
      </c>
      <c r="AE31" s="48" t="s">
        <v>90</v>
      </c>
      <c r="AF31" s="114" t="s">
        <v>90</v>
      </c>
      <c r="AG31" s="123">
        <v>47839572</v>
      </c>
      <c r="AH31" s="49">
        <f t="shared" si="9"/>
        <v>1336</v>
      </c>
      <c r="AI31" s="50">
        <f t="shared" si="8"/>
        <v>229.94836488812393</v>
      </c>
      <c r="AJ31" s="98">
        <v>0</v>
      </c>
      <c r="AK31" s="98">
        <v>1</v>
      </c>
      <c r="AL31" s="98">
        <v>1</v>
      </c>
      <c r="AM31" s="98">
        <v>1</v>
      </c>
      <c r="AN31" s="98">
        <v>1</v>
      </c>
      <c r="AO31" s="98">
        <v>0</v>
      </c>
      <c r="AP31" s="115">
        <v>10949935</v>
      </c>
      <c r="AQ31" s="115">
        <f t="shared" si="1"/>
        <v>0</v>
      </c>
      <c r="AR31" s="51"/>
      <c r="AS31" s="52" t="s">
        <v>113</v>
      </c>
      <c r="AV31" s="59" t="s">
        <v>29</v>
      </c>
      <c r="AW31" s="59" t="s">
        <v>74</v>
      </c>
      <c r="AY31" s="101"/>
    </row>
    <row r="32" spans="1:51" x14ac:dyDescent="0.25">
      <c r="B32" s="40">
        <v>2.875</v>
      </c>
      <c r="C32" s="40">
        <v>0.91666666666667096</v>
      </c>
      <c r="D32" s="110">
        <v>5</v>
      </c>
      <c r="E32" s="41">
        <f t="shared" si="0"/>
        <v>3.5211267605633805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136</v>
      </c>
      <c r="P32" s="111">
        <v>133</v>
      </c>
      <c r="Q32" s="111">
        <v>6965607</v>
      </c>
      <c r="R32" s="46">
        <f t="shared" si="4"/>
        <v>5412</v>
      </c>
      <c r="S32" s="47">
        <f t="shared" si="5"/>
        <v>129.88800000000001</v>
      </c>
      <c r="T32" s="47">
        <f t="shared" si="6"/>
        <v>5.4119999999999999</v>
      </c>
      <c r="U32" s="112">
        <v>3</v>
      </c>
      <c r="V32" s="112">
        <f t="shared" si="7"/>
        <v>3</v>
      </c>
      <c r="W32" s="113" t="s">
        <v>129</v>
      </c>
      <c r="X32" s="115">
        <v>0</v>
      </c>
      <c r="Y32" s="115">
        <v>1004</v>
      </c>
      <c r="Z32" s="115">
        <v>1187</v>
      </c>
      <c r="AA32" s="115">
        <v>1185</v>
      </c>
      <c r="AB32" s="115">
        <v>1187</v>
      </c>
      <c r="AC32" s="48" t="s">
        <v>90</v>
      </c>
      <c r="AD32" s="48" t="s">
        <v>90</v>
      </c>
      <c r="AE32" s="48" t="s">
        <v>90</v>
      </c>
      <c r="AF32" s="114" t="s">
        <v>90</v>
      </c>
      <c r="AG32" s="123">
        <v>47840844</v>
      </c>
      <c r="AH32" s="49">
        <f t="shared" si="9"/>
        <v>1272</v>
      </c>
      <c r="AI32" s="50">
        <f t="shared" si="8"/>
        <v>235.03325942350332</v>
      </c>
      <c r="AJ32" s="98">
        <v>0</v>
      </c>
      <c r="AK32" s="98">
        <v>1</v>
      </c>
      <c r="AL32" s="98">
        <v>1</v>
      </c>
      <c r="AM32" s="98">
        <v>1</v>
      </c>
      <c r="AN32" s="98">
        <v>1</v>
      </c>
      <c r="AO32" s="98">
        <v>0</v>
      </c>
      <c r="AP32" s="115">
        <v>10949935</v>
      </c>
      <c r="AQ32" s="115">
        <f t="shared" si="1"/>
        <v>0</v>
      </c>
      <c r="AR32" s="53">
        <v>1.28</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5</v>
      </c>
      <c r="E33" s="41">
        <f t="shared" si="0"/>
        <v>3.5211267605633805</v>
      </c>
      <c r="F33" s="175">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134</v>
      </c>
      <c r="P33" s="111">
        <v>125</v>
      </c>
      <c r="Q33" s="111">
        <v>6970875</v>
      </c>
      <c r="R33" s="46">
        <f t="shared" si="4"/>
        <v>5268</v>
      </c>
      <c r="S33" s="47">
        <f t="shared" si="5"/>
        <v>126.432</v>
      </c>
      <c r="T33" s="47">
        <f t="shared" si="6"/>
        <v>5.2679999999999998</v>
      </c>
      <c r="U33" s="112">
        <v>3</v>
      </c>
      <c r="V33" s="112">
        <f t="shared" si="7"/>
        <v>3</v>
      </c>
      <c r="W33" s="113" t="s">
        <v>135</v>
      </c>
      <c r="X33" s="115">
        <v>0</v>
      </c>
      <c r="Y33" s="115">
        <v>0</v>
      </c>
      <c r="Z33" s="115">
        <v>1187</v>
      </c>
      <c r="AA33" s="115">
        <v>1185</v>
      </c>
      <c r="AB33" s="115">
        <v>1187</v>
      </c>
      <c r="AC33" s="48" t="s">
        <v>90</v>
      </c>
      <c r="AD33" s="48" t="s">
        <v>90</v>
      </c>
      <c r="AE33" s="48" t="s">
        <v>90</v>
      </c>
      <c r="AF33" s="114" t="s">
        <v>90</v>
      </c>
      <c r="AG33" s="123">
        <v>47842060</v>
      </c>
      <c r="AH33" s="49">
        <f t="shared" si="9"/>
        <v>1216</v>
      </c>
      <c r="AI33" s="50">
        <f t="shared" si="8"/>
        <v>230.82763857251331</v>
      </c>
      <c r="AJ33" s="98">
        <v>0</v>
      </c>
      <c r="AK33" s="98">
        <v>0</v>
      </c>
      <c r="AL33" s="98">
        <v>1</v>
      </c>
      <c r="AM33" s="98">
        <v>1</v>
      </c>
      <c r="AN33" s="98">
        <v>1</v>
      </c>
      <c r="AO33" s="98">
        <v>0.26</v>
      </c>
      <c r="AP33" s="115">
        <v>10950005</v>
      </c>
      <c r="AQ33" s="115">
        <f t="shared" si="1"/>
        <v>70</v>
      </c>
      <c r="AR33" s="51"/>
      <c r="AS33" s="52" t="s">
        <v>113</v>
      </c>
      <c r="AY33" s="101"/>
    </row>
    <row r="34" spans="1:51" x14ac:dyDescent="0.25">
      <c r="B34" s="40">
        <v>2.9583333333333299</v>
      </c>
      <c r="C34" s="40">
        <v>1</v>
      </c>
      <c r="D34" s="110">
        <v>5</v>
      </c>
      <c r="E34" s="41">
        <f t="shared" si="0"/>
        <v>3.5211267605633805</v>
      </c>
      <c r="F34" s="175">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137</v>
      </c>
      <c r="P34" s="111">
        <v>128</v>
      </c>
      <c r="Q34" s="111">
        <v>6975938</v>
      </c>
      <c r="R34" s="46">
        <f t="shared" si="4"/>
        <v>5063</v>
      </c>
      <c r="S34" s="47">
        <f t="shared" si="5"/>
        <v>121.512</v>
      </c>
      <c r="T34" s="47">
        <f t="shared" si="6"/>
        <v>5.0629999999999997</v>
      </c>
      <c r="U34" s="112">
        <v>3.2</v>
      </c>
      <c r="V34" s="112">
        <f t="shared" si="7"/>
        <v>3.2</v>
      </c>
      <c r="W34" s="113" t="s">
        <v>135</v>
      </c>
      <c r="X34" s="115">
        <v>0</v>
      </c>
      <c r="Y34" s="115">
        <v>0</v>
      </c>
      <c r="Z34" s="115">
        <v>1187</v>
      </c>
      <c r="AA34" s="115">
        <v>1185</v>
      </c>
      <c r="AB34" s="115">
        <v>1187</v>
      </c>
      <c r="AC34" s="48" t="s">
        <v>90</v>
      </c>
      <c r="AD34" s="48" t="s">
        <v>90</v>
      </c>
      <c r="AE34" s="48" t="s">
        <v>90</v>
      </c>
      <c r="AF34" s="114" t="s">
        <v>90</v>
      </c>
      <c r="AG34" s="123">
        <v>47843264</v>
      </c>
      <c r="AH34" s="49">
        <f t="shared" si="9"/>
        <v>1204</v>
      </c>
      <c r="AI34" s="50">
        <f t="shared" si="8"/>
        <v>237.80367371123842</v>
      </c>
      <c r="AJ34" s="98">
        <v>0</v>
      </c>
      <c r="AK34" s="98">
        <v>0</v>
      </c>
      <c r="AL34" s="98">
        <v>1</v>
      </c>
      <c r="AM34" s="98">
        <v>1</v>
      </c>
      <c r="AN34" s="98">
        <v>1</v>
      </c>
      <c r="AO34" s="98">
        <v>0.26</v>
      </c>
      <c r="AP34" s="115">
        <v>10950343</v>
      </c>
      <c r="AQ34" s="115">
        <f t="shared" si="1"/>
        <v>338</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132264</v>
      </c>
      <c r="S35" s="65">
        <f>AVERAGE(S11:S34)</f>
        <v>132.26400000000001</v>
      </c>
      <c r="T35" s="65">
        <f>SUM(T11:T34)</f>
        <v>132.26400000000001</v>
      </c>
      <c r="U35" s="112"/>
      <c r="V35" s="94"/>
      <c r="W35" s="57"/>
      <c r="X35" s="88"/>
      <c r="Y35" s="89"/>
      <c r="Z35" s="89"/>
      <c r="AA35" s="89"/>
      <c r="AB35" s="90"/>
      <c r="AC35" s="88"/>
      <c r="AD35" s="89"/>
      <c r="AE35" s="90"/>
      <c r="AF35" s="91"/>
      <c r="AG35" s="66">
        <f>AG34-AG10</f>
        <v>30578</v>
      </c>
      <c r="AH35" s="67">
        <f>SUM(AH11:AH34)</f>
        <v>30578</v>
      </c>
      <c r="AI35" s="68">
        <f>$AH$35/$T35</f>
        <v>231.18913687775961</v>
      </c>
      <c r="AJ35" s="98"/>
      <c r="AK35" s="98"/>
      <c r="AL35" s="98"/>
      <c r="AM35" s="98"/>
      <c r="AN35" s="98"/>
      <c r="AO35" s="69"/>
      <c r="AP35" s="70">
        <f>AP34-AP10</f>
        <v>3166</v>
      </c>
      <c r="AQ35" s="71">
        <f>SUM(AQ11:AQ34)</f>
        <v>3166</v>
      </c>
      <c r="AR35" s="72">
        <f>AVERAGE(AR11:AR34)</f>
        <v>1.3383333333333332</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167" t="s">
        <v>191</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2" t="s">
        <v>195</v>
      </c>
      <c r="C41" s="105"/>
      <c r="D41" s="105"/>
      <c r="E41" s="105"/>
      <c r="F41" s="105"/>
      <c r="G41" s="105"/>
      <c r="H41" s="105"/>
      <c r="I41" s="106"/>
      <c r="J41" s="106"/>
      <c r="K41" s="106"/>
      <c r="L41" s="106"/>
      <c r="M41" s="106"/>
      <c r="N41" s="106"/>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73"/>
      <c r="AW41" s="73"/>
      <c r="AY41" s="101"/>
    </row>
    <row r="42" spans="1:51" x14ac:dyDescent="0.25">
      <c r="B42" s="83" t="s">
        <v>262</v>
      </c>
      <c r="C42" s="106"/>
      <c r="D42" s="106"/>
      <c r="E42" s="106"/>
      <c r="F42" s="85"/>
      <c r="G42" s="85"/>
      <c r="H42" s="85"/>
      <c r="I42" s="106"/>
      <c r="J42" s="106"/>
      <c r="K42" s="106"/>
      <c r="L42" s="85"/>
      <c r="M42" s="85"/>
      <c r="N42" s="85"/>
      <c r="O42" s="106"/>
      <c r="P42" s="106"/>
      <c r="Q42" s="106"/>
      <c r="R42" s="106"/>
      <c r="S42" s="85"/>
      <c r="T42" s="85"/>
      <c r="U42" s="85"/>
      <c r="V42" s="85"/>
      <c r="W42" s="102"/>
      <c r="X42" s="102"/>
      <c r="Y42" s="102"/>
      <c r="Z42" s="102"/>
      <c r="AA42" s="102"/>
      <c r="AB42" s="102"/>
      <c r="AC42" s="102"/>
      <c r="AD42" s="102"/>
      <c r="AE42" s="102"/>
      <c r="AM42" s="20"/>
      <c r="AN42" s="99"/>
      <c r="AO42" s="99"/>
      <c r="AP42" s="99"/>
      <c r="AQ42" s="99"/>
      <c r="AR42" s="102"/>
      <c r="AV42" s="128"/>
      <c r="AW42" s="128"/>
      <c r="AY42" s="101"/>
    </row>
    <row r="43" spans="1:51" x14ac:dyDescent="0.25">
      <c r="B43" s="167" t="s">
        <v>229</v>
      </c>
      <c r="C43" s="105"/>
      <c r="D43" s="105"/>
      <c r="E43" s="105"/>
      <c r="F43" s="105"/>
      <c r="G43" s="105"/>
      <c r="H43" s="105"/>
      <c r="I43" s="106"/>
      <c r="J43" s="106"/>
      <c r="K43" s="106"/>
      <c r="L43" s="106"/>
      <c r="M43" s="106"/>
      <c r="N43" s="106"/>
      <c r="O43" s="106"/>
      <c r="P43" s="106"/>
      <c r="Q43" s="106"/>
      <c r="R43" s="106"/>
      <c r="S43" s="107"/>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260" t="s">
        <v>222</v>
      </c>
      <c r="C44" s="261"/>
      <c r="D44" s="262"/>
      <c r="E44" s="261"/>
      <c r="F44" s="261"/>
      <c r="G44" s="261"/>
      <c r="H44" s="261"/>
      <c r="I44" s="263"/>
      <c r="J44" s="264"/>
      <c r="K44" s="264"/>
      <c r="L44" s="265"/>
      <c r="M44" s="265"/>
      <c r="N44" s="265"/>
      <c r="O44" s="265"/>
      <c r="P44" s="265"/>
      <c r="Q44" s="265"/>
      <c r="R44" s="265"/>
      <c r="S44" s="120"/>
      <c r="T44" s="107"/>
      <c r="U44" s="107"/>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A45" s="121"/>
      <c r="B45" s="133" t="s">
        <v>254</v>
      </c>
      <c r="C45" s="137"/>
      <c r="D45" s="198"/>
      <c r="E45" s="124"/>
      <c r="F45" s="124"/>
      <c r="G45" s="124"/>
      <c r="H45" s="124"/>
      <c r="I45" s="124"/>
      <c r="J45" s="125"/>
      <c r="K45" s="125"/>
      <c r="L45" s="125"/>
      <c r="M45" s="125"/>
      <c r="N45" s="125"/>
      <c r="O45" s="125"/>
      <c r="P45" s="125"/>
      <c r="Q45" s="125"/>
      <c r="R45" s="125"/>
      <c r="S45" s="125"/>
      <c r="T45" s="126"/>
      <c r="U45" s="126"/>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67" t="s">
        <v>138</v>
      </c>
      <c r="C46" s="236"/>
      <c r="D46" s="237"/>
      <c r="E46" s="238"/>
      <c r="F46" s="238"/>
      <c r="G46" s="238"/>
      <c r="H46" s="238"/>
      <c r="I46" s="238"/>
      <c r="J46" s="135"/>
      <c r="K46" s="135"/>
      <c r="L46" s="135"/>
      <c r="M46" s="135"/>
      <c r="N46" s="135"/>
      <c r="O46" s="135"/>
      <c r="P46" s="135"/>
      <c r="Q46" s="135"/>
      <c r="R46" s="135"/>
      <c r="S46" s="135"/>
      <c r="T46" s="135"/>
      <c r="U46" s="135"/>
      <c r="V46" s="107"/>
      <c r="W46" s="102"/>
      <c r="X46" s="102"/>
      <c r="Y46" s="102"/>
      <c r="Z46" s="102"/>
      <c r="AA46" s="102"/>
      <c r="AB46" s="102"/>
      <c r="AC46" s="102"/>
      <c r="AD46" s="102"/>
      <c r="AE46" s="102"/>
      <c r="AM46" s="103"/>
      <c r="AN46" s="103"/>
      <c r="AO46" s="103"/>
      <c r="AP46" s="103"/>
      <c r="AQ46" s="103"/>
      <c r="AR46" s="103"/>
      <c r="AS46" s="104"/>
      <c r="AV46" s="101"/>
      <c r="AW46" s="97"/>
      <c r="AX46" s="97"/>
      <c r="AY46" s="97"/>
    </row>
    <row r="47" spans="1:51" x14ac:dyDescent="0.25">
      <c r="B47" s="167" t="s">
        <v>263</v>
      </c>
      <c r="C47" s="214"/>
      <c r="D47" s="215"/>
      <c r="E47" s="214"/>
      <c r="F47" s="214"/>
      <c r="G47" s="214"/>
      <c r="H47" s="214"/>
      <c r="I47" s="214"/>
      <c r="J47" s="214"/>
      <c r="K47" s="214"/>
      <c r="L47" s="135"/>
      <c r="M47" s="135"/>
      <c r="N47" s="135"/>
      <c r="O47" s="135"/>
      <c r="P47" s="135"/>
      <c r="Q47" s="135"/>
      <c r="R47" s="135"/>
      <c r="S47" s="135"/>
      <c r="T47" s="135"/>
      <c r="U47" s="135"/>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67" t="s">
        <v>140</v>
      </c>
      <c r="C48" s="216"/>
      <c r="D48" s="217"/>
      <c r="E48" s="216"/>
      <c r="F48" s="216"/>
      <c r="G48" s="216"/>
      <c r="H48" s="216"/>
      <c r="I48" s="216"/>
      <c r="J48" s="216"/>
      <c r="K48" s="216"/>
      <c r="L48" s="124"/>
      <c r="M48" s="124"/>
      <c r="N48" s="124"/>
      <c r="O48" s="124"/>
      <c r="P48" s="124"/>
      <c r="Q48" s="124"/>
      <c r="R48" s="124"/>
      <c r="S48" s="124"/>
      <c r="T48" s="124"/>
      <c r="U48" s="124"/>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67" t="s">
        <v>143</v>
      </c>
      <c r="C49" s="216"/>
      <c r="D49" s="217"/>
      <c r="E49" s="216"/>
      <c r="F49" s="216"/>
      <c r="G49" s="216"/>
      <c r="H49" s="216"/>
      <c r="I49" s="216"/>
      <c r="J49" s="216"/>
      <c r="K49" s="216"/>
      <c r="L49" s="124"/>
      <c r="M49" s="124"/>
      <c r="N49" s="124"/>
      <c r="O49" s="124"/>
      <c r="P49" s="124"/>
      <c r="Q49" s="124"/>
      <c r="R49" s="124"/>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173</v>
      </c>
      <c r="C50" s="216"/>
      <c r="D50" s="217"/>
      <c r="E50" s="216"/>
      <c r="F50" s="216"/>
      <c r="G50" s="216"/>
      <c r="H50" s="216"/>
      <c r="I50" s="218"/>
      <c r="J50" s="219"/>
      <c r="K50" s="219"/>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67" t="s">
        <v>144</v>
      </c>
      <c r="C51" s="214"/>
      <c r="D51" s="217"/>
      <c r="E51" s="216"/>
      <c r="F51" s="216"/>
      <c r="G51" s="216"/>
      <c r="H51" s="216"/>
      <c r="I51" s="218"/>
      <c r="J51" s="219"/>
      <c r="K51" s="219"/>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34" t="s">
        <v>264</v>
      </c>
      <c r="C52" s="214"/>
      <c r="D52" s="217"/>
      <c r="E52" s="216"/>
      <c r="F52" s="216"/>
      <c r="G52" s="216"/>
      <c r="H52" s="216"/>
      <c r="I52" s="218"/>
      <c r="J52" s="219"/>
      <c r="K52" s="219"/>
      <c r="L52" s="125"/>
      <c r="M52" s="125"/>
      <c r="N52" s="125"/>
      <c r="O52" s="125"/>
      <c r="P52" s="125"/>
      <c r="Q52" s="125"/>
      <c r="R52" s="235"/>
      <c r="S52" s="135"/>
      <c r="T52" s="135"/>
      <c r="U52" s="135"/>
      <c r="V52" s="135"/>
      <c r="W52" s="79"/>
      <c r="X52" s="102"/>
      <c r="Y52" s="102"/>
      <c r="Z52" s="102"/>
      <c r="AA52" s="80"/>
      <c r="AB52" s="102"/>
      <c r="AC52" s="102"/>
      <c r="AD52" s="102"/>
      <c r="AE52" s="102"/>
      <c r="AF52" s="102"/>
      <c r="AN52" s="103"/>
      <c r="AO52" s="103"/>
      <c r="AP52" s="103"/>
      <c r="AQ52" s="103"/>
      <c r="AR52" s="103"/>
      <c r="AS52" s="103"/>
      <c r="AT52" s="104"/>
      <c r="AW52" s="101"/>
      <c r="AX52" s="97"/>
      <c r="AY52" s="97"/>
    </row>
    <row r="53" spans="1:51" x14ac:dyDescent="0.25">
      <c r="B53" s="167" t="s">
        <v>212</v>
      </c>
      <c r="C53" s="133"/>
      <c r="D53" s="135"/>
      <c r="E53" s="222"/>
      <c r="F53" s="135"/>
      <c r="G53" s="135"/>
      <c r="H53" s="135"/>
      <c r="I53" s="135"/>
      <c r="J53" s="135"/>
      <c r="K53" s="135"/>
      <c r="L53" s="135"/>
      <c r="M53" s="135"/>
      <c r="N53" s="135"/>
      <c r="O53" s="135"/>
      <c r="P53" s="135"/>
      <c r="Q53" s="135"/>
      <c r="R53" s="135"/>
      <c r="S53" s="135"/>
      <c r="T53" s="135"/>
      <c r="U53" s="135"/>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B54" s="181" t="s">
        <v>174</v>
      </c>
      <c r="C54" s="210"/>
      <c r="D54" s="242"/>
      <c r="E54" s="243"/>
      <c r="F54" s="243"/>
      <c r="G54" s="243"/>
      <c r="H54" s="243"/>
      <c r="I54" s="243"/>
      <c r="J54" s="243"/>
      <c r="K54" s="243"/>
      <c r="L54" s="243"/>
      <c r="M54" s="243"/>
      <c r="N54" s="243"/>
      <c r="O54" s="243"/>
      <c r="P54" s="243"/>
      <c r="Q54" s="243"/>
      <c r="R54" s="243"/>
      <c r="S54" s="124"/>
      <c r="T54" s="124"/>
      <c r="U54" s="124"/>
      <c r="V54" s="79"/>
      <c r="W54" s="102"/>
      <c r="X54" s="102"/>
      <c r="Y54" s="102"/>
      <c r="Z54" s="80"/>
      <c r="AA54" s="102"/>
      <c r="AB54" s="102"/>
      <c r="AC54" s="102"/>
      <c r="AD54" s="102"/>
      <c r="AE54" s="102"/>
      <c r="AM54" s="103"/>
      <c r="AN54" s="103"/>
      <c r="AO54" s="103"/>
      <c r="AP54" s="103"/>
      <c r="AQ54" s="103"/>
      <c r="AR54" s="103"/>
      <c r="AS54" s="104"/>
      <c r="AV54" s="101"/>
      <c r="AW54" s="97"/>
      <c r="AX54" s="97"/>
      <c r="AY54" s="97"/>
    </row>
    <row r="55" spans="1:51" x14ac:dyDescent="0.25">
      <c r="A55" s="102"/>
      <c r="B55" s="133" t="s">
        <v>188</v>
      </c>
      <c r="C55" s="239"/>
      <c r="D55" s="240"/>
      <c r="E55" s="218"/>
      <c r="F55" s="245"/>
      <c r="G55" s="245"/>
      <c r="H55" s="105"/>
      <c r="I55" s="105"/>
      <c r="J55" s="106"/>
      <c r="K55" s="106"/>
      <c r="L55" s="106"/>
      <c r="M55" s="106"/>
      <c r="N55" s="106"/>
      <c r="O55" s="106"/>
      <c r="P55" s="106"/>
      <c r="Q55" s="106"/>
      <c r="R55" s="106"/>
      <c r="S55" s="106"/>
      <c r="T55" s="120"/>
      <c r="U55" s="122"/>
      <c r="V55" s="79"/>
      <c r="AS55" s="97"/>
      <c r="AT55" s="97"/>
      <c r="AU55" s="97"/>
      <c r="AV55" s="97"/>
      <c r="AW55" s="97"/>
      <c r="AX55" s="97"/>
      <c r="AY55" s="97"/>
    </row>
    <row r="56" spans="1:51" x14ac:dyDescent="0.25">
      <c r="A56" s="102"/>
      <c r="B56" s="167" t="s">
        <v>148</v>
      </c>
      <c r="C56" s="105"/>
      <c r="D56" s="244"/>
      <c r="E56" s="124"/>
      <c r="F56" s="137"/>
      <c r="G56" s="137"/>
      <c r="H56" s="105"/>
      <c r="I56" s="105"/>
      <c r="J56" s="106"/>
      <c r="K56" s="106"/>
      <c r="L56" s="106"/>
      <c r="M56" s="106"/>
      <c r="N56" s="106"/>
      <c r="O56" s="106"/>
      <c r="P56" s="106"/>
      <c r="Q56" s="106"/>
      <c r="R56" s="106"/>
      <c r="S56" s="106"/>
      <c r="T56" s="120"/>
      <c r="U56" s="122"/>
      <c r="V56" s="79"/>
      <c r="AS56" s="97"/>
      <c r="AT56" s="97"/>
      <c r="AU56" s="97"/>
      <c r="AV56" s="97"/>
      <c r="AW56" s="97"/>
      <c r="AX56" s="97"/>
      <c r="AY56" s="97"/>
    </row>
    <row r="57" spans="1:51" x14ac:dyDescent="0.25">
      <c r="A57" s="102"/>
      <c r="B57" s="133" t="s">
        <v>265</v>
      </c>
      <c r="C57" s="105"/>
      <c r="D57" s="244"/>
      <c r="E57" s="137"/>
      <c r="F57" s="137"/>
      <c r="G57" s="137"/>
      <c r="H57" s="10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33"/>
      <c r="C58" s="134"/>
      <c r="D58" s="117"/>
      <c r="E58" s="134"/>
      <c r="F58" s="134"/>
      <c r="G58" s="105"/>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67"/>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67"/>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67"/>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34"/>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67"/>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3"/>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67"/>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3"/>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6"/>
      <c r="C68" s="134"/>
      <c r="D68" s="117"/>
      <c r="E68" s="134"/>
      <c r="F68" s="134"/>
      <c r="G68" s="105"/>
      <c r="H68" s="105"/>
      <c r="I68" s="105"/>
      <c r="J68" s="106"/>
      <c r="K68" s="106"/>
      <c r="L68" s="106"/>
      <c r="M68" s="106"/>
      <c r="N68" s="106"/>
      <c r="O68" s="106"/>
      <c r="P68" s="106"/>
      <c r="Q68" s="106"/>
      <c r="R68" s="106"/>
      <c r="S68" s="106"/>
      <c r="T68" s="108"/>
      <c r="U68" s="79"/>
      <c r="V68" s="79"/>
      <c r="AS68" s="97"/>
      <c r="AT68" s="97"/>
      <c r="AU68" s="97"/>
      <c r="AV68" s="97"/>
      <c r="AW68" s="97"/>
      <c r="AX68" s="97"/>
      <c r="AY68" s="97"/>
    </row>
    <row r="69" spans="1:51" x14ac:dyDescent="0.25">
      <c r="A69" s="102"/>
      <c r="B69" s="138"/>
      <c r="C69" s="139"/>
      <c r="D69" s="140"/>
      <c r="E69" s="139"/>
      <c r="F69" s="139"/>
      <c r="G69" s="139"/>
      <c r="H69" s="139"/>
      <c r="I69" s="139"/>
      <c r="J69" s="141"/>
      <c r="K69" s="141"/>
      <c r="L69" s="141"/>
      <c r="M69" s="141"/>
      <c r="N69" s="141"/>
      <c r="O69" s="141"/>
      <c r="P69" s="141"/>
      <c r="Q69" s="141"/>
      <c r="R69" s="141"/>
      <c r="S69" s="141"/>
      <c r="T69" s="142"/>
      <c r="U69" s="143"/>
      <c r="V69" s="143"/>
      <c r="AS69" s="97"/>
      <c r="AT69" s="97"/>
      <c r="AU69" s="97"/>
      <c r="AV69" s="97"/>
      <c r="AW69" s="97"/>
      <c r="AX69" s="97"/>
      <c r="AY69" s="97"/>
    </row>
    <row r="70" spans="1:51" x14ac:dyDescent="0.25">
      <c r="A70" s="102"/>
      <c r="B70" s="138"/>
      <c r="C70" s="139"/>
      <c r="D70" s="140"/>
      <c r="E70" s="139"/>
      <c r="F70" s="139"/>
      <c r="G70" s="139"/>
      <c r="H70" s="139"/>
      <c r="I70" s="139"/>
      <c r="J70" s="141"/>
      <c r="K70" s="141"/>
      <c r="L70" s="141"/>
      <c r="M70" s="141"/>
      <c r="N70" s="141"/>
      <c r="O70" s="141"/>
      <c r="P70" s="141"/>
      <c r="Q70" s="141"/>
      <c r="R70" s="141"/>
      <c r="S70" s="141"/>
      <c r="T70" s="142"/>
      <c r="U70" s="143"/>
      <c r="V70" s="143"/>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O72" s="12"/>
      <c r="P72" s="99"/>
      <c r="Q72" s="99"/>
      <c r="AS72" s="97"/>
      <c r="AT72" s="97"/>
      <c r="AU72" s="97"/>
      <c r="AV72" s="97"/>
      <c r="AW72" s="97"/>
      <c r="AX72" s="97"/>
      <c r="AY72" s="97"/>
    </row>
    <row r="73" spans="1:51" x14ac:dyDescent="0.25">
      <c r="O73" s="12"/>
      <c r="P73" s="99"/>
      <c r="Q73" s="99"/>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R75" s="99"/>
      <c r="S75" s="99"/>
      <c r="AS75" s="97"/>
      <c r="AT75" s="97"/>
      <c r="AU75" s="97"/>
      <c r="AV75" s="97"/>
      <c r="AW75" s="97"/>
      <c r="AX75" s="97"/>
      <c r="AY75" s="97"/>
    </row>
    <row r="76" spans="1:51" x14ac:dyDescent="0.25">
      <c r="O76" s="12"/>
      <c r="P76" s="99"/>
      <c r="Q76" s="99"/>
      <c r="R76" s="99"/>
      <c r="S76" s="99"/>
      <c r="T76" s="99"/>
      <c r="AS76" s="97"/>
      <c r="AT76" s="97"/>
      <c r="AU76" s="97"/>
      <c r="AV76" s="97"/>
      <c r="AW76" s="97"/>
      <c r="AX76" s="97"/>
      <c r="AY76" s="97"/>
    </row>
    <row r="77" spans="1:51" x14ac:dyDescent="0.25">
      <c r="O77" s="12"/>
      <c r="P77" s="99"/>
      <c r="Q77" s="99"/>
      <c r="R77" s="99"/>
      <c r="S77" s="99"/>
      <c r="T77" s="99"/>
      <c r="AS77" s="97"/>
      <c r="AT77" s="97"/>
      <c r="AU77" s="97"/>
      <c r="AV77" s="97"/>
      <c r="AW77" s="97"/>
      <c r="AX77" s="97"/>
      <c r="AY77" s="97"/>
    </row>
    <row r="78" spans="1:51" x14ac:dyDescent="0.25">
      <c r="O78" s="12"/>
      <c r="P78" s="99"/>
      <c r="T78" s="99"/>
      <c r="AS78" s="97"/>
      <c r="AT78" s="97"/>
      <c r="AU78" s="97"/>
      <c r="AV78" s="97"/>
      <c r="AW78" s="97"/>
      <c r="AX78" s="97"/>
      <c r="AY78" s="97"/>
    </row>
    <row r="79" spans="1:51" x14ac:dyDescent="0.25">
      <c r="O79" s="99"/>
      <c r="Q79" s="99"/>
      <c r="R79" s="99"/>
      <c r="S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Q81" s="99"/>
      <c r="R81" s="99"/>
      <c r="S81" s="99"/>
      <c r="T81" s="99"/>
      <c r="U81" s="99"/>
      <c r="AS81" s="97"/>
      <c r="AT81" s="97"/>
      <c r="AU81" s="97"/>
      <c r="AV81" s="97"/>
      <c r="AW81" s="97"/>
      <c r="AX81" s="97"/>
      <c r="AY81" s="97"/>
    </row>
    <row r="82" spans="15:51" x14ac:dyDescent="0.25">
      <c r="O82" s="12"/>
      <c r="P82" s="99"/>
      <c r="T82" s="99"/>
      <c r="U82" s="99"/>
      <c r="AS82" s="97"/>
      <c r="AT82" s="97"/>
      <c r="AU82" s="97"/>
      <c r="AV82" s="97"/>
      <c r="AW82" s="97"/>
      <c r="AX82" s="97"/>
      <c r="AY82" s="97"/>
    </row>
    <row r="94" spans="15:51" x14ac:dyDescent="0.25">
      <c r="AS94" s="97"/>
      <c r="AT94" s="97"/>
      <c r="AU94" s="97"/>
      <c r="AV94" s="97"/>
      <c r="AW94" s="97"/>
      <c r="AX94" s="97"/>
      <c r="AY94" s="97"/>
    </row>
  </sheetData>
  <protectedRanges>
    <protectedRange sqref="S55:T71"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2 Z53:Z54 Z47:Z51" name="Range2_2_1_10_1_1_1_2"/>
    <protectedRange sqref="N55:R71" name="Range2_12_1_6_1_1"/>
    <protectedRange sqref="L55:M71" name="Range2_2_12_1_7_1_1"/>
    <protectedRange sqref="AS11:AS15" name="Range1_4_1_1_1_1"/>
    <protectedRange sqref="J11:J15 J26:J34" name="Range1_1_2_1_10_1_1_1_1"/>
    <protectedRange sqref="T43" name="Range2_12_5_1_1_4"/>
    <protectedRange sqref="E43:H43" name="Range2_2_12_1_7_1_1_1"/>
    <protectedRange sqref="D43" name="Range2_3_2_1_3_1_1_2_10_1_1_1_1_1"/>
    <protectedRange sqref="C43" name="Range2_1_1_1_1_11_1_2_1_1_1"/>
    <protectedRange sqref="L42 S38:S42 F42" name="Range2_12_3_1_1_1_1"/>
    <protectedRange sqref="D38:H38 O42:R42 I42:K42 N38:R41 C42:E42" name="Range2_12_1_3_1_1_1_1"/>
    <protectedRange sqref="I38:M38 E39:M41" name="Range2_2_12_1_6_1_1_1_1"/>
    <protectedRange sqref="D39:D41" name="Range2_1_1_1_1_11_1_1_1_1_1_1"/>
    <protectedRange sqref="C39:C41" name="Range2_1_2_1_1_1_1_1"/>
    <protectedRange sqref="C38" name="Range2_3_1_1_1_1_1"/>
    <protectedRange sqref="S43" name="Range2_12_5_1_1_4_1"/>
    <protectedRange sqref="Q43:R43" name="Range2_12_1_5_1_1_1_1_1"/>
    <protectedRange sqref="N43:P43" name="Range2_12_1_2_2_1_1_1_1_1"/>
    <protectedRange sqref="K43:M43" name="Range2_2_12_1_4_2_1_1_1_1_1"/>
    <protectedRange sqref="I43:J43"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5:K71" name="Range2_2_12_1_4_1_1_1_1_1_1_1_1_1_1_1_1_1_1_1"/>
    <protectedRange sqref="I55:I71" name="Range2_2_12_1_7_1_1_2_2_1_2"/>
    <protectedRange sqref="F58:H71 H55:H57" name="Range2_2_12_1_3_1_2_1_1_1_1_2_1_1_1_1_1_1_1_1_1_1_1"/>
    <protectedRange sqref="E58:E71"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S52:V52" name="Range2_12_5_1_1_1_2_2_1_1_1_1_1_1_1_1_1_1_1_2_1_1_1_2_1_1_1_1_1_1_1_1_1_1_1_1_1_1_1_1_2_1_1_1_1_1_1_1_1_1_2_1_1_3_1_1_1_3_1_1_1_1_1_1_1_1_1_1_1_1_1_1_1_1_1_1_1_1_1_1_2_1_1_1_1_1_1_1_1_1_1_1_2_2_1_2_1_1_1_1_1_1_1_1_1_1_1_1_1"/>
    <protectedRange sqref="S49:T51" name="Range2_12_5_1_1_2_1_1_1_2_1_1_1_1_1_1_1_1_1_1_1_1_1"/>
    <protectedRange sqref="P4:U4" name="Range1_16_1_1_1_1_1_1_2_2_2_2_2_2_2_2_2_2_2_2_2_2_2_2_2_2_2_2_2_2_2_1_2_2_2_2_2_2_2_2_2_2_3_2_2_2_2_2_2_2_2_2_2_2_2_2_2_2_2_2_2_2_2_2_2_1"/>
    <protectedRange sqref="T44" name="Range2_12_5_1_1_2_1_1_1_1_1_1_1_1_1_1_1_1_1_1_1_1"/>
    <protectedRange sqref="S44" name="Range2_12_4_1_1_1_4_2_2_1_1_1_1_1_1_1_1_1_1_1_1_1_1_1_1"/>
    <protectedRange sqref="F46:U46" name="Range2_12_5_1_1_1_2_2_1_1_1_1_1_1_1_1_1_1_1_2_1_1_1_2_1_1_1_1_1_1_1_1_1_1_1_1_1_1_1_1_2_1_1_1_1_1_1_1_1_1_2_1_1_3_1_1_1_3_1_1_1_1_1_1_1_1_1_1_1_1_1_1_1_1_1_1_1_1_1_1_2_1_1_1_1_1_1_1_1_1_1_1_2_2_1_1_1_1_1_1_1_1_1_1"/>
    <protectedRange sqref="S45:T45" name="Range2_12_5_1_1_2_1_1_1_1_1_2_1_1_1_1_1_1"/>
    <protectedRange sqref="N45:R45" name="Range2_12_1_6_1_1_2_1_1_1_1_1_2_1_1_1_1_1_1"/>
    <protectedRange sqref="L45:M45" name="Range2_2_12_1_7_1_1_3_1_1_1_1_1_2_1_1_1_1_1_1"/>
    <protectedRange sqref="J45:K45" name="Range2_2_12_1_4_1_1_1_1_1_1_1_1_1_1_1_1_1_1_1_2_1_1_1_1_1_2_1_1_1_1_1_1"/>
    <protectedRange sqref="I45" name="Range2_2_12_1_7_1_1_2_2_1_2_2_1_1_1_1_1_2_1_1_1_1_1_1"/>
    <protectedRange sqref="G45:H45" name="Range2_2_12_1_3_1_2_1_1_1_1_2_1_1_1_1_1_1_1_1_1_1_1_2_1_1_1_1_1_2_1_1_1_1_1_1"/>
    <protectedRange sqref="F45" name="Range2_2_12_1_3_1_2_1_1_1_1_2_1_1_1_1_1_1_1_1_1_1_1_2_2_1_1_1_1_2_1_1_1_1_1_1"/>
    <protectedRange sqref="E45" name="Range2_2_12_1_3_1_2_1_1_1_2_1_1_1_1_3_1_1_1_1_1_1_1_1_1_2_2_1_1_1_1_2_1_1_1_1_1_1"/>
    <protectedRange sqref="F17:F22" name="Range1_16_3_1_1_2_1_1_1_2_1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59" name="Range2_12_5_1_1_1_1_1_2_1_2_1_1_1_2_1_1_1_1_1_1_1_1_1_1_2_1_1_1_1_1_2_1_1_1_1_1_1_1_2_1_1_3_1_1_1_2_1_1_1_1_1_1_1_1_1_1_1_1_1_1_1_1_1_1_1_1_1_1_1_1_1_1_1_1_1_1_1_1_2_2_1_1_1_1_2_1_1_2_1_1_1_1_1_1_1_1_1_1_2_2_1_1_2_1_1"/>
    <protectedRange sqref="N44:R44" name="Range2_12_1_6_1_1_2_1_1_1_2_1_1_1_1_1_1_1_1_1_1_1_1_1_1"/>
    <protectedRange sqref="L44:M44" name="Range2_2_12_1_7_1_1_3_1_1_1_2_1_1_1_1_1_1_1_1_1_1_1_1_1_1"/>
    <protectedRange sqref="J44:K44" name="Range2_2_12_1_4_1_1_1_1_1_1_1_1_1_1_1_1_1_1_1_2_1_1_1_2_1_1_1_1_1_1_1_1_1_1_1_1_1_1"/>
    <protectedRange sqref="I44" name="Range2_2_12_1_7_1_1_2_2_1_2_2_1_1_1_2_1_1_1_1_1_1_1_1_1_1_1_1_1_1"/>
    <protectedRange sqref="G44:H44" name="Range2_2_12_1_3_1_2_1_1_1_1_2_1_1_1_1_1_1_1_1_1_1_1_2_1_1_1_2_1_1_1_1_1_1_1_1_1_1_1_1_1_1"/>
    <protectedRange sqref="F44" name="Range2_2_12_1_3_1_2_1_1_1_1_2_1_1_1_1_1_1_1_1_1_1_1_2_2_1_1_2_1_1_1_1_1_1_1_1_1_1_1_1_1_1"/>
    <protectedRange sqref="E44" name="Range2_2_12_1_3_1_2_1_1_1_2_1_1_1_1_3_1_1_1_1_1_1_1_1_1_2_2_1_1_2_1_1_1_1_1_1_1_1_1_1_1_1_1_1"/>
    <protectedRange sqref="G55:G56" name="Range2_2_12_1_3_1_2_1_1_1_1_2_1_1_1_1_1_1_1_1_1_1_1_2_1_1_1_2_1_1_1_1_1_1_1_1_1_1_1_1_1_3"/>
    <protectedRange sqref="G57 F55:F56" name="Range2_2_12_1_3_1_2_1_1_1_1_2_1_1_1_1_1_1_1_1_1_1_1_2_2_1_1_2_1_1_1_1_1_1_1_1_1_1_1_1_1_3"/>
    <protectedRange sqref="F57 E55:E57" name="Range2_2_12_1_3_1_2_1_1_1_2_1_1_1_1_3_1_1_1_1_1_1_1_1_1_2_2_1_1_2_1_1_1_1_1_1_1_1_1_1_1_1_1_3"/>
    <protectedRange sqref="B43" name="Range2_12_5_1_1_1_1_1_2_1_1_1_1_1_1_1"/>
    <protectedRange sqref="B44"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45"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6"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8" name="Range2_12_5_1_1_1_2_1_1_1_1_1_1_1_1_1_1_1_2_1_2_1_1_1_1_1_1_1_1_1_2_1_1_1_1_1_1_1_1_1_1_1_1_1_1_1_1_1_1_1_1_1_1_1_1_1_1_1_1_1_1_1_1_1_1_1_1_1_1_1_1_1_1_1_2_1_1_1_1_1_1_1_1_1_2_1_2_1_1_1_1_1_2_1_1_1_1_1_1_1_1_2_1_1_1_1_1_1_1_1_2_1_1_1_1_1_2_1_1_1_1_1_2__3"/>
    <protectedRange sqref="G53:R53 F54:G54" name="Range2_12_5_1_1_1_2_2_1_1_1_1_1_1_1_1_1_1_1_2_1_1_1_2_1_1_1_1_1_1_1_1_1_1_1_1_1_1_1_1_2_1_1_1_1_1_1_1_1_1_2_1_1_3_1_1_1_3_1_1_1_1_1_1_1_1_1_1_1_1_1_1_1_1_1_1_1_1_1_1_2_1_1_1_1_1_1_1_1_1_1_1_2_2_1_2_1_1_1_1_1_1_1_1_1_1_1_1_1_2_2_2_2_2"/>
    <protectedRange sqref="N50:R52" name="Range2_12_1_6_1_1_2_1_1_1_2_1_1_1_1_1_1_1_1_1_1_1_1_1_3_2_2_2_2"/>
    <protectedRange sqref="L50:M52" name="Range2_2_12_1_7_1_1_3_1_1_1_2_1_1_1_1_1_1_1_1_1_1_1_1_1_3_2_2_2_2"/>
    <protectedRange sqref="J50:K52" name="Range2_2_12_1_4_1_1_1_1_1_1_1_1_1_1_1_1_1_1_1_2_1_1_1_2_1_1_1_1_1_1_1_1_1_1_1_1_1_3_2_2_2_2"/>
    <protectedRange sqref="I50:I52" name="Range2_2_12_1_7_1_1_2_2_1_2_2_1_1_1_2_1_1_1_1_1_1_1_1_1_1_1_1_1_3_2_2_2_2"/>
    <protectedRange sqref="G50:H52" name="Range2_2_12_1_3_1_2_1_1_1_1_2_1_1_1_1_1_1_1_1_1_1_1_2_1_1_1_2_1_1_1_1_1_1_1_1_1_1_1_1_1_4_2_2_2_2"/>
    <protectedRange sqref="F50:F52" name="Range2_2_12_1_3_1_2_1_1_1_1_2_1_1_1_1_1_1_1_1_1_1_1_2_2_1_1_2_1_1_1_1_1_1_1_1_1_1_1_1_1_4_2_2_2_2"/>
    <protectedRange sqref="E50:E52" name="Range2_2_12_1_3_1_2_1_1_1_2_1_1_1_1_3_1_1_1_1_1_1_1_1_1_2_2_1_1_2_1_1_1_1_1_1_1_1_1_1_1_1_1_4_2_2_2_2"/>
    <protectedRange sqref="C53" name="Range2_12_5_1_1_1_1_1_2_1_1_1_1_1_1_1_1_1_1_1_1_1_1_1_1_1_1_1_1_2_1_1_1_1_1_1_1_1_1_1_1_1_1_3_1_1_1_2_1_1_1_1_1_1_1_1_1_1_1_1_2_1_1_1_1_1_1_1_1_1_1_1_1_1_1_1_1_1_1_1_1_1_1_1_1_1_1_1_1_3_1_2_1_1_1_2_2_1_2_1_1_1_1_1_1_1_1_1_1_1_1_1_1_1_1_1_1_1_2_1_1_1_1__3"/>
    <protectedRange sqref="C54" name="Range2_12_5_1_1_1_2_2_1_1_1_1_1_1_1_1_1_1_1_2_1_1_1_1_1_1_1_1_1_3_1_3_1_2_1_1_1_1_1_1_1_1_1_1_1_1_1_2_1_1_1_1_1_2_1_1_1_1_1_1_1_1_2_1_1_3_1_1_1_2_1_1_1_1_1_1_1_1_1_1_1_1_1_1_1_1_1_2_1_1_1_1_1_1_1_1_1_1_1_1_1_1_1_1_1_1_1_2_3_1_2_1_1_1_2_2_1_1_1_1_1_2_1__2"/>
  </protectedRanges>
  <mergeCells count="41">
    <mergeCell ref="AS9:AS10"/>
    <mergeCell ref="AV30:AW30"/>
    <mergeCell ref="L35:N35"/>
    <mergeCell ref="R9:T10"/>
    <mergeCell ref="W9:W10"/>
    <mergeCell ref="X9:AE9"/>
    <mergeCell ref="AH9:AH10"/>
    <mergeCell ref="AI9:AI10"/>
    <mergeCell ref="AQ9:AQ10"/>
    <mergeCell ref="AB8:AC8"/>
    <mergeCell ref="AD8:AE8"/>
    <mergeCell ref="B9:C9"/>
    <mergeCell ref="D9:E9"/>
    <mergeCell ref="F9:G9"/>
    <mergeCell ref="H9:H10"/>
    <mergeCell ref="I9:K9"/>
    <mergeCell ref="M9:M10"/>
    <mergeCell ref="O9:O10"/>
    <mergeCell ref="P9:P10"/>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P3:U3"/>
    <mergeCell ref="P4:U4"/>
    <mergeCell ref="P5:U5"/>
    <mergeCell ref="B6:C6"/>
    <mergeCell ref="D6:H6"/>
    <mergeCell ref="L6:M6"/>
  </mergeCells>
  <conditionalFormatting sqref="AC11:AE34 X11:Y34 AA11:AA34">
    <cfRule type="containsText" dxfId="195" priority="36" operator="containsText" text="N/A">
      <formula>NOT(ISERROR(SEARCH("N/A",X11)))</formula>
    </cfRule>
    <cfRule type="cellIs" dxfId="194" priority="49" operator="equal">
      <formula>0</formula>
    </cfRule>
  </conditionalFormatting>
  <conditionalFormatting sqref="AC11:AE34 X11:Y34 AA11:AA34">
    <cfRule type="cellIs" dxfId="193" priority="48" operator="greaterThanOrEqual">
      <formula>1185</formula>
    </cfRule>
  </conditionalFormatting>
  <conditionalFormatting sqref="AC11:AE34 X11:Y34 AA11:AA34">
    <cfRule type="cellIs" dxfId="192" priority="47" operator="between">
      <formula>0.1</formula>
      <formula>1184</formula>
    </cfRule>
  </conditionalFormatting>
  <conditionalFormatting sqref="X8">
    <cfRule type="cellIs" dxfId="191" priority="46" operator="equal">
      <formula>0</formula>
    </cfRule>
  </conditionalFormatting>
  <conditionalFormatting sqref="X8">
    <cfRule type="cellIs" dxfId="190" priority="45" operator="greaterThan">
      <formula>1179</formula>
    </cfRule>
  </conditionalFormatting>
  <conditionalFormatting sqref="X8">
    <cfRule type="cellIs" dxfId="189" priority="44" operator="greaterThan">
      <formula>99</formula>
    </cfRule>
  </conditionalFormatting>
  <conditionalFormatting sqref="X8">
    <cfRule type="cellIs" dxfId="188" priority="43" operator="greaterThan">
      <formula>0.99</formula>
    </cfRule>
  </conditionalFormatting>
  <conditionalFormatting sqref="AB8">
    <cfRule type="cellIs" dxfId="187" priority="42" operator="equal">
      <formula>0</formula>
    </cfRule>
  </conditionalFormatting>
  <conditionalFormatting sqref="AB8">
    <cfRule type="cellIs" dxfId="186" priority="41" operator="greaterThan">
      <formula>1179</formula>
    </cfRule>
  </conditionalFormatting>
  <conditionalFormatting sqref="AB8">
    <cfRule type="cellIs" dxfId="185" priority="40" operator="greaterThan">
      <formula>99</formula>
    </cfRule>
  </conditionalFormatting>
  <conditionalFormatting sqref="AB8">
    <cfRule type="cellIs" dxfId="184" priority="39" operator="greaterThan">
      <formula>0.99</formula>
    </cfRule>
  </conditionalFormatting>
  <conditionalFormatting sqref="AH11:AH31">
    <cfRule type="cellIs" dxfId="183" priority="37" operator="greaterThan">
      <formula>$AH$8</formula>
    </cfRule>
    <cfRule type="cellIs" dxfId="182" priority="38" operator="greaterThan">
      <formula>$AH$8</formula>
    </cfRule>
  </conditionalFormatting>
  <conditionalFormatting sqref="AB11:AB34">
    <cfRule type="containsText" dxfId="181" priority="32" operator="containsText" text="N/A">
      <formula>NOT(ISERROR(SEARCH("N/A",AB11)))</formula>
    </cfRule>
    <cfRule type="cellIs" dxfId="180" priority="35" operator="equal">
      <formula>0</formula>
    </cfRule>
  </conditionalFormatting>
  <conditionalFormatting sqref="AB11:AB34">
    <cfRule type="cellIs" dxfId="179" priority="34" operator="greaterThanOrEqual">
      <formula>1185</formula>
    </cfRule>
  </conditionalFormatting>
  <conditionalFormatting sqref="AB11:AB34">
    <cfRule type="cellIs" dxfId="178" priority="33" operator="between">
      <formula>0.1</formula>
      <formula>1184</formula>
    </cfRule>
  </conditionalFormatting>
  <conditionalFormatting sqref="AO11:AO34 AN11:AN35">
    <cfRule type="cellIs" dxfId="177" priority="31" operator="equal">
      <formula>0</formula>
    </cfRule>
  </conditionalFormatting>
  <conditionalFormatting sqref="AO11:AO34 AN11:AN35">
    <cfRule type="cellIs" dxfId="176" priority="30" operator="greaterThan">
      <formula>1179</formula>
    </cfRule>
  </conditionalFormatting>
  <conditionalFormatting sqref="AO11:AO34 AN11:AN35">
    <cfRule type="cellIs" dxfId="175" priority="29" operator="greaterThan">
      <formula>99</formula>
    </cfRule>
  </conditionalFormatting>
  <conditionalFormatting sqref="AO11:AO34 AN11:AN35">
    <cfRule type="cellIs" dxfId="174" priority="28" operator="greaterThan">
      <formula>0.99</formula>
    </cfRule>
  </conditionalFormatting>
  <conditionalFormatting sqref="AQ11:AQ34">
    <cfRule type="cellIs" dxfId="173" priority="27" operator="equal">
      <formula>0</formula>
    </cfRule>
  </conditionalFormatting>
  <conditionalFormatting sqref="AQ11:AQ34">
    <cfRule type="cellIs" dxfId="172" priority="26" operator="greaterThan">
      <formula>1179</formula>
    </cfRule>
  </conditionalFormatting>
  <conditionalFormatting sqref="AQ11:AQ34">
    <cfRule type="cellIs" dxfId="171" priority="25" operator="greaterThan">
      <formula>99</formula>
    </cfRule>
  </conditionalFormatting>
  <conditionalFormatting sqref="AQ11:AQ34">
    <cfRule type="cellIs" dxfId="170" priority="24" operator="greaterThan">
      <formula>0.99</formula>
    </cfRule>
  </conditionalFormatting>
  <conditionalFormatting sqref="Z11:Z34">
    <cfRule type="containsText" dxfId="169" priority="20" operator="containsText" text="N/A">
      <formula>NOT(ISERROR(SEARCH("N/A",Z11)))</formula>
    </cfRule>
    <cfRule type="cellIs" dxfId="168" priority="23" operator="equal">
      <formula>0</formula>
    </cfRule>
  </conditionalFormatting>
  <conditionalFormatting sqref="Z11:Z34">
    <cfRule type="cellIs" dxfId="167" priority="22" operator="greaterThanOrEqual">
      <formula>1185</formula>
    </cfRule>
  </conditionalFormatting>
  <conditionalFormatting sqref="Z11:Z34">
    <cfRule type="cellIs" dxfId="166" priority="21" operator="between">
      <formula>0.1</formula>
      <formula>1184</formula>
    </cfRule>
  </conditionalFormatting>
  <conditionalFormatting sqref="AJ11:AN35">
    <cfRule type="cellIs" dxfId="165" priority="19" operator="equal">
      <formula>0</formula>
    </cfRule>
  </conditionalFormatting>
  <conditionalFormatting sqref="AJ11:AN35">
    <cfRule type="cellIs" dxfId="164" priority="18" operator="greaterThan">
      <formula>1179</formula>
    </cfRule>
  </conditionalFormatting>
  <conditionalFormatting sqref="AJ11:AN35">
    <cfRule type="cellIs" dxfId="163" priority="17" operator="greaterThan">
      <formula>99</formula>
    </cfRule>
  </conditionalFormatting>
  <conditionalFormatting sqref="AJ11:AN35">
    <cfRule type="cellIs" dxfId="162" priority="16" operator="greaterThan">
      <formula>0.99</formula>
    </cfRule>
  </conditionalFormatting>
  <conditionalFormatting sqref="AP11:AP34">
    <cfRule type="cellIs" dxfId="161" priority="15" operator="equal">
      <formula>0</formula>
    </cfRule>
  </conditionalFormatting>
  <conditionalFormatting sqref="AP11:AP34">
    <cfRule type="cellIs" dxfId="160" priority="14" operator="greaterThan">
      <formula>1179</formula>
    </cfRule>
  </conditionalFormatting>
  <conditionalFormatting sqref="AP11:AP34">
    <cfRule type="cellIs" dxfId="159" priority="13" operator="greaterThan">
      <formula>99</formula>
    </cfRule>
  </conditionalFormatting>
  <conditionalFormatting sqref="AP11:AP34">
    <cfRule type="cellIs" dxfId="158" priority="12" operator="greaterThan">
      <formula>0.99</formula>
    </cfRule>
  </conditionalFormatting>
  <conditionalFormatting sqref="AH32:AH34">
    <cfRule type="cellIs" dxfId="157" priority="10" operator="greaterThan">
      <formula>$AH$8</formula>
    </cfRule>
    <cfRule type="cellIs" dxfId="156" priority="11" operator="greaterThan">
      <formula>$AH$8</formula>
    </cfRule>
  </conditionalFormatting>
  <conditionalFormatting sqref="AI11:AI34">
    <cfRule type="cellIs" dxfId="155" priority="9" operator="greaterThan">
      <formula>$AI$8</formula>
    </cfRule>
  </conditionalFormatting>
  <conditionalFormatting sqref="AM20:AN21 AL11:AL34">
    <cfRule type="cellIs" dxfId="154" priority="8" operator="equal">
      <formula>0</formula>
    </cfRule>
  </conditionalFormatting>
  <conditionalFormatting sqref="AM20:AN21 AL11:AL34">
    <cfRule type="cellIs" dxfId="153" priority="7" operator="greaterThan">
      <formula>1179</formula>
    </cfRule>
  </conditionalFormatting>
  <conditionalFormatting sqref="AM20:AN21 AL11:AL34">
    <cfRule type="cellIs" dxfId="152" priority="6" operator="greaterThan">
      <formula>99</formula>
    </cfRule>
  </conditionalFormatting>
  <conditionalFormatting sqref="AM20:AN21 AL11:AL34">
    <cfRule type="cellIs" dxfId="151" priority="5" operator="greaterThan">
      <formula>0.99</formula>
    </cfRule>
  </conditionalFormatting>
  <conditionalFormatting sqref="AM16:AM34">
    <cfRule type="cellIs" dxfId="150" priority="4" operator="equal">
      <formula>0</formula>
    </cfRule>
  </conditionalFormatting>
  <conditionalFormatting sqref="AM16:AM34">
    <cfRule type="cellIs" dxfId="149" priority="3" operator="greaterThan">
      <formula>1179</formula>
    </cfRule>
  </conditionalFormatting>
  <conditionalFormatting sqref="AM16:AM34">
    <cfRule type="cellIs" dxfId="148" priority="2" operator="greaterThan">
      <formula>99</formula>
    </cfRule>
  </conditionalFormatting>
  <conditionalFormatting sqref="AM16:AM34">
    <cfRule type="cellIs" dxfId="147"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8"/>
  <sheetViews>
    <sheetView showWhiteSpace="0" topLeftCell="A49" zoomScaleNormal="100" workbookViewId="0">
      <selection activeCell="B59" sqref="B59:B61"/>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5" width="9.28515625" style="97" customWidth="1"/>
    <col min="16"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1" width="9.140625" style="97"/>
    <col min="42" max="42" width="9.5703125" style="97" bestFit="1" customWidth="1"/>
    <col min="43"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258"/>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255" t="s">
        <v>10</v>
      </c>
      <c r="I7" s="116" t="s">
        <v>11</v>
      </c>
      <c r="J7" s="116" t="s">
        <v>12</v>
      </c>
      <c r="K7" s="116" t="s">
        <v>13</v>
      </c>
      <c r="L7" s="12"/>
      <c r="M7" s="12"/>
      <c r="N7" s="12"/>
      <c r="O7" s="255"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42549</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30152</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259" t="s">
        <v>51</v>
      </c>
      <c r="V9" s="259" t="s">
        <v>52</v>
      </c>
      <c r="W9" s="349" t="s">
        <v>53</v>
      </c>
      <c r="X9" s="350" t="s">
        <v>54</v>
      </c>
      <c r="Y9" s="351"/>
      <c r="Z9" s="351"/>
      <c r="AA9" s="351"/>
      <c r="AB9" s="351"/>
      <c r="AC9" s="351"/>
      <c r="AD9" s="351"/>
      <c r="AE9" s="352"/>
      <c r="AF9" s="257" t="s">
        <v>55</v>
      </c>
      <c r="AG9" s="257" t="s">
        <v>56</v>
      </c>
      <c r="AH9" s="338" t="s">
        <v>57</v>
      </c>
      <c r="AI9" s="353" t="s">
        <v>58</v>
      </c>
      <c r="AJ9" s="259" t="s">
        <v>59</v>
      </c>
      <c r="AK9" s="259" t="s">
        <v>60</v>
      </c>
      <c r="AL9" s="259" t="s">
        <v>61</v>
      </c>
      <c r="AM9" s="259" t="s">
        <v>62</v>
      </c>
      <c r="AN9" s="259" t="s">
        <v>63</v>
      </c>
      <c r="AO9" s="259" t="s">
        <v>64</v>
      </c>
      <c r="AP9" s="259" t="s">
        <v>65</v>
      </c>
      <c r="AQ9" s="336" t="s">
        <v>66</v>
      </c>
      <c r="AR9" s="259" t="s">
        <v>67</v>
      </c>
      <c r="AS9" s="338" t="s">
        <v>68</v>
      </c>
      <c r="AV9" s="35" t="s">
        <v>69</v>
      </c>
      <c r="AW9" s="35" t="s">
        <v>70</v>
      </c>
      <c r="AY9" s="36" t="s">
        <v>71</v>
      </c>
    </row>
    <row r="10" spans="2:51" x14ac:dyDescent="0.25">
      <c r="B10" s="259" t="s">
        <v>72</v>
      </c>
      <c r="C10" s="259" t="s">
        <v>73</v>
      </c>
      <c r="D10" s="259" t="s">
        <v>74</v>
      </c>
      <c r="E10" s="259" t="s">
        <v>75</v>
      </c>
      <c r="F10" s="259" t="s">
        <v>74</v>
      </c>
      <c r="G10" s="259" t="s">
        <v>75</v>
      </c>
      <c r="H10" s="332"/>
      <c r="I10" s="259" t="s">
        <v>75</v>
      </c>
      <c r="J10" s="259" t="s">
        <v>75</v>
      </c>
      <c r="K10" s="259" t="s">
        <v>75</v>
      </c>
      <c r="L10" s="28" t="s">
        <v>29</v>
      </c>
      <c r="M10" s="335"/>
      <c r="N10" s="28" t="s">
        <v>29</v>
      </c>
      <c r="O10" s="337"/>
      <c r="P10" s="337"/>
      <c r="Q10" s="1">
        <f>'JUNE 27'!Q34</f>
        <v>6975938</v>
      </c>
      <c r="R10" s="346"/>
      <c r="S10" s="347"/>
      <c r="T10" s="348"/>
      <c r="U10" s="259" t="s">
        <v>75</v>
      </c>
      <c r="V10" s="259" t="s">
        <v>75</v>
      </c>
      <c r="W10" s="349"/>
      <c r="X10" s="37" t="s">
        <v>76</v>
      </c>
      <c r="Y10" s="37" t="s">
        <v>77</v>
      </c>
      <c r="Z10" s="37" t="s">
        <v>78</v>
      </c>
      <c r="AA10" s="37" t="s">
        <v>79</v>
      </c>
      <c r="AB10" s="37" t="s">
        <v>80</v>
      </c>
      <c r="AC10" s="37" t="s">
        <v>81</v>
      </c>
      <c r="AD10" s="37" t="s">
        <v>82</v>
      </c>
      <c r="AE10" s="37" t="s">
        <v>83</v>
      </c>
      <c r="AF10" s="38"/>
      <c r="AG10" s="1">
        <f>'JUNE 27'!AG34</f>
        <v>47843264</v>
      </c>
      <c r="AH10" s="338"/>
      <c r="AI10" s="354"/>
      <c r="AJ10" s="259" t="s">
        <v>84</v>
      </c>
      <c r="AK10" s="259" t="s">
        <v>84</v>
      </c>
      <c r="AL10" s="259" t="s">
        <v>84</v>
      </c>
      <c r="AM10" s="259" t="s">
        <v>84</v>
      </c>
      <c r="AN10" s="259" t="s">
        <v>84</v>
      </c>
      <c r="AO10" s="259" t="s">
        <v>84</v>
      </c>
      <c r="AP10" s="1">
        <f>'JUNE 27'!AP34</f>
        <v>10950343</v>
      </c>
      <c r="AQ10" s="337"/>
      <c r="AR10" s="256" t="s">
        <v>85</v>
      </c>
      <c r="AS10" s="338"/>
      <c r="AV10" s="39" t="s">
        <v>86</v>
      </c>
      <c r="AW10" s="39" t="s">
        <v>87</v>
      </c>
      <c r="AY10" s="81" t="s">
        <v>128</v>
      </c>
    </row>
    <row r="11" spans="2:51" x14ac:dyDescent="0.25">
      <c r="B11" s="40">
        <v>2</v>
      </c>
      <c r="C11" s="40">
        <v>4.1666666666666664E-2</v>
      </c>
      <c r="D11" s="110">
        <v>5</v>
      </c>
      <c r="E11" s="41">
        <f t="shared" ref="E11:E34" si="0">D11/1.42</f>
        <v>3.5211267605633805</v>
      </c>
      <c r="F11" s="175">
        <v>79</v>
      </c>
      <c r="G11" s="41">
        <f>F11/1.42</f>
        <v>55.633802816901408</v>
      </c>
      <c r="H11" s="42" t="s">
        <v>88</v>
      </c>
      <c r="I11" s="42">
        <f>J11-(2/1.42)</f>
        <v>50.70422535211268</v>
      </c>
      <c r="J11" s="43">
        <f>(F11-5)/1.42</f>
        <v>52.112676056338032</v>
      </c>
      <c r="K11" s="42">
        <f>J11+(6/1.42)</f>
        <v>56.338028169014088</v>
      </c>
      <c r="L11" s="44">
        <v>14</v>
      </c>
      <c r="M11" s="45" t="s">
        <v>89</v>
      </c>
      <c r="N11" s="45">
        <v>11.4</v>
      </c>
      <c r="O11" s="111">
        <v>137</v>
      </c>
      <c r="P11" s="111">
        <v>106</v>
      </c>
      <c r="Q11" s="111">
        <v>6980348</v>
      </c>
      <c r="R11" s="46">
        <f>IF(ISBLANK(Q11),"-",Q11-Q10)</f>
        <v>4410</v>
      </c>
      <c r="S11" s="47">
        <f>R11*24/1000</f>
        <v>105.84</v>
      </c>
      <c r="T11" s="47">
        <f>R11/1000</f>
        <v>4.41</v>
      </c>
      <c r="U11" s="112">
        <v>4.5999999999999996</v>
      </c>
      <c r="V11" s="112">
        <f>U11</f>
        <v>4.5999999999999996</v>
      </c>
      <c r="W11" s="113" t="s">
        <v>135</v>
      </c>
      <c r="X11" s="115">
        <v>0</v>
      </c>
      <c r="Y11" s="115">
        <v>0</v>
      </c>
      <c r="Z11" s="115">
        <v>1188</v>
      </c>
      <c r="AA11" s="115">
        <v>0</v>
      </c>
      <c r="AB11" s="115">
        <v>1187</v>
      </c>
      <c r="AC11" s="48" t="s">
        <v>90</v>
      </c>
      <c r="AD11" s="48" t="s">
        <v>90</v>
      </c>
      <c r="AE11" s="48" t="s">
        <v>90</v>
      </c>
      <c r="AF11" s="114" t="s">
        <v>90</v>
      </c>
      <c r="AG11" s="123">
        <v>47844184</v>
      </c>
      <c r="AH11" s="49">
        <f>IF(ISBLANK(AG11),"-",AG11-AG10)</f>
        <v>920</v>
      </c>
      <c r="AI11" s="50">
        <f>AH11/T11</f>
        <v>208.61678004535148</v>
      </c>
      <c r="AJ11" s="98">
        <v>0</v>
      </c>
      <c r="AK11" s="98">
        <v>0</v>
      </c>
      <c r="AL11" s="98">
        <v>1</v>
      </c>
      <c r="AM11" s="98">
        <v>0</v>
      </c>
      <c r="AN11" s="98">
        <v>1</v>
      </c>
      <c r="AO11" s="98">
        <v>0.6</v>
      </c>
      <c r="AP11" s="115">
        <v>10951377</v>
      </c>
      <c r="AQ11" s="115">
        <f t="shared" ref="AQ11:AQ34" si="1">AP11-AP10</f>
        <v>1034</v>
      </c>
      <c r="AR11" s="51"/>
      <c r="AS11" s="52" t="s">
        <v>113</v>
      </c>
      <c r="AV11" s="39" t="s">
        <v>88</v>
      </c>
      <c r="AW11" s="39" t="s">
        <v>91</v>
      </c>
      <c r="AY11" s="81" t="s">
        <v>127</v>
      </c>
    </row>
    <row r="12" spans="2:51" x14ac:dyDescent="0.25">
      <c r="B12" s="40">
        <v>2.0416666666666701</v>
      </c>
      <c r="C12" s="40">
        <v>8.3333333333333329E-2</v>
      </c>
      <c r="D12" s="110">
        <v>6</v>
      </c>
      <c r="E12" s="41">
        <f t="shared" si="0"/>
        <v>4.2253521126760569</v>
      </c>
      <c r="F12" s="175">
        <v>80</v>
      </c>
      <c r="G12" s="41">
        <f t="shared" ref="G12:G34" si="2">F12/1.42</f>
        <v>56.338028169014088</v>
      </c>
      <c r="H12" s="42" t="s">
        <v>88</v>
      </c>
      <c r="I12" s="42">
        <f t="shared" ref="I12:I34" si="3">J12-(2/1.42)</f>
        <v>51.408450704225352</v>
      </c>
      <c r="J12" s="43">
        <f>(F12-5)/1.42</f>
        <v>52.816901408450704</v>
      </c>
      <c r="K12" s="42">
        <f>J12+(6/1.42)</f>
        <v>57.04225352112676</v>
      </c>
      <c r="L12" s="44">
        <v>14</v>
      </c>
      <c r="M12" s="45" t="s">
        <v>89</v>
      </c>
      <c r="N12" s="45">
        <v>11.2</v>
      </c>
      <c r="O12" s="111">
        <v>137</v>
      </c>
      <c r="P12" s="111">
        <v>108</v>
      </c>
      <c r="Q12" s="111">
        <v>6984848</v>
      </c>
      <c r="R12" s="46">
        <f t="shared" ref="R12:R34" si="4">IF(ISBLANK(Q12),"-",Q12-Q11)</f>
        <v>4500</v>
      </c>
      <c r="S12" s="47">
        <f t="shared" ref="S12:S34" si="5">R12*24/1000</f>
        <v>108</v>
      </c>
      <c r="T12" s="47">
        <f t="shared" ref="T12:T34" si="6">R12/1000</f>
        <v>4.5</v>
      </c>
      <c r="U12" s="112">
        <v>5.8</v>
      </c>
      <c r="V12" s="112">
        <f t="shared" ref="V12:V34" si="7">U12</f>
        <v>5.8</v>
      </c>
      <c r="W12" s="113" t="s">
        <v>273</v>
      </c>
      <c r="X12" s="115">
        <v>0</v>
      </c>
      <c r="Y12" s="115">
        <v>0</v>
      </c>
      <c r="Z12" s="115">
        <v>1188</v>
      </c>
      <c r="AA12" s="115">
        <v>1185</v>
      </c>
      <c r="AB12" s="115">
        <v>0</v>
      </c>
      <c r="AC12" s="48" t="s">
        <v>90</v>
      </c>
      <c r="AD12" s="48" t="s">
        <v>90</v>
      </c>
      <c r="AE12" s="48" t="s">
        <v>90</v>
      </c>
      <c r="AF12" s="114" t="s">
        <v>90</v>
      </c>
      <c r="AG12" s="123">
        <v>47845076</v>
      </c>
      <c r="AH12" s="49">
        <f>IF(ISBLANK(AG12),"-",AG12-AG11)</f>
        <v>892</v>
      </c>
      <c r="AI12" s="50">
        <f t="shared" ref="AI12:AI34" si="8">AH12/T12</f>
        <v>198.22222222222223</v>
      </c>
      <c r="AJ12" s="98">
        <v>0</v>
      </c>
      <c r="AK12" s="98">
        <v>0</v>
      </c>
      <c r="AL12" s="98">
        <v>1</v>
      </c>
      <c r="AM12" s="98">
        <v>1</v>
      </c>
      <c r="AN12" s="98">
        <v>0</v>
      </c>
      <c r="AO12" s="98">
        <v>0.6</v>
      </c>
      <c r="AP12" s="115">
        <v>10952260</v>
      </c>
      <c r="AQ12" s="115">
        <f t="shared" si="1"/>
        <v>883</v>
      </c>
      <c r="AR12" s="118">
        <v>1.31</v>
      </c>
      <c r="AS12" s="52" t="s">
        <v>113</v>
      </c>
      <c r="AV12" s="39" t="s">
        <v>92</v>
      </c>
      <c r="AW12" s="39" t="s">
        <v>93</v>
      </c>
      <c r="AY12" s="81" t="s">
        <v>125</v>
      </c>
    </row>
    <row r="13" spans="2:51" x14ac:dyDescent="0.25">
      <c r="B13" s="40">
        <v>2.0833333333333299</v>
      </c>
      <c r="C13" s="40">
        <v>0.125</v>
      </c>
      <c r="D13" s="110">
        <v>7</v>
      </c>
      <c r="E13" s="41">
        <f t="shared" si="0"/>
        <v>4.9295774647887329</v>
      </c>
      <c r="F13" s="175">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129</v>
      </c>
      <c r="P13" s="111">
        <v>106</v>
      </c>
      <c r="Q13" s="111">
        <v>6989198</v>
      </c>
      <c r="R13" s="46">
        <f t="shared" si="4"/>
        <v>4350</v>
      </c>
      <c r="S13" s="47">
        <f t="shared" si="5"/>
        <v>104.4</v>
      </c>
      <c r="T13" s="47">
        <f t="shared" si="6"/>
        <v>4.3499999999999996</v>
      </c>
      <c r="U13" s="112">
        <v>7.3</v>
      </c>
      <c r="V13" s="112">
        <f t="shared" si="7"/>
        <v>7.3</v>
      </c>
      <c r="W13" s="113" t="s">
        <v>273</v>
      </c>
      <c r="X13" s="115">
        <v>0</v>
      </c>
      <c r="Y13" s="115">
        <v>0</v>
      </c>
      <c r="Z13" s="115">
        <v>1188</v>
      </c>
      <c r="AA13" s="115">
        <v>1185</v>
      </c>
      <c r="AB13" s="115">
        <v>0</v>
      </c>
      <c r="AC13" s="48" t="s">
        <v>90</v>
      </c>
      <c r="AD13" s="48" t="s">
        <v>90</v>
      </c>
      <c r="AE13" s="48" t="s">
        <v>90</v>
      </c>
      <c r="AF13" s="114" t="s">
        <v>90</v>
      </c>
      <c r="AG13" s="123">
        <v>47845988</v>
      </c>
      <c r="AH13" s="49">
        <f>IF(ISBLANK(AG13),"-",AG13-AG12)</f>
        <v>912</v>
      </c>
      <c r="AI13" s="50">
        <f t="shared" si="8"/>
        <v>209.65517241379311</v>
      </c>
      <c r="AJ13" s="98">
        <v>0</v>
      </c>
      <c r="AK13" s="98">
        <v>0</v>
      </c>
      <c r="AL13" s="98">
        <v>1</v>
      </c>
      <c r="AM13" s="98">
        <v>1</v>
      </c>
      <c r="AN13" s="98">
        <v>0</v>
      </c>
      <c r="AO13" s="98">
        <v>0.6</v>
      </c>
      <c r="AP13" s="115">
        <v>10953053</v>
      </c>
      <c r="AQ13" s="115">
        <f t="shared" si="1"/>
        <v>793</v>
      </c>
      <c r="AR13" s="51"/>
      <c r="AS13" s="52" t="s">
        <v>113</v>
      </c>
      <c r="AV13" s="39" t="s">
        <v>94</v>
      </c>
      <c r="AW13" s="39" t="s">
        <v>95</v>
      </c>
      <c r="AY13" s="81" t="s">
        <v>132</v>
      </c>
    </row>
    <row r="14" spans="2:51" x14ac:dyDescent="0.25">
      <c r="B14" s="40">
        <v>2.125</v>
      </c>
      <c r="C14" s="40">
        <v>0.16666666666666699</v>
      </c>
      <c r="D14" s="110">
        <v>6</v>
      </c>
      <c r="E14" s="41">
        <f t="shared" si="0"/>
        <v>4.2253521126760569</v>
      </c>
      <c r="F14" s="175">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127</v>
      </c>
      <c r="P14" s="111">
        <v>110</v>
      </c>
      <c r="Q14" s="111">
        <v>6993616</v>
      </c>
      <c r="R14" s="46">
        <f t="shared" si="4"/>
        <v>4418</v>
      </c>
      <c r="S14" s="47">
        <f t="shared" si="5"/>
        <v>106.032</v>
      </c>
      <c r="T14" s="47">
        <f t="shared" si="6"/>
        <v>4.4180000000000001</v>
      </c>
      <c r="U14" s="112">
        <v>8.9</v>
      </c>
      <c r="V14" s="112">
        <f t="shared" si="7"/>
        <v>8.9</v>
      </c>
      <c r="W14" s="113" t="s">
        <v>135</v>
      </c>
      <c r="X14" s="115">
        <v>0</v>
      </c>
      <c r="Y14" s="115">
        <v>0</v>
      </c>
      <c r="Z14" s="115">
        <v>1147</v>
      </c>
      <c r="AA14" s="115">
        <v>1185</v>
      </c>
      <c r="AB14" s="115">
        <v>1147</v>
      </c>
      <c r="AC14" s="48" t="s">
        <v>90</v>
      </c>
      <c r="AD14" s="48" t="s">
        <v>90</v>
      </c>
      <c r="AE14" s="48" t="s">
        <v>90</v>
      </c>
      <c r="AF14" s="114" t="s">
        <v>90</v>
      </c>
      <c r="AG14" s="123">
        <v>47847074</v>
      </c>
      <c r="AH14" s="49">
        <f t="shared" ref="AH14:AH34" si="9">IF(ISBLANK(AG14),"-",AG14-AG13)</f>
        <v>1086</v>
      </c>
      <c r="AI14" s="50">
        <f t="shared" si="8"/>
        <v>245.81258488003621</v>
      </c>
      <c r="AJ14" s="98">
        <v>0</v>
      </c>
      <c r="AK14" s="98">
        <v>0</v>
      </c>
      <c r="AL14" s="98">
        <v>1</v>
      </c>
      <c r="AM14" s="98">
        <v>1</v>
      </c>
      <c r="AN14" s="98">
        <v>1</v>
      </c>
      <c r="AO14" s="98">
        <v>0.6</v>
      </c>
      <c r="AP14" s="115">
        <v>10954023</v>
      </c>
      <c r="AQ14" s="115">
        <f>AP14-AP13</f>
        <v>970</v>
      </c>
      <c r="AR14" s="51"/>
      <c r="AS14" s="52" t="s">
        <v>113</v>
      </c>
      <c r="AT14" s="54"/>
      <c r="AV14" s="39" t="s">
        <v>96</v>
      </c>
      <c r="AW14" s="39" t="s">
        <v>97</v>
      </c>
      <c r="AY14" s="81" t="s">
        <v>181</v>
      </c>
    </row>
    <row r="15" spans="2:51" ht="14.25" customHeight="1" x14ac:dyDescent="0.25">
      <c r="B15" s="40">
        <v>2.1666666666666701</v>
      </c>
      <c r="C15" s="40">
        <v>0.20833333333333301</v>
      </c>
      <c r="D15" s="110">
        <v>7</v>
      </c>
      <c r="E15" s="41">
        <f t="shared" si="0"/>
        <v>4.9295774647887329</v>
      </c>
      <c r="F15" s="175">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127</v>
      </c>
      <c r="P15" s="111">
        <v>120</v>
      </c>
      <c r="Q15" s="111">
        <v>6998194</v>
      </c>
      <c r="R15" s="46">
        <f t="shared" si="4"/>
        <v>4578</v>
      </c>
      <c r="S15" s="47">
        <f t="shared" si="5"/>
        <v>109.872</v>
      </c>
      <c r="T15" s="47">
        <f t="shared" si="6"/>
        <v>4.5780000000000003</v>
      </c>
      <c r="U15" s="112">
        <v>9.5</v>
      </c>
      <c r="V15" s="112">
        <f t="shared" si="7"/>
        <v>9.5</v>
      </c>
      <c r="W15" s="113" t="s">
        <v>135</v>
      </c>
      <c r="X15" s="115">
        <v>0</v>
      </c>
      <c r="Y15" s="115">
        <v>0</v>
      </c>
      <c r="Z15" s="115">
        <v>1147</v>
      </c>
      <c r="AA15" s="115">
        <v>1185</v>
      </c>
      <c r="AB15" s="115">
        <v>1147</v>
      </c>
      <c r="AC15" s="48" t="s">
        <v>90</v>
      </c>
      <c r="AD15" s="48" t="s">
        <v>90</v>
      </c>
      <c r="AE15" s="48" t="s">
        <v>90</v>
      </c>
      <c r="AF15" s="114" t="s">
        <v>90</v>
      </c>
      <c r="AG15" s="123">
        <v>47848196</v>
      </c>
      <c r="AH15" s="49">
        <f t="shared" si="9"/>
        <v>1122</v>
      </c>
      <c r="AI15" s="50">
        <f t="shared" si="8"/>
        <v>245.08519003931846</v>
      </c>
      <c r="AJ15" s="98">
        <v>0</v>
      </c>
      <c r="AK15" s="98">
        <v>0</v>
      </c>
      <c r="AL15" s="98">
        <v>1</v>
      </c>
      <c r="AM15" s="98">
        <v>1</v>
      </c>
      <c r="AN15" s="98">
        <v>1</v>
      </c>
      <c r="AO15" s="98">
        <v>0.6</v>
      </c>
      <c r="AP15" s="115">
        <v>10954318</v>
      </c>
      <c r="AQ15" s="115">
        <f>AP15-AP14</f>
        <v>295</v>
      </c>
      <c r="AR15" s="51"/>
      <c r="AS15" s="52" t="s">
        <v>113</v>
      </c>
      <c r="AV15" s="39" t="s">
        <v>98</v>
      </c>
      <c r="AW15" s="39" t="s">
        <v>99</v>
      </c>
      <c r="AY15" s="97"/>
    </row>
    <row r="16" spans="2:51" x14ac:dyDescent="0.25">
      <c r="B16" s="40">
        <v>2.2083333333333299</v>
      </c>
      <c r="C16" s="40">
        <v>0.25</v>
      </c>
      <c r="D16" s="110">
        <v>7</v>
      </c>
      <c r="E16" s="41">
        <f t="shared" si="0"/>
        <v>4.9295774647887329</v>
      </c>
      <c r="F16" s="175">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11">
        <v>145</v>
      </c>
      <c r="P16" s="111">
        <v>140</v>
      </c>
      <c r="Q16" s="111">
        <v>7004345</v>
      </c>
      <c r="R16" s="46">
        <f t="shared" si="4"/>
        <v>6151</v>
      </c>
      <c r="S16" s="47">
        <f t="shared" si="5"/>
        <v>147.624</v>
      </c>
      <c r="T16" s="47">
        <f t="shared" si="6"/>
        <v>6.1509999999999998</v>
      </c>
      <c r="U16" s="112">
        <v>9.5</v>
      </c>
      <c r="V16" s="112">
        <f t="shared" si="7"/>
        <v>9.5</v>
      </c>
      <c r="W16" s="113" t="s">
        <v>135</v>
      </c>
      <c r="X16" s="115">
        <v>0</v>
      </c>
      <c r="Y16" s="115">
        <v>0</v>
      </c>
      <c r="Z16" s="115">
        <v>1187</v>
      </c>
      <c r="AA16" s="115">
        <v>1185</v>
      </c>
      <c r="AB16" s="115">
        <v>1187</v>
      </c>
      <c r="AC16" s="48" t="s">
        <v>90</v>
      </c>
      <c r="AD16" s="48" t="s">
        <v>90</v>
      </c>
      <c r="AE16" s="48" t="s">
        <v>90</v>
      </c>
      <c r="AF16" s="114" t="s">
        <v>90</v>
      </c>
      <c r="AG16" s="123">
        <v>47849540</v>
      </c>
      <c r="AH16" s="49">
        <f t="shared" si="9"/>
        <v>1344</v>
      </c>
      <c r="AI16" s="50">
        <f t="shared" si="8"/>
        <v>218.50105673874168</v>
      </c>
      <c r="AJ16" s="98">
        <v>0</v>
      </c>
      <c r="AK16" s="98">
        <v>0</v>
      </c>
      <c r="AL16" s="98">
        <v>1</v>
      </c>
      <c r="AM16" s="98">
        <v>1</v>
      </c>
      <c r="AN16" s="98">
        <v>1</v>
      </c>
      <c r="AO16" s="98">
        <v>0</v>
      </c>
      <c r="AP16" s="115">
        <v>10954318</v>
      </c>
      <c r="AQ16" s="115">
        <f>AP16-AP15</f>
        <v>0</v>
      </c>
      <c r="AR16" s="53">
        <v>1.1000000000000001</v>
      </c>
      <c r="AS16" s="52" t="s">
        <v>101</v>
      </c>
      <c r="AV16" s="39" t="s">
        <v>102</v>
      </c>
      <c r="AW16" s="39" t="s">
        <v>103</v>
      </c>
      <c r="AY16" s="97"/>
    </row>
    <row r="17" spans="1:51" x14ac:dyDescent="0.25">
      <c r="B17" s="40">
        <v>2.25</v>
      </c>
      <c r="C17" s="40">
        <v>0.29166666666666702</v>
      </c>
      <c r="D17" s="110">
        <v>7</v>
      </c>
      <c r="E17" s="41">
        <f t="shared" si="0"/>
        <v>4.9295774647887329</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147</v>
      </c>
      <c r="P17" s="111">
        <v>144</v>
      </c>
      <c r="Q17" s="111">
        <v>7010356</v>
      </c>
      <c r="R17" s="46">
        <f t="shared" si="4"/>
        <v>6011</v>
      </c>
      <c r="S17" s="47">
        <f t="shared" si="5"/>
        <v>144.26400000000001</v>
      </c>
      <c r="T17" s="47">
        <f t="shared" si="6"/>
        <v>6.0110000000000001</v>
      </c>
      <c r="U17" s="112">
        <v>9.5</v>
      </c>
      <c r="V17" s="112">
        <f t="shared" si="7"/>
        <v>9.5</v>
      </c>
      <c r="W17" s="113" t="s">
        <v>135</v>
      </c>
      <c r="X17" s="115">
        <v>0</v>
      </c>
      <c r="Y17" s="115">
        <v>0</v>
      </c>
      <c r="Z17" s="115">
        <v>1187</v>
      </c>
      <c r="AA17" s="115">
        <v>1185</v>
      </c>
      <c r="AB17" s="115">
        <v>1187</v>
      </c>
      <c r="AC17" s="48" t="s">
        <v>90</v>
      </c>
      <c r="AD17" s="48" t="s">
        <v>90</v>
      </c>
      <c r="AE17" s="48" t="s">
        <v>90</v>
      </c>
      <c r="AF17" s="114" t="s">
        <v>90</v>
      </c>
      <c r="AG17" s="123">
        <v>47850820</v>
      </c>
      <c r="AH17" s="49">
        <f t="shared" si="9"/>
        <v>1280</v>
      </c>
      <c r="AI17" s="50">
        <f t="shared" si="8"/>
        <v>212.94293794709699</v>
      </c>
      <c r="AJ17" s="98">
        <v>0</v>
      </c>
      <c r="AK17" s="98">
        <v>0</v>
      </c>
      <c r="AL17" s="98">
        <v>1</v>
      </c>
      <c r="AM17" s="98">
        <v>1</v>
      </c>
      <c r="AN17" s="98">
        <v>1</v>
      </c>
      <c r="AO17" s="98">
        <v>0</v>
      </c>
      <c r="AP17" s="115">
        <v>10954318</v>
      </c>
      <c r="AQ17" s="115">
        <f t="shared" si="1"/>
        <v>0</v>
      </c>
      <c r="AR17" s="51"/>
      <c r="AS17" s="52" t="s">
        <v>101</v>
      </c>
      <c r="AT17" s="54"/>
      <c r="AV17" s="39" t="s">
        <v>104</v>
      </c>
      <c r="AW17" s="39" t="s">
        <v>105</v>
      </c>
      <c r="AY17" s="101"/>
    </row>
    <row r="18" spans="1:51" x14ac:dyDescent="0.25">
      <c r="B18" s="40">
        <v>2.2916666666666701</v>
      </c>
      <c r="C18" s="40">
        <v>0.33333333333333298</v>
      </c>
      <c r="D18" s="110">
        <v>7</v>
      </c>
      <c r="E18" s="41">
        <f t="shared" si="0"/>
        <v>4.9295774647887329</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146</v>
      </c>
      <c r="P18" s="111">
        <v>148</v>
      </c>
      <c r="Q18" s="111">
        <v>7016599</v>
      </c>
      <c r="R18" s="46">
        <f t="shared" si="4"/>
        <v>6243</v>
      </c>
      <c r="S18" s="47">
        <f t="shared" si="5"/>
        <v>149.83199999999999</v>
      </c>
      <c r="T18" s="47">
        <f t="shared" si="6"/>
        <v>6.2430000000000003</v>
      </c>
      <c r="U18" s="112">
        <v>9.1</v>
      </c>
      <c r="V18" s="112">
        <f t="shared" si="7"/>
        <v>9.1</v>
      </c>
      <c r="W18" s="113" t="s">
        <v>129</v>
      </c>
      <c r="X18" s="115">
        <v>995</v>
      </c>
      <c r="Y18" s="115">
        <v>0</v>
      </c>
      <c r="Z18" s="115">
        <v>1187</v>
      </c>
      <c r="AA18" s="115">
        <v>1185</v>
      </c>
      <c r="AB18" s="115">
        <v>1187</v>
      </c>
      <c r="AC18" s="48" t="s">
        <v>90</v>
      </c>
      <c r="AD18" s="48" t="s">
        <v>90</v>
      </c>
      <c r="AE18" s="48" t="s">
        <v>90</v>
      </c>
      <c r="AF18" s="114" t="s">
        <v>90</v>
      </c>
      <c r="AG18" s="123">
        <v>47852188</v>
      </c>
      <c r="AH18" s="49">
        <f t="shared" si="9"/>
        <v>1368</v>
      </c>
      <c r="AI18" s="50">
        <f t="shared" si="8"/>
        <v>219.12542047092742</v>
      </c>
      <c r="AJ18" s="98">
        <v>1</v>
      </c>
      <c r="AK18" s="98">
        <v>0</v>
      </c>
      <c r="AL18" s="98">
        <v>1</v>
      </c>
      <c r="AM18" s="98">
        <v>1</v>
      </c>
      <c r="AN18" s="98">
        <v>1</v>
      </c>
      <c r="AO18" s="98">
        <v>0</v>
      </c>
      <c r="AP18" s="115">
        <v>10954318</v>
      </c>
      <c r="AQ18" s="115">
        <f t="shared" si="1"/>
        <v>0</v>
      </c>
      <c r="AR18" s="51"/>
      <c r="AS18" s="52" t="s">
        <v>101</v>
      </c>
      <c r="AV18" s="39" t="s">
        <v>106</v>
      </c>
      <c r="AW18" s="39" t="s">
        <v>107</v>
      </c>
      <c r="AY18" s="101"/>
    </row>
    <row r="19" spans="1:51" x14ac:dyDescent="0.25">
      <c r="A19" s="97" t="s">
        <v>134</v>
      </c>
      <c r="B19" s="40">
        <v>2.3333333333333299</v>
      </c>
      <c r="C19" s="40">
        <v>0.375</v>
      </c>
      <c r="D19" s="110">
        <v>7</v>
      </c>
      <c r="E19" s="41">
        <f t="shared" si="0"/>
        <v>4.9295774647887329</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141</v>
      </c>
      <c r="P19" s="111">
        <v>149</v>
      </c>
      <c r="Q19" s="111">
        <v>7022904</v>
      </c>
      <c r="R19" s="46">
        <f t="shared" si="4"/>
        <v>6305</v>
      </c>
      <c r="S19" s="47">
        <f t="shared" si="5"/>
        <v>151.32</v>
      </c>
      <c r="T19" s="47">
        <f t="shared" si="6"/>
        <v>6.3049999999999997</v>
      </c>
      <c r="U19" s="112">
        <v>8.8000000000000007</v>
      </c>
      <c r="V19" s="112">
        <f t="shared" si="7"/>
        <v>8.8000000000000007</v>
      </c>
      <c r="W19" s="113" t="s">
        <v>129</v>
      </c>
      <c r="X19" s="115">
        <v>995</v>
      </c>
      <c r="Y19" s="115">
        <v>0</v>
      </c>
      <c r="Z19" s="115">
        <v>1187</v>
      </c>
      <c r="AA19" s="115">
        <v>1185</v>
      </c>
      <c r="AB19" s="115">
        <v>1187</v>
      </c>
      <c r="AC19" s="48" t="s">
        <v>90</v>
      </c>
      <c r="AD19" s="48" t="s">
        <v>90</v>
      </c>
      <c r="AE19" s="48" t="s">
        <v>90</v>
      </c>
      <c r="AF19" s="114" t="s">
        <v>90</v>
      </c>
      <c r="AG19" s="123">
        <v>47853560</v>
      </c>
      <c r="AH19" s="49">
        <f t="shared" si="9"/>
        <v>1372</v>
      </c>
      <c r="AI19" s="50">
        <f t="shared" si="8"/>
        <v>217.60507533703412</v>
      </c>
      <c r="AJ19" s="98">
        <v>1</v>
      </c>
      <c r="AK19" s="98">
        <v>0</v>
      </c>
      <c r="AL19" s="98">
        <v>1</v>
      </c>
      <c r="AM19" s="98">
        <v>1</v>
      </c>
      <c r="AN19" s="98">
        <v>1</v>
      </c>
      <c r="AO19" s="98">
        <v>0</v>
      </c>
      <c r="AP19" s="115">
        <v>10954318</v>
      </c>
      <c r="AQ19" s="115">
        <f t="shared" si="1"/>
        <v>0</v>
      </c>
      <c r="AR19" s="51"/>
      <c r="AS19" s="52" t="s">
        <v>101</v>
      </c>
      <c r="AV19" s="39" t="s">
        <v>108</v>
      </c>
      <c r="AW19" s="39" t="s">
        <v>109</v>
      </c>
      <c r="AY19" s="101"/>
    </row>
    <row r="20" spans="1:51" x14ac:dyDescent="0.25">
      <c r="B20" s="40">
        <v>2.375</v>
      </c>
      <c r="C20" s="40">
        <v>0.41666666666666669</v>
      </c>
      <c r="D20" s="110">
        <v>7</v>
      </c>
      <c r="E20" s="41">
        <f t="shared" si="0"/>
        <v>4.9295774647887329</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141</v>
      </c>
      <c r="P20" s="111">
        <v>148</v>
      </c>
      <c r="Q20" s="111">
        <v>7029167</v>
      </c>
      <c r="R20" s="46">
        <f t="shared" si="4"/>
        <v>6263</v>
      </c>
      <c r="S20" s="47">
        <f t="shared" si="5"/>
        <v>150.31200000000001</v>
      </c>
      <c r="T20" s="47">
        <f t="shared" si="6"/>
        <v>6.2629999999999999</v>
      </c>
      <c r="U20" s="112">
        <v>8.3000000000000007</v>
      </c>
      <c r="V20" s="112">
        <f t="shared" si="7"/>
        <v>8.3000000000000007</v>
      </c>
      <c r="W20" s="113" t="s">
        <v>129</v>
      </c>
      <c r="X20" s="115">
        <v>1027</v>
      </c>
      <c r="Y20" s="115">
        <v>0</v>
      </c>
      <c r="Z20" s="115">
        <v>1187</v>
      </c>
      <c r="AA20" s="115">
        <v>1185</v>
      </c>
      <c r="AB20" s="115">
        <v>1187</v>
      </c>
      <c r="AC20" s="48" t="s">
        <v>90</v>
      </c>
      <c r="AD20" s="48" t="s">
        <v>90</v>
      </c>
      <c r="AE20" s="48" t="s">
        <v>90</v>
      </c>
      <c r="AF20" s="114" t="s">
        <v>90</v>
      </c>
      <c r="AG20" s="123">
        <v>47854952</v>
      </c>
      <c r="AH20" s="49">
        <f t="shared" si="9"/>
        <v>1392</v>
      </c>
      <c r="AI20" s="50">
        <f t="shared" si="8"/>
        <v>222.25770397573049</v>
      </c>
      <c r="AJ20" s="98">
        <v>1</v>
      </c>
      <c r="AK20" s="98">
        <v>0</v>
      </c>
      <c r="AL20" s="98">
        <v>1</v>
      </c>
      <c r="AM20" s="98">
        <v>1</v>
      </c>
      <c r="AN20" s="98">
        <v>1</v>
      </c>
      <c r="AO20" s="98">
        <v>0</v>
      </c>
      <c r="AP20" s="115">
        <v>10954318</v>
      </c>
      <c r="AQ20" s="115">
        <f t="shared" si="1"/>
        <v>0</v>
      </c>
      <c r="AR20" s="53">
        <v>1.19</v>
      </c>
      <c r="AS20" s="52" t="s">
        <v>134</v>
      </c>
      <c r="AY20" s="101"/>
    </row>
    <row r="21" spans="1:51" x14ac:dyDescent="0.25">
      <c r="B21" s="40">
        <v>2.4166666666666701</v>
      </c>
      <c r="C21" s="40">
        <v>0.45833333333333298</v>
      </c>
      <c r="D21" s="110">
        <v>7</v>
      </c>
      <c r="E21" s="41">
        <f t="shared" si="0"/>
        <v>4.9295774647887329</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135</v>
      </c>
      <c r="P21" s="111">
        <v>146</v>
      </c>
      <c r="Q21" s="111">
        <v>7035333</v>
      </c>
      <c r="R21" s="46">
        <f t="shared" si="4"/>
        <v>6166</v>
      </c>
      <c r="S21" s="47">
        <f t="shared" si="5"/>
        <v>147.98400000000001</v>
      </c>
      <c r="T21" s="47">
        <f t="shared" si="6"/>
        <v>6.1660000000000004</v>
      </c>
      <c r="U21" s="112">
        <v>7.7</v>
      </c>
      <c r="V21" s="112">
        <f t="shared" si="7"/>
        <v>7.7</v>
      </c>
      <c r="W21" s="113" t="s">
        <v>129</v>
      </c>
      <c r="X21" s="115">
        <v>1047</v>
      </c>
      <c r="Y21" s="115">
        <v>0</v>
      </c>
      <c r="Z21" s="115">
        <v>1187</v>
      </c>
      <c r="AA21" s="115">
        <v>1185</v>
      </c>
      <c r="AB21" s="115">
        <v>1187</v>
      </c>
      <c r="AC21" s="48" t="s">
        <v>90</v>
      </c>
      <c r="AD21" s="48" t="s">
        <v>90</v>
      </c>
      <c r="AE21" s="48" t="s">
        <v>90</v>
      </c>
      <c r="AF21" s="114" t="s">
        <v>90</v>
      </c>
      <c r="AG21" s="123">
        <v>47856316</v>
      </c>
      <c r="AH21" s="49">
        <f t="shared" si="9"/>
        <v>1364</v>
      </c>
      <c r="AI21" s="50">
        <f t="shared" si="8"/>
        <v>221.21310411936423</v>
      </c>
      <c r="AJ21" s="98">
        <v>1</v>
      </c>
      <c r="AK21" s="98">
        <v>0</v>
      </c>
      <c r="AL21" s="98">
        <v>1</v>
      </c>
      <c r="AM21" s="98">
        <v>1</v>
      </c>
      <c r="AN21" s="98">
        <v>1</v>
      </c>
      <c r="AO21" s="98">
        <v>0</v>
      </c>
      <c r="AP21" s="115">
        <v>10954318</v>
      </c>
      <c r="AQ21" s="115">
        <f t="shared" si="1"/>
        <v>0</v>
      </c>
      <c r="AR21" s="51"/>
      <c r="AS21" s="52" t="s">
        <v>101</v>
      </c>
      <c r="AY21" s="101"/>
    </row>
    <row r="22" spans="1:51" x14ac:dyDescent="0.25">
      <c r="A22" s="97" t="s">
        <v>163</v>
      </c>
      <c r="B22" s="40">
        <v>2.4583333333333299</v>
      </c>
      <c r="C22" s="40">
        <v>0.5</v>
      </c>
      <c r="D22" s="110">
        <v>6</v>
      </c>
      <c r="E22" s="41">
        <f t="shared" si="0"/>
        <v>4.2253521126760569</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132</v>
      </c>
      <c r="P22" s="111">
        <v>144</v>
      </c>
      <c r="Q22" s="111">
        <v>7041437</v>
      </c>
      <c r="R22" s="46">
        <f t="shared" si="4"/>
        <v>6104</v>
      </c>
      <c r="S22" s="47">
        <f t="shared" si="5"/>
        <v>146.49600000000001</v>
      </c>
      <c r="T22" s="47">
        <f t="shared" si="6"/>
        <v>6.1040000000000001</v>
      </c>
      <c r="U22" s="112">
        <v>7.1</v>
      </c>
      <c r="V22" s="112">
        <f t="shared" si="7"/>
        <v>7.1</v>
      </c>
      <c r="W22" s="113" t="s">
        <v>129</v>
      </c>
      <c r="X22" s="115">
        <v>1047</v>
      </c>
      <c r="Y22" s="115">
        <v>0</v>
      </c>
      <c r="Z22" s="115">
        <v>1187</v>
      </c>
      <c r="AA22" s="115">
        <v>1185</v>
      </c>
      <c r="AB22" s="115">
        <v>1187</v>
      </c>
      <c r="AC22" s="48" t="s">
        <v>90</v>
      </c>
      <c r="AD22" s="48" t="s">
        <v>90</v>
      </c>
      <c r="AE22" s="48" t="s">
        <v>90</v>
      </c>
      <c r="AF22" s="114" t="s">
        <v>90</v>
      </c>
      <c r="AG22" s="123">
        <v>47857708</v>
      </c>
      <c r="AH22" s="49">
        <f t="shared" si="9"/>
        <v>1392</v>
      </c>
      <c r="AI22" s="50">
        <f t="shared" si="8"/>
        <v>228.04718217562254</v>
      </c>
      <c r="AJ22" s="98">
        <v>1</v>
      </c>
      <c r="AK22" s="98">
        <v>0</v>
      </c>
      <c r="AL22" s="98">
        <v>1</v>
      </c>
      <c r="AM22" s="98">
        <v>1</v>
      </c>
      <c r="AN22" s="98">
        <v>1</v>
      </c>
      <c r="AO22" s="98">
        <v>0</v>
      </c>
      <c r="AP22" s="115">
        <v>10954318</v>
      </c>
      <c r="AQ22" s="115">
        <f t="shared" si="1"/>
        <v>0</v>
      </c>
      <c r="AR22" s="51"/>
      <c r="AS22" s="52" t="s">
        <v>101</v>
      </c>
      <c r="AV22" s="55" t="s">
        <v>110</v>
      </c>
      <c r="AY22" s="101"/>
    </row>
    <row r="23" spans="1:51" x14ac:dyDescent="0.25">
      <c r="B23" s="40">
        <v>2.5</v>
      </c>
      <c r="C23" s="40">
        <v>0.54166666666666696</v>
      </c>
      <c r="D23" s="110">
        <v>6</v>
      </c>
      <c r="E23" s="41">
        <f t="shared" si="0"/>
        <v>4.2253521126760569</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131</v>
      </c>
      <c r="P23" s="111">
        <v>142</v>
      </c>
      <c r="Q23" s="111">
        <v>7047242</v>
      </c>
      <c r="R23" s="46">
        <f t="shared" si="4"/>
        <v>5805</v>
      </c>
      <c r="S23" s="47">
        <f t="shared" si="5"/>
        <v>139.32</v>
      </c>
      <c r="T23" s="47">
        <f t="shared" si="6"/>
        <v>5.8049999999999997</v>
      </c>
      <c r="U23" s="112">
        <v>6.5</v>
      </c>
      <c r="V23" s="112">
        <f t="shared" si="7"/>
        <v>6.5</v>
      </c>
      <c r="W23" s="113" t="s">
        <v>129</v>
      </c>
      <c r="X23" s="115">
        <v>1047</v>
      </c>
      <c r="Y23" s="115">
        <v>0</v>
      </c>
      <c r="Z23" s="115">
        <v>1187</v>
      </c>
      <c r="AA23" s="115">
        <v>1185</v>
      </c>
      <c r="AB23" s="115">
        <v>1187</v>
      </c>
      <c r="AC23" s="48" t="s">
        <v>90</v>
      </c>
      <c r="AD23" s="48" t="s">
        <v>90</v>
      </c>
      <c r="AE23" s="48" t="s">
        <v>90</v>
      </c>
      <c r="AF23" s="114" t="s">
        <v>90</v>
      </c>
      <c r="AG23" s="123">
        <v>47859048</v>
      </c>
      <c r="AH23" s="49">
        <f t="shared" si="9"/>
        <v>1340</v>
      </c>
      <c r="AI23" s="50">
        <f t="shared" si="8"/>
        <v>230.83548664944016</v>
      </c>
      <c r="AJ23" s="98">
        <v>1</v>
      </c>
      <c r="AK23" s="98">
        <v>0</v>
      </c>
      <c r="AL23" s="98">
        <v>1</v>
      </c>
      <c r="AM23" s="98">
        <v>1</v>
      </c>
      <c r="AN23" s="98">
        <v>1</v>
      </c>
      <c r="AO23" s="98">
        <v>0</v>
      </c>
      <c r="AP23" s="115">
        <v>10954318</v>
      </c>
      <c r="AQ23" s="115">
        <f t="shared" si="1"/>
        <v>0</v>
      </c>
      <c r="AR23" s="51"/>
      <c r="AS23" s="52" t="s">
        <v>113</v>
      </c>
      <c r="AT23" s="54"/>
      <c r="AV23" s="56" t="s">
        <v>111</v>
      </c>
      <c r="AW23" s="57" t="s">
        <v>112</v>
      </c>
      <c r="AY23" s="101"/>
    </row>
    <row r="24" spans="1:51" x14ac:dyDescent="0.25">
      <c r="B24" s="40">
        <v>2.5416666666666701</v>
      </c>
      <c r="C24" s="40">
        <v>0.58333333333333404</v>
      </c>
      <c r="D24" s="110">
        <v>5</v>
      </c>
      <c r="E24" s="41">
        <f t="shared" si="0"/>
        <v>3.5211267605633805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130</v>
      </c>
      <c r="P24" s="111">
        <v>145</v>
      </c>
      <c r="Q24" s="111">
        <v>7053044</v>
      </c>
      <c r="R24" s="46">
        <f t="shared" si="4"/>
        <v>5802</v>
      </c>
      <c r="S24" s="47">
        <f t="shared" si="5"/>
        <v>139.24799999999999</v>
      </c>
      <c r="T24" s="47">
        <f t="shared" si="6"/>
        <v>5.8019999999999996</v>
      </c>
      <c r="U24" s="112">
        <v>6</v>
      </c>
      <c r="V24" s="112">
        <f t="shared" si="7"/>
        <v>6</v>
      </c>
      <c r="W24" s="113" t="s">
        <v>129</v>
      </c>
      <c r="X24" s="115">
        <v>1046</v>
      </c>
      <c r="Y24" s="115">
        <v>0</v>
      </c>
      <c r="Z24" s="115">
        <v>1187</v>
      </c>
      <c r="AA24" s="115">
        <v>1185</v>
      </c>
      <c r="AB24" s="115">
        <v>1186</v>
      </c>
      <c r="AC24" s="48" t="s">
        <v>90</v>
      </c>
      <c r="AD24" s="48" t="s">
        <v>90</v>
      </c>
      <c r="AE24" s="48" t="s">
        <v>90</v>
      </c>
      <c r="AF24" s="114" t="s">
        <v>90</v>
      </c>
      <c r="AG24" s="123">
        <v>47860396</v>
      </c>
      <c r="AH24" s="49">
        <f>IF(ISBLANK(AG24),"-",AG24-AG23)</f>
        <v>1348</v>
      </c>
      <c r="AI24" s="50">
        <f t="shared" si="8"/>
        <v>232.33367804205449</v>
      </c>
      <c r="AJ24" s="98">
        <v>1</v>
      </c>
      <c r="AK24" s="98">
        <v>0</v>
      </c>
      <c r="AL24" s="98">
        <v>1</v>
      </c>
      <c r="AM24" s="98">
        <v>1</v>
      </c>
      <c r="AN24" s="98">
        <v>1</v>
      </c>
      <c r="AO24" s="98">
        <v>0</v>
      </c>
      <c r="AP24" s="115">
        <v>10954318</v>
      </c>
      <c r="AQ24" s="115">
        <f t="shared" si="1"/>
        <v>0</v>
      </c>
      <c r="AR24" s="53">
        <v>1.25</v>
      </c>
      <c r="AS24" s="52" t="s">
        <v>113</v>
      </c>
      <c r="AV24" s="58" t="s">
        <v>29</v>
      </c>
      <c r="AW24" s="58">
        <v>14.7</v>
      </c>
      <c r="AY24" s="101"/>
    </row>
    <row r="25" spans="1:51" x14ac:dyDescent="0.25">
      <c r="B25" s="40">
        <v>2.5833333333333299</v>
      </c>
      <c r="C25" s="40">
        <v>0.625</v>
      </c>
      <c r="D25" s="110">
        <v>5</v>
      </c>
      <c r="E25" s="41">
        <f t="shared" si="0"/>
        <v>3.5211267605633805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133</v>
      </c>
      <c r="P25" s="111">
        <v>142</v>
      </c>
      <c r="Q25" s="111">
        <v>7058735</v>
      </c>
      <c r="R25" s="46">
        <f t="shared" si="4"/>
        <v>5691</v>
      </c>
      <c r="S25" s="47">
        <f t="shared" si="5"/>
        <v>136.584</v>
      </c>
      <c r="T25" s="47">
        <f t="shared" si="6"/>
        <v>5.6909999999999998</v>
      </c>
      <c r="U25" s="112">
        <v>5.5</v>
      </c>
      <c r="V25" s="112">
        <f t="shared" si="7"/>
        <v>5.5</v>
      </c>
      <c r="W25" s="113" t="s">
        <v>129</v>
      </c>
      <c r="X25" s="115">
        <v>1046</v>
      </c>
      <c r="Y25" s="115">
        <v>0</v>
      </c>
      <c r="Z25" s="115">
        <v>1187</v>
      </c>
      <c r="AA25" s="115">
        <v>1185</v>
      </c>
      <c r="AB25" s="115">
        <v>1186</v>
      </c>
      <c r="AC25" s="48" t="s">
        <v>90</v>
      </c>
      <c r="AD25" s="48" t="s">
        <v>90</v>
      </c>
      <c r="AE25" s="48" t="s">
        <v>90</v>
      </c>
      <c r="AF25" s="114" t="s">
        <v>90</v>
      </c>
      <c r="AG25" s="123">
        <v>47861740</v>
      </c>
      <c r="AH25" s="49">
        <f t="shared" si="9"/>
        <v>1344</v>
      </c>
      <c r="AI25" s="50">
        <f t="shared" si="8"/>
        <v>236.16236162361625</v>
      </c>
      <c r="AJ25" s="98">
        <v>1</v>
      </c>
      <c r="AK25" s="98">
        <v>0</v>
      </c>
      <c r="AL25" s="98">
        <v>1</v>
      </c>
      <c r="AM25" s="98">
        <v>1</v>
      </c>
      <c r="AN25" s="98">
        <v>1</v>
      </c>
      <c r="AO25" s="98">
        <v>0</v>
      </c>
      <c r="AP25" s="115">
        <v>10954318</v>
      </c>
      <c r="AQ25" s="115">
        <f t="shared" si="1"/>
        <v>0</v>
      </c>
      <c r="AR25" s="51"/>
      <c r="AS25" s="52" t="s">
        <v>113</v>
      </c>
      <c r="AV25" s="58" t="s">
        <v>74</v>
      </c>
      <c r="AW25" s="58">
        <v>10.36</v>
      </c>
      <c r="AY25" s="101"/>
    </row>
    <row r="26" spans="1:51" x14ac:dyDescent="0.25">
      <c r="B26" s="40">
        <v>2.625</v>
      </c>
      <c r="C26" s="40">
        <v>0.66666666666666696</v>
      </c>
      <c r="D26" s="110">
        <v>5</v>
      </c>
      <c r="E26" s="41">
        <f t="shared" si="0"/>
        <v>3.5211267605633805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134</v>
      </c>
      <c r="P26" s="111">
        <v>141</v>
      </c>
      <c r="Q26" s="111">
        <v>7064595</v>
      </c>
      <c r="R26" s="46">
        <f t="shared" si="4"/>
        <v>5860</v>
      </c>
      <c r="S26" s="47">
        <f t="shared" si="5"/>
        <v>140.63999999999999</v>
      </c>
      <c r="T26" s="47">
        <f t="shared" si="6"/>
        <v>5.86</v>
      </c>
      <c r="U26" s="112">
        <v>5.0999999999999996</v>
      </c>
      <c r="V26" s="112">
        <f t="shared" si="7"/>
        <v>5.0999999999999996</v>
      </c>
      <c r="W26" s="113" t="s">
        <v>129</v>
      </c>
      <c r="X26" s="115">
        <v>1026</v>
      </c>
      <c r="Y26" s="115">
        <v>0</v>
      </c>
      <c r="Z26" s="115">
        <v>1187</v>
      </c>
      <c r="AA26" s="115">
        <v>1185</v>
      </c>
      <c r="AB26" s="115">
        <v>1187</v>
      </c>
      <c r="AC26" s="48" t="s">
        <v>90</v>
      </c>
      <c r="AD26" s="48" t="s">
        <v>90</v>
      </c>
      <c r="AE26" s="48" t="s">
        <v>90</v>
      </c>
      <c r="AF26" s="114" t="s">
        <v>90</v>
      </c>
      <c r="AG26" s="123">
        <v>47863084</v>
      </c>
      <c r="AH26" s="49">
        <f t="shared" si="9"/>
        <v>1344</v>
      </c>
      <c r="AI26" s="50">
        <f t="shared" si="8"/>
        <v>229.35153583617748</v>
      </c>
      <c r="AJ26" s="98">
        <v>1</v>
      </c>
      <c r="AK26" s="98">
        <v>0</v>
      </c>
      <c r="AL26" s="98">
        <v>1</v>
      </c>
      <c r="AM26" s="98">
        <v>1</v>
      </c>
      <c r="AN26" s="98">
        <v>1</v>
      </c>
      <c r="AO26" s="98">
        <v>0</v>
      </c>
      <c r="AP26" s="115">
        <v>10954318</v>
      </c>
      <c r="AQ26" s="115">
        <f t="shared" si="1"/>
        <v>0</v>
      </c>
      <c r="AR26" s="51"/>
      <c r="AS26" s="52" t="s">
        <v>113</v>
      </c>
      <c r="AV26" s="58" t="s">
        <v>114</v>
      </c>
      <c r="AW26" s="58">
        <v>1.01325</v>
      </c>
      <c r="AY26" s="101"/>
    </row>
    <row r="27" spans="1:51" x14ac:dyDescent="0.25">
      <c r="B27" s="40">
        <v>2.6666666666666701</v>
      </c>
      <c r="C27" s="40">
        <v>0.70833333333333404</v>
      </c>
      <c r="D27" s="110">
        <v>5</v>
      </c>
      <c r="E27" s="41">
        <f t="shared" si="0"/>
        <v>3.5211267605633805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134</v>
      </c>
      <c r="P27" s="111">
        <v>141</v>
      </c>
      <c r="Q27" s="111">
        <v>7070444</v>
      </c>
      <c r="R27" s="46">
        <f t="shared" si="4"/>
        <v>5849</v>
      </c>
      <c r="S27" s="47">
        <f t="shared" si="5"/>
        <v>140.376</v>
      </c>
      <c r="T27" s="47">
        <f t="shared" si="6"/>
        <v>5.8490000000000002</v>
      </c>
      <c r="U27" s="112">
        <v>4.7</v>
      </c>
      <c r="V27" s="112">
        <f t="shared" si="7"/>
        <v>4.7</v>
      </c>
      <c r="W27" s="113" t="s">
        <v>129</v>
      </c>
      <c r="X27" s="115">
        <v>1047</v>
      </c>
      <c r="Y27" s="115">
        <v>0</v>
      </c>
      <c r="Z27" s="115">
        <v>1187</v>
      </c>
      <c r="AA27" s="115">
        <v>1185</v>
      </c>
      <c r="AB27" s="115">
        <v>1187</v>
      </c>
      <c r="AC27" s="48" t="s">
        <v>90</v>
      </c>
      <c r="AD27" s="48" t="s">
        <v>90</v>
      </c>
      <c r="AE27" s="48" t="s">
        <v>90</v>
      </c>
      <c r="AF27" s="114" t="s">
        <v>90</v>
      </c>
      <c r="AG27" s="123">
        <v>47864428</v>
      </c>
      <c r="AH27" s="49">
        <f t="shared" si="9"/>
        <v>1344</v>
      </c>
      <c r="AI27" s="50">
        <f t="shared" si="8"/>
        <v>229.78286886647288</v>
      </c>
      <c r="AJ27" s="98">
        <v>1</v>
      </c>
      <c r="AK27" s="98">
        <v>0</v>
      </c>
      <c r="AL27" s="98">
        <v>1</v>
      </c>
      <c r="AM27" s="98">
        <v>1</v>
      </c>
      <c r="AN27" s="98">
        <v>1</v>
      </c>
      <c r="AO27" s="98">
        <v>0</v>
      </c>
      <c r="AP27" s="115">
        <v>10954318</v>
      </c>
      <c r="AQ27" s="115">
        <f t="shared" si="1"/>
        <v>0</v>
      </c>
      <c r="AR27" s="51"/>
      <c r="AS27" s="52" t="s">
        <v>113</v>
      </c>
      <c r="AV27" s="58" t="s">
        <v>115</v>
      </c>
      <c r="AW27" s="58">
        <v>1</v>
      </c>
      <c r="AY27" s="101"/>
    </row>
    <row r="28" spans="1:51" x14ac:dyDescent="0.25">
      <c r="B28" s="40">
        <v>2.7083333333333299</v>
      </c>
      <c r="C28" s="40">
        <v>0.750000000000002</v>
      </c>
      <c r="D28" s="110">
        <v>5</v>
      </c>
      <c r="E28" s="41">
        <f t="shared" si="0"/>
        <v>3.5211267605633805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134</v>
      </c>
      <c r="P28" s="111">
        <v>140</v>
      </c>
      <c r="Q28" s="111">
        <v>7076354</v>
      </c>
      <c r="R28" s="46">
        <f t="shared" si="4"/>
        <v>5910</v>
      </c>
      <c r="S28" s="47">
        <f t="shared" si="5"/>
        <v>141.84</v>
      </c>
      <c r="T28" s="47">
        <f t="shared" si="6"/>
        <v>5.91</v>
      </c>
      <c r="U28" s="112">
        <v>4.2</v>
      </c>
      <c r="V28" s="112">
        <f t="shared" si="7"/>
        <v>4.2</v>
      </c>
      <c r="W28" s="113" t="s">
        <v>129</v>
      </c>
      <c r="X28" s="115">
        <v>1046</v>
      </c>
      <c r="Y28" s="115">
        <v>0</v>
      </c>
      <c r="Z28" s="115">
        <v>1187</v>
      </c>
      <c r="AA28" s="115">
        <v>1185</v>
      </c>
      <c r="AB28" s="115">
        <v>1188</v>
      </c>
      <c r="AC28" s="48" t="s">
        <v>90</v>
      </c>
      <c r="AD28" s="48" t="s">
        <v>90</v>
      </c>
      <c r="AE28" s="48" t="s">
        <v>90</v>
      </c>
      <c r="AF28" s="114" t="s">
        <v>90</v>
      </c>
      <c r="AG28" s="123">
        <v>47865788</v>
      </c>
      <c r="AH28" s="49">
        <f t="shared" si="9"/>
        <v>1360</v>
      </c>
      <c r="AI28" s="50">
        <f t="shared" si="8"/>
        <v>230.11844331641285</v>
      </c>
      <c r="AJ28" s="98">
        <v>1</v>
      </c>
      <c r="AK28" s="98">
        <v>0</v>
      </c>
      <c r="AL28" s="98">
        <v>1</v>
      </c>
      <c r="AM28" s="98">
        <v>1</v>
      </c>
      <c r="AN28" s="98">
        <v>1</v>
      </c>
      <c r="AO28" s="98">
        <v>0</v>
      </c>
      <c r="AP28" s="115">
        <v>10954318</v>
      </c>
      <c r="AQ28" s="115">
        <f t="shared" si="1"/>
        <v>0</v>
      </c>
      <c r="AR28" s="53">
        <v>1.1399999999999999</v>
      </c>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138</v>
      </c>
      <c r="P29" s="111">
        <v>146</v>
      </c>
      <c r="Q29" s="111">
        <v>7082249</v>
      </c>
      <c r="R29" s="46">
        <f t="shared" si="4"/>
        <v>5895</v>
      </c>
      <c r="S29" s="47">
        <f t="shared" si="5"/>
        <v>141.47999999999999</v>
      </c>
      <c r="T29" s="47">
        <f t="shared" si="6"/>
        <v>5.8949999999999996</v>
      </c>
      <c r="U29" s="112">
        <v>3.8</v>
      </c>
      <c r="V29" s="112">
        <f t="shared" si="7"/>
        <v>3.8</v>
      </c>
      <c r="W29" s="113" t="s">
        <v>129</v>
      </c>
      <c r="X29" s="115">
        <v>1015</v>
      </c>
      <c r="Y29" s="115">
        <v>0</v>
      </c>
      <c r="Z29" s="115">
        <v>1187</v>
      </c>
      <c r="AA29" s="115">
        <v>1185</v>
      </c>
      <c r="AB29" s="115">
        <v>1187</v>
      </c>
      <c r="AC29" s="48" t="s">
        <v>90</v>
      </c>
      <c r="AD29" s="48" t="s">
        <v>90</v>
      </c>
      <c r="AE29" s="48" t="s">
        <v>90</v>
      </c>
      <c r="AF29" s="114" t="s">
        <v>90</v>
      </c>
      <c r="AG29" s="123">
        <v>47867136</v>
      </c>
      <c r="AH29" s="49">
        <f t="shared" si="9"/>
        <v>1348</v>
      </c>
      <c r="AI29" s="50">
        <f t="shared" si="8"/>
        <v>228.66836301950806</v>
      </c>
      <c r="AJ29" s="98">
        <v>1</v>
      </c>
      <c r="AK29" s="98">
        <v>0</v>
      </c>
      <c r="AL29" s="98">
        <v>1</v>
      </c>
      <c r="AM29" s="98">
        <v>1</v>
      </c>
      <c r="AN29" s="98">
        <v>1</v>
      </c>
      <c r="AO29" s="98">
        <v>0</v>
      </c>
      <c r="AP29" s="115">
        <v>10954318</v>
      </c>
      <c r="AQ29" s="115">
        <f t="shared" si="1"/>
        <v>0</v>
      </c>
      <c r="AR29" s="51"/>
      <c r="AS29" s="52" t="s">
        <v>113</v>
      </c>
      <c r="AY29" s="101"/>
    </row>
    <row r="30" spans="1:51" x14ac:dyDescent="0.25">
      <c r="B30" s="40">
        <v>2.7916666666666701</v>
      </c>
      <c r="C30" s="40">
        <v>0.83333333333333703</v>
      </c>
      <c r="D30" s="110">
        <v>5</v>
      </c>
      <c r="E30" s="41">
        <f t="shared" si="0"/>
        <v>3.5211267605633805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116</v>
      </c>
      <c r="P30" s="111">
        <v>133</v>
      </c>
      <c r="Q30" s="111">
        <v>7087797</v>
      </c>
      <c r="R30" s="46">
        <f t="shared" si="4"/>
        <v>5548</v>
      </c>
      <c r="S30" s="47">
        <f t="shared" si="5"/>
        <v>133.15199999999999</v>
      </c>
      <c r="T30" s="47">
        <f t="shared" si="6"/>
        <v>5.548</v>
      </c>
      <c r="U30" s="112">
        <v>3.1</v>
      </c>
      <c r="V30" s="112">
        <f t="shared" si="7"/>
        <v>3.1</v>
      </c>
      <c r="W30" s="113" t="s">
        <v>133</v>
      </c>
      <c r="X30" s="115">
        <v>1077</v>
      </c>
      <c r="Y30" s="115">
        <v>0</v>
      </c>
      <c r="Z30" s="115">
        <v>1188</v>
      </c>
      <c r="AA30" s="115">
        <v>1185</v>
      </c>
      <c r="AB30" s="115">
        <v>0</v>
      </c>
      <c r="AC30" s="48" t="s">
        <v>90</v>
      </c>
      <c r="AD30" s="48" t="s">
        <v>90</v>
      </c>
      <c r="AE30" s="48" t="s">
        <v>90</v>
      </c>
      <c r="AF30" s="114" t="s">
        <v>90</v>
      </c>
      <c r="AG30" s="123">
        <v>47868252</v>
      </c>
      <c r="AH30" s="49">
        <f t="shared" si="9"/>
        <v>1116</v>
      </c>
      <c r="AI30" s="50">
        <f t="shared" si="8"/>
        <v>201.15356885364096</v>
      </c>
      <c r="AJ30" s="98">
        <v>1</v>
      </c>
      <c r="AK30" s="98">
        <v>0</v>
      </c>
      <c r="AL30" s="98">
        <v>1</v>
      </c>
      <c r="AM30" s="98">
        <v>1</v>
      </c>
      <c r="AN30" s="98">
        <v>0</v>
      </c>
      <c r="AO30" s="98">
        <v>0</v>
      </c>
      <c r="AP30" s="115">
        <v>10954318</v>
      </c>
      <c r="AQ30" s="115">
        <f t="shared" si="1"/>
        <v>0</v>
      </c>
      <c r="AR30" s="51"/>
      <c r="AS30" s="52" t="s">
        <v>113</v>
      </c>
      <c r="AV30" s="339" t="s">
        <v>117</v>
      </c>
      <c r="AW30" s="339"/>
      <c r="AY30" s="101"/>
    </row>
    <row r="31" spans="1:51" x14ac:dyDescent="0.25">
      <c r="B31" s="40">
        <v>2.8333333333333299</v>
      </c>
      <c r="C31" s="40">
        <v>0.875000000000004</v>
      </c>
      <c r="D31" s="110">
        <v>5</v>
      </c>
      <c r="E31" s="41">
        <f t="shared" si="0"/>
        <v>3.5211267605633805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132</v>
      </c>
      <c r="P31" s="111">
        <v>140</v>
      </c>
      <c r="Q31" s="111">
        <v>7093634</v>
      </c>
      <c r="R31" s="46">
        <f t="shared" si="4"/>
        <v>5837</v>
      </c>
      <c r="S31" s="47">
        <f t="shared" si="5"/>
        <v>140.08799999999999</v>
      </c>
      <c r="T31" s="47">
        <f t="shared" si="6"/>
        <v>5.8369999999999997</v>
      </c>
      <c r="U31" s="112">
        <v>2.5</v>
      </c>
      <c r="V31" s="112">
        <f t="shared" si="7"/>
        <v>2.5</v>
      </c>
      <c r="W31" s="113" t="s">
        <v>129</v>
      </c>
      <c r="X31" s="115">
        <v>1077</v>
      </c>
      <c r="Y31" s="115">
        <v>0</v>
      </c>
      <c r="Z31" s="115">
        <v>1187</v>
      </c>
      <c r="AA31" s="115">
        <v>1185</v>
      </c>
      <c r="AB31" s="115">
        <v>1187</v>
      </c>
      <c r="AC31" s="48" t="s">
        <v>90</v>
      </c>
      <c r="AD31" s="48" t="s">
        <v>90</v>
      </c>
      <c r="AE31" s="48" t="s">
        <v>90</v>
      </c>
      <c r="AF31" s="114" t="s">
        <v>90</v>
      </c>
      <c r="AG31" s="123">
        <v>47869600</v>
      </c>
      <c r="AH31" s="49">
        <f t="shared" si="9"/>
        <v>1348</v>
      </c>
      <c r="AI31" s="50">
        <f t="shared" si="8"/>
        <v>230.94055165324653</v>
      </c>
      <c r="AJ31" s="98">
        <v>1</v>
      </c>
      <c r="AK31" s="98">
        <v>0</v>
      </c>
      <c r="AL31" s="98">
        <v>1</v>
      </c>
      <c r="AM31" s="98">
        <v>1</v>
      </c>
      <c r="AN31" s="98">
        <v>1</v>
      </c>
      <c r="AO31" s="98">
        <v>0</v>
      </c>
      <c r="AP31" s="115">
        <v>10954318</v>
      </c>
      <c r="AQ31" s="115">
        <f t="shared" si="1"/>
        <v>0</v>
      </c>
      <c r="AR31" s="51"/>
      <c r="AS31" s="52" t="s">
        <v>113</v>
      </c>
      <c r="AV31" s="59" t="s">
        <v>29</v>
      </c>
      <c r="AW31" s="59" t="s">
        <v>74</v>
      </c>
      <c r="AY31" s="101"/>
    </row>
    <row r="32" spans="1:51" x14ac:dyDescent="0.25">
      <c r="B32" s="40">
        <v>2.875</v>
      </c>
      <c r="C32" s="40">
        <v>0.91666666666667096</v>
      </c>
      <c r="D32" s="110">
        <v>5</v>
      </c>
      <c r="E32" s="41">
        <f t="shared" si="0"/>
        <v>3.5211267605633805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127</v>
      </c>
      <c r="P32" s="111">
        <v>133</v>
      </c>
      <c r="Q32" s="111">
        <v>7099554</v>
      </c>
      <c r="R32" s="46">
        <f t="shared" si="4"/>
        <v>5920</v>
      </c>
      <c r="S32" s="47">
        <f t="shared" si="5"/>
        <v>142.08000000000001</v>
      </c>
      <c r="T32" s="47">
        <f t="shared" si="6"/>
        <v>5.92</v>
      </c>
      <c r="U32" s="112">
        <v>2.1</v>
      </c>
      <c r="V32" s="112">
        <f t="shared" si="7"/>
        <v>2.1</v>
      </c>
      <c r="W32" s="113" t="s">
        <v>129</v>
      </c>
      <c r="X32" s="115">
        <v>1076</v>
      </c>
      <c r="Y32" s="115">
        <v>0</v>
      </c>
      <c r="Z32" s="115">
        <v>1187</v>
      </c>
      <c r="AA32" s="115">
        <v>1185</v>
      </c>
      <c r="AB32" s="115">
        <v>1187</v>
      </c>
      <c r="AC32" s="48" t="s">
        <v>90</v>
      </c>
      <c r="AD32" s="48" t="s">
        <v>90</v>
      </c>
      <c r="AE32" s="48" t="s">
        <v>90</v>
      </c>
      <c r="AF32" s="114" t="s">
        <v>90</v>
      </c>
      <c r="AG32" s="123">
        <v>47870978</v>
      </c>
      <c r="AH32" s="49">
        <f t="shared" si="9"/>
        <v>1378</v>
      </c>
      <c r="AI32" s="50">
        <f t="shared" si="8"/>
        <v>232.77027027027026</v>
      </c>
      <c r="AJ32" s="98">
        <v>1</v>
      </c>
      <c r="AK32" s="98">
        <v>0</v>
      </c>
      <c r="AL32" s="98">
        <v>1</v>
      </c>
      <c r="AM32" s="98">
        <v>1</v>
      </c>
      <c r="AN32" s="98">
        <v>1</v>
      </c>
      <c r="AO32" s="98">
        <v>0</v>
      </c>
      <c r="AP32" s="115">
        <v>10954318</v>
      </c>
      <c r="AQ32" s="115">
        <f t="shared" si="1"/>
        <v>0</v>
      </c>
      <c r="AR32" s="53">
        <v>1.8</v>
      </c>
      <c r="AS32" s="52" t="s">
        <v>113</v>
      </c>
      <c r="AV32" s="60">
        <v>1</v>
      </c>
      <c r="AW32" s="60">
        <f>IFERROR(AV32*VLOOKUP(AV31,AV24:AW28,2,FALSE)/VLOOKUP(AW31,AV24:AW28,2,FALSE),"Enter Unit and Value")</f>
        <v>1.4189189189189189</v>
      </c>
      <c r="AY32" s="101"/>
    </row>
    <row r="33" spans="2:51" x14ac:dyDescent="0.25">
      <c r="B33" s="40">
        <v>2.9166666666666701</v>
      </c>
      <c r="C33" s="40">
        <v>0.95833333333333803</v>
      </c>
      <c r="D33" s="110">
        <v>5</v>
      </c>
      <c r="E33" s="41">
        <f t="shared" si="0"/>
        <v>3.5211267605633805</v>
      </c>
      <c r="F33" s="175">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144</v>
      </c>
      <c r="P33" s="111">
        <v>125</v>
      </c>
      <c r="Q33" s="111">
        <v>7104752</v>
      </c>
      <c r="R33" s="46">
        <f t="shared" si="4"/>
        <v>5198</v>
      </c>
      <c r="S33" s="47">
        <f t="shared" si="5"/>
        <v>124.752</v>
      </c>
      <c r="T33" s="47">
        <f t="shared" si="6"/>
        <v>5.1980000000000004</v>
      </c>
      <c r="U33" s="112">
        <v>2.2999999999999998</v>
      </c>
      <c r="V33" s="112">
        <f t="shared" si="7"/>
        <v>2.2999999999999998</v>
      </c>
      <c r="W33" s="113" t="s">
        <v>135</v>
      </c>
      <c r="X33" s="115">
        <v>0</v>
      </c>
      <c r="Y33" s="115">
        <v>0</v>
      </c>
      <c r="Z33" s="115">
        <v>1186</v>
      </c>
      <c r="AA33" s="115">
        <v>1185</v>
      </c>
      <c r="AB33" s="115">
        <v>1187</v>
      </c>
      <c r="AC33" s="48" t="s">
        <v>90</v>
      </c>
      <c r="AD33" s="48" t="s">
        <v>90</v>
      </c>
      <c r="AE33" s="48" t="s">
        <v>90</v>
      </c>
      <c r="AF33" s="114" t="s">
        <v>90</v>
      </c>
      <c r="AG33" s="123">
        <v>47872196</v>
      </c>
      <c r="AH33" s="49">
        <f t="shared" si="9"/>
        <v>1218</v>
      </c>
      <c r="AI33" s="50">
        <f t="shared" si="8"/>
        <v>234.32089265101959</v>
      </c>
      <c r="AJ33" s="98">
        <v>0</v>
      </c>
      <c r="AK33" s="98">
        <v>0</v>
      </c>
      <c r="AL33" s="98">
        <v>1</v>
      </c>
      <c r="AM33" s="98">
        <v>1</v>
      </c>
      <c r="AN33" s="98">
        <v>1</v>
      </c>
      <c r="AO33" s="98">
        <v>0.3</v>
      </c>
      <c r="AP33" s="115">
        <v>10954562</v>
      </c>
      <c r="AQ33" s="115">
        <f t="shared" si="1"/>
        <v>244</v>
      </c>
      <c r="AR33" s="51"/>
      <c r="AS33" s="52" t="s">
        <v>113</v>
      </c>
      <c r="AY33" s="101"/>
    </row>
    <row r="34" spans="2:51" x14ac:dyDescent="0.25">
      <c r="B34" s="40">
        <v>2.9583333333333299</v>
      </c>
      <c r="C34" s="40">
        <v>1</v>
      </c>
      <c r="D34" s="110">
        <v>5</v>
      </c>
      <c r="E34" s="41">
        <f t="shared" si="0"/>
        <v>3.5211267605633805</v>
      </c>
      <c r="F34" s="175">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142</v>
      </c>
      <c r="P34" s="111">
        <v>120</v>
      </c>
      <c r="Q34" s="111">
        <v>7109854</v>
      </c>
      <c r="R34" s="46">
        <f t="shared" si="4"/>
        <v>5102</v>
      </c>
      <c r="S34" s="47">
        <f t="shared" si="5"/>
        <v>122.44799999999999</v>
      </c>
      <c r="T34" s="47">
        <f t="shared" si="6"/>
        <v>5.1020000000000003</v>
      </c>
      <c r="U34" s="112">
        <v>3.3</v>
      </c>
      <c r="V34" s="112">
        <f t="shared" si="7"/>
        <v>3.3</v>
      </c>
      <c r="W34" s="113" t="s">
        <v>135</v>
      </c>
      <c r="X34" s="115">
        <v>0</v>
      </c>
      <c r="Y34" s="115">
        <v>0</v>
      </c>
      <c r="Z34" s="115">
        <v>1187</v>
      </c>
      <c r="AA34" s="115">
        <v>1185</v>
      </c>
      <c r="AB34" s="115">
        <v>1187</v>
      </c>
      <c r="AC34" s="48" t="s">
        <v>90</v>
      </c>
      <c r="AD34" s="48" t="s">
        <v>90</v>
      </c>
      <c r="AE34" s="48" t="s">
        <v>90</v>
      </c>
      <c r="AF34" s="114" t="s">
        <v>90</v>
      </c>
      <c r="AG34" s="123">
        <v>47873416</v>
      </c>
      <c r="AH34" s="49">
        <f t="shared" si="9"/>
        <v>1220</v>
      </c>
      <c r="AI34" s="50">
        <f t="shared" si="8"/>
        <v>239.12191297530379</v>
      </c>
      <c r="AJ34" s="98">
        <v>0</v>
      </c>
      <c r="AK34" s="98">
        <v>0</v>
      </c>
      <c r="AL34" s="98">
        <v>1</v>
      </c>
      <c r="AM34" s="98">
        <v>1</v>
      </c>
      <c r="AN34" s="98">
        <v>1</v>
      </c>
      <c r="AO34" s="98">
        <v>0.3</v>
      </c>
      <c r="AP34" s="115">
        <v>10955587</v>
      </c>
      <c r="AQ34" s="115">
        <f t="shared" si="1"/>
        <v>1025</v>
      </c>
      <c r="AR34" s="51"/>
      <c r="AS34" s="52" t="s">
        <v>113</v>
      </c>
      <c r="AV34" s="56" t="s">
        <v>119</v>
      </c>
      <c r="AW34" s="62" t="s">
        <v>30</v>
      </c>
      <c r="AY34" s="101"/>
    </row>
    <row r="35" spans="2:51" x14ac:dyDescent="0.25">
      <c r="B35" s="92"/>
      <c r="C35" s="93"/>
      <c r="D35" s="92"/>
      <c r="E35" s="95"/>
      <c r="F35" s="95"/>
      <c r="G35" s="96"/>
      <c r="H35" s="94"/>
      <c r="I35" s="95"/>
      <c r="J35" s="95"/>
      <c r="K35" s="96"/>
      <c r="L35" s="340" t="s">
        <v>120</v>
      </c>
      <c r="M35" s="341"/>
      <c r="N35" s="342"/>
      <c r="O35" s="63"/>
      <c r="P35" s="119"/>
      <c r="Q35" s="119"/>
      <c r="R35" s="64">
        <f>SUM(R11:R34)</f>
        <v>133916</v>
      </c>
      <c r="S35" s="65">
        <f>AVERAGE(S11:S34)</f>
        <v>133.91600000000003</v>
      </c>
      <c r="T35" s="65">
        <f>SUM(T11:T34)</f>
        <v>133.916</v>
      </c>
      <c r="U35" s="112"/>
      <c r="V35" s="94"/>
      <c r="W35" s="57"/>
      <c r="X35" s="88"/>
      <c r="Y35" s="89"/>
      <c r="Z35" s="89"/>
      <c r="AA35" s="89"/>
      <c r="AB35" s="90"/>
      <c r="AC35" s="88"/>
      <c r="AD35" s="89"/>
      <c r="AE35" s="90"/>
      <c r="AF35" s="91"/>
      <c r="AG35" s="66">
        <f>AG34-AG10</f>
        <v>30152</v>
      </c>
      <c r="AH35" s="67">
        <f>SUM(AH11:AH34)</f>
        <v>30152</v>
      </c>
      <c r="AI35" s="68">
        <f>$AH$35/$T35</f>
        <v>225.15606798291466</v>
      </c>
      <c r="AJ35" s="98"/>
      <c r="AK35" s="98"/>
      <c r="AL35" s="98"/>
      <c r="AM35" s="98"/>
      <c r="AN35" s="98"/>
      <c r="AO35" s="69"/>
      <c r="AP35" s="70">
        <f>AP34-AP10</f>
        <v>5244</v>
      </c>
      <c r="AQ35" s="71">
        <f>SUM(AQ11:AQ34)</f>
        <v>5244</v>
      </c>
      <c r="AR35" s="72">
        <f>AVERAGE(AR11:AR34)</f>
        <v>1.2983333333333331</v>
      </c>
      <c r="AS35" s="69"/>
      <c r="AV35" s="73" t="s">
        <v>30</v>
      </c>
      <c r="AW35" s="73">
        <v>1</v>
      </c>
      <c r="AY35" s="101"/>
    </row>
    <row r="36" spans="2: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2: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2: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2: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2:51" x14ac:dyDescent="0.25">
      <c r="B40" s="167" t="s">
        <v>191</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2:51" x14ac:dyDescent="0.25">
      <c r="B41" s="266" t="s">
        <v>266</v>
      </c>
      <c r="C41" s="266"/>
      <c r="D41" s="266"/>
      <c r="E41" s="266"/>
      <c r="F41" s="266"/>
      <c r="G41" s="266"/>
      <c r="H41" s="266"/>
      <c r="I41" s="106"/>
      <c r="J41" s="106"/>
      <c r="K41" s="106"/>
      <c r="L41" s="106"/>
      <c r="M41" s="106"/>
      <c r="N41" s="106"/>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73"/>
      <c r="AW41" s="73"/>
      <c r="AY41" s="101"/>
    </row>
    <row r="42" spans="2:51" x14ac:dyDescent="0.25">
      <c r="B42" s="266" t="s">
        <v>268</v>
      </c>
      <c r="C42" s="266"/>
      <c r="D42" s="266"/>
      <c r="E42" s="266"/>
      <c r="F42" s="266"/>
      <c r="G42" s="266"/>
      <c r="H42" s="266"/>
      <c r="I42" s="106"/>
      <c r="J42" s="106"/>
      <c r="K42" s="106"/>
      <c r="L42" s="106"/>
      <c r="M42" s="106"/>
      <c r="N42" s="106"/>
      <c r="O42" s="106"/>
      <c r="P42" s="106"/>
      <c r="Q42" s="106"/>
      <c r="R42" s="106"/>
      <c r="S42" s="85"/>
      <c r="T42" s="85"/>
      <c r="U42" s="85"/>
      <c r="V42" s="85"/>
      <c r="W42" s="102"/>
      <c r="X42" s="102"/>
      <c r="Y42" s="102"/>
      <c r="Z42" s="102"/>
      <c r="AA42" s="102"/>
      <c r="AB42" s="102"/>
      <c r="AC42" s="102"/>
      <c r="AD42" s="102"/>
      <c r="AE42" s="102"/>
      <c r="AM42" s="20"/>
      <c r="AN42" s="99"/>
      <c r="AO42" s="99"/>
      <c r="AP42" s="99"/>
      <c r="AQ42" s="99"/>
      <c r="AR42" s="102"/>
      <c r="AV42" s="73"/>
      <c r="AW42" s="73"/>
      <c r="AY42" s="101"/>
    </row>
    <row r="43" spans="2:51" x14ac:dyDescent="0.25">
      <c r="B43" s="266" t="s">
        <v>269</v>
      </c>
      <c r="C43" s="266"/>
      <c r="D43" s="266"/>
      <c r="E43" s="266"/>
      <c r="F43" s="266"/>
      <c r="G43" s="266"/>
      <c r="H43" s="266"/>
      <c r="I43" s="106"/>
      <c r="J43" s="106"/>
      <c r="K43" s="106"/>
      <c r="L43" s="106"/>
      <c r="M43" s="106"/>
      <c r="N43" s="106"/>
      <c r="O43" s="106"/>
      <c r="P43" s="106"/>
      <c r="Q43" s="106"/>
      <c r="R43" s="106"/>
      <c r="S43" s="85"/>
      <c r="T43" s="85"/>
      <c r="U43" s="85"/>
      <c r="V43" s="85"/>
      <c r="W43" s="102"/>
      <c r="X43" s="102"/>
      <c r="Y43" s="102"/>
      <c r="Z43" s="102"/>
      <c r="AA43" s="102"/>
      <c r="AB43" s="102"/>
      <c r="AC43" s="102"/>
      <c r="AD43" s="102"/>
      <c r="AE43" s="102"/>
      <c r="AM43" s="20"/>
      <c r="AN43" s="99"/>
      <c r="AO43" s="99"/>
      <c r="AP43" s="99"/>
      <c r="AQ43" s="99"/>
      <c r="AR43" s="102"/>
      <c r="AV43" s="73"/>
      <c r="AW43" s="73"/>
      <c r="AY43" s="101"/>
    </row>
    <row r="44" spans="2:51" x14ac:dyDescent="0.25">
      <c r="B44" s="266" t="s">
        <v>271</v>
      </c>
      <c r="C44" s="266"/>
      <c r="D44" s="266"/>
      <c r="E44" s="266"/>
      <c r="F44" s="266"/>
      <c r="G44" s="266"/>
      <c r="H44" s="266"/>
      <c r="I44" s="106"/>
      <c r="J44" s="106"/>
      <c r="K44" s="106"/>
      <c r="L44" s="106"/>
      <c r="M44" s="106"/>
      <c r="N44" s="106"/>
      <c r="O44" s="106"/>
      <c r="P44" s="106"/>
      <c r="Q44" s="106"/>
      <c r="R44" s="106"/>
      <c r="S44" s="85"/>
      <c r="T44" s="85"/>
      <c r="U44" s="85"/>
      <c r="V44" s="85"/>
      <c r="W44" s="102"/>
      <c r="X44" s="102"/>
      <c r="Y44" s="102"/>
      <c r="Z44" s="102"/>
      <c r="AA44" s="102"/>
      <c r="AB44" s="102"/>
      <c r="AC44" s="102"/>
      <c r="AD44" s="102"/>
      <c r="AE44" s="102"/>
      <c r="AM44" s="20"/>
      <c r="AN44" s="99"/>
      <c r="AO44" s="99"/>
      <c r="AP44" s="99"/>
      <c r="AQ44" s="99"/>
      <c r="AR44" s="102"/>
      <c r="AV44" s="73"/>
      <c r="AW44" s="73"/>
      <c r="AY44" s="101"/>
    </row>
    <row r="45" spans="2:51" x14ac:dyDescent="0.25">
      <c r="B45" s="82" t="s">
        <v>270</v>
      </c>
      <c r="C45" s="105"/>
      <c r="D45" s="105"/>
      <c r="E45" s="105"/>
      <c r="F45" s="105"/>
      <c r="G45" s="105"/>
      <c r="H45" s="105"/>
      <c r="I45" s="106"/>
      <c r="J45" s="106"/>
      <c r="K45" s="106"/>
      <c r="L45" s="106"/>
      <c r="M45" s="106"/>
      <c r="N45" s="106"/>
      <c r="O45" s="106"/>
      <c r="P45" s="106"/>
      <c r="Q45" s="106"/>
      <c r="R45" s="106"/>
      <c r="S45" s="85"/>
      <c r="T45" s="85"/>
      <c r="U45" s="85"/>
      <c r="V45" s="85"/>
      <c r="W45" s="102"/>
      <c r="X45" s="102"/>
      <c r="Y45" s="102"/>
      <c r="Z45" s="102"/>
      <c r="AA45" s="102"/>
      <c r="AB45" s="102"/>
      <c r="AC45" s="102"/>
      <c r="AD45" s="102"/>
      <c r="AE45" s="102"/>
      <c r="AM45" s="20"/>
      <c r="AN45" s="99"/>
      <c r="AO45" s="99"/>
      <c r="AP45" s="99"/>
      <c r="AQ45" s="99"/>
      <c r="AR45" s="102"/>
      <c r="AV45" s="73"/>
      <c r="AW45" s="73"/>
      <c r="AY45" s="101"/>
    </row>
    <row r="46" spans="2:51" x14ac:dyDescent="0.25">
      <c r="B46" s="83" t="s">
        <v>272</v>
      </c>
      <c r="C46" s="106"/>
      <c r="D46" s="106"/>
      <c r="E46" s="106"/>
      <c r="F46" s="85"/>
      <c r="G46" s="85"/>
      <c r="H46" s="85"/>
      <c r="I46" s="106"/>
      <c r="J46" s="106"/>
      <c r="K46" s="106"/>
      <c r="L46" s="85"/>
      <c r="M46" s="85"/>
      <c r="N46" s="85"/>
      <c r="O46" s="106"/>
      <c r="P46" s="106"/>
      <c r="Q46" s="106"/>
      <c r="R46" s="106"/>
      <c r="S46" s="85"/>
      <c r="T46" s="85"/>
      <c r="U46" s="85"/>
      <c r="V46" s="85"/>
      <c r="W46" s="102"/>
      <c r="X46" s="102"/>
      <c r="Y46" s="102"/>
      <c r="Z46" s="102"/>
      <c r="AA46" s="102"/>
      <c r="AB46" s="102"/>
      <c r="AC46" s="102"/>
      <c r="AD46" s="102"/>
      <c r="AE46" s="102"/>
      <c r="AM46" s="20"/>
      <c r="AN46" s="99"/>
      <c r="AO46" s="99"/>
      <c r="AP46" s="99"/>
      <c r="AQ46" s="99"/>
      <c r="AR46" s="102"/>
      <c r="AV46" s="128"/>
      <c r="AW46" s="128"/>
      <c r="AY46" s="101"/>
    </row>
    <row r="47" spans="2:51" x14ac:dyDescent="0.25">
      <c r="B47" s="167" t="s">
        <v>229</v>
      </c>
      <c r="C47" s="105"/>
      <c r="D47" s="105"/>
      <c r="E47" s="105"/>
      <c r="F47" s="105"/>
      <c r="G47" s="105"/>
      <c r="H47" s="105"/>
      <c r="I47" s="106"/>
      <c r="J47" s="106"/>
      <c r="K47" s="106"/>
      <c r="L47" s="106"/>
      <c r="M47" s="106"/>
      <c r="N47" s="106"/>
      <c r="O47" s="106"/>
      <c r="P47" s="106"/>
      <c r="Q47" s="106"/>
      <c r="R47" s="106"/>
      <c r="S47" s="107"/>
      <c r="T47" s="107"/>
      <c r="U47" s="107"/>
      <c r="V47" s="107"/>
      <c r="W47" s="102"/>
      <c r="X47" s="102"/>
      <c r="Y47" s="102"/>
      <c r="Z47" s="102"/>
      <c r="AA47" s="102"/>
      <c r="AB47" s="102"/>
      <c r="AC47" s="102"/>
      <c r="AD47" s="102"/>
      <c r="AE47" s="102"/>
      <c r="AM47" s="103"/>
      <c r="AN47" s="103"/>
      <c r="AO47" s="103"/>
      <c r="AP47" s="103"/>
      <c r="AQ47" s="103"/>
      <c r="AR47" s="103"/>
      <c r="AS47" s="104"/>
      <c r="AV47" s="101"/>
      <c r="AW47" s="97"/>
      <c r="AX47" s="97"/>
      <c r="AY47" s="97"/>
    </row>
    <row r="48" spans="2:51" x14ac:dyDescent="0.25">
      <c r="B48" s="260" t="s">
        <v>222</v>
      </c>
      <c r="C48" s="261"/>
      <c r="D48" s="262"/>
      <c r="E48" s="261"/>
      <c r="F48" s="261"/>
      <c r="G48" s="261"/>
      <c r="H48" s="261"/>
      <c r="I48" s="263"/>
      <c r="J48" s="264"/>
      <c r="K48" s="264"/>
      <c r="L48" s="265"/>
      <c r="M48" s="265"/>
      <c r="N48" s="265"/>
      <c r="O48" s="265"/>
      <c r="P48" s="265"/>
      <c r="Q48" s="265"/>
      <c r="R48" s="265"/>
      <c r="S48" s="120"/>
      <c r="T48" s="107"/>
      <c r="U48" s="107"/>
      <c r="V48" s="107"/>
      <c r="W48" s="102"/>
      <c r="X48" s="102"/>
      <c r="Y48" s="102"/>
      <c r="Z48" s="102"/>
      <c r="AA48" s="102"/>
      <c r="AB48" s="102"/>
      <c r="AC48" s="102"/>
      <c r="AD48" s="102"/>
      <c r="AE48" s="102"/>
      <c r="AM48" s="103"/>
      <c r="AN48" s="103"/>
      <c r="AO48" s="103"/>
      <c r="AP48" s="103"/>
      <c r="AQ48" s="103"/>
      <c r="AR48" s="103"/>
      <c r="AS48" s="104"/>
      <c r="AV48" s="101"/>
      <c r="AW48" s="97"/>
      <c r="AX48" s="97"/>
      <c r="AY48" s="97"/>
    </row>
    <row r="49" spans="1:51" x14ac:dyDescent="0.25">
      <c r="A49" s="121"/>
      <c r="B49" s="167" t="s">
        <v>138</v>
      </c>
      <c r="C49" s="267"/>
      <c r="D49" s="268"/>
      <c r="E49" s="269"/>
      <c r="F49" s="269"/>
      <c r="G49" s="269"/>
      <c r="H49" s="269"/>
      <c r="I49" s="269"/>
      <c r="J49" s="270"/>
      <c r="K49" s="270"/>
      <c r="L49" s="271"/>
      <c r="M49" s="271"/>
      <c r="N49" s="271"/>
      <c r="O49" s="125"/>
      <c r="P49" s="125"/>
      <c r="Q49" s="125"/>
      <c r="R49" s="125"/>
      <c r="S49" s="125"/>
      <c r="T49" s="126"/>
      <c r="U49" s="126"/>
      <c r="V49" s="107"/>
      <c r="W49" s="102"/>
      <c r="X49" s="102"/>
      <c r="Y49" s="102"/>
      <c r="Z49" s="102"/>
      <c r="AA49" s="102"/>
      <c r="AB49" s="102"/>
      <c r="AC49" s="102"/>
      <c r="AD49" s="102"/>
      <c r="AE49" s="102"/>
      <c r="AM49" s="103"/>
      <c r="AN49" s="103"/>
      <c r="AO49" s="103"/>
      <c r="AP49" s="103"/>
      <c r="AQ49" s="103"/>
      <c r="AR49" s="103"/>
      <c r="AS49" s="104"/>
      <c r="AV49" s="101"/>
      <c r="AW49" s="97"/>
      <c r="AX49" s="97"/>
      <c r="AY49" s="97"/>
    </row>
    <row r="50" spans="1:51" x14ac:dyDescent="0.25">
      <c r="B50" s="134" t="s">
        <v>218</v>
      </c>
      <c r="C50" s="269"/>
      <c r="D50" s="268"/>
      <c r="E50" s="269"/>
      <c r="F50" s="269"/>
      <c r="G50" s="269"/>
      <c r="H50" s="269"/>
      <c r="I50" s="269"/>
      <c r="J50" s="270"/>
      <c r="K50" s="270"/>
      <c r="L50" s="271"/>
      <c r="M50" s="271"/>
      <c r="N50" s="271"/>
      <c r="O50" s="125"/>
      <c r="P50" s="135"/>
      <c r="Q50" s="135"/>
      <c r="R50" s="135"/>
      <c r="S50" s="135"/>
      <c r="T50" s="135"/>
      <c r="U50" s="135"/>
      <c r="V50" s="107"/>
      <c r="W50" s="102"/>
      <c r="X50" s="102"/>
      <c r="Y50" s="102"/>
      <c r="Z50" s="102"/>
      <c r="AA50" s="102"/>
      <c r="AB50" s="102"/>
      <c r="AC50" s="102"/>
      <c r="AD50" s="102"/>
      <c r="AE50" s="102"/>
      <c r="AM50" s="103"/>
      <c r="AN50" s="103"/>
      <c r="AO50" s="103"/>
      <c r="AP50" s="103"/>
      <c r="AQ50" s="103"/>
      <c r="AR50" s="103"/>
      <c r="AS50" s="104"/>
      <c r="AV50" s="101"/>
      <c r="AW50" s="97"/>
      <c r="AX50" s="97"/>
      <c r="AY50" s="97"/>
    </row>
    <row r="51" spans="1:51" x14ac:dyDescent="0.25">
      <c r="B51" s="167" t="s">
        <v>274</v>
      </c>
      <c r="C51" s="269"/>
      <c r="D51" s="268"/>
      <c r="E51" s="269"/>
      <c r="F51" s="269"/>
      <c r="G51" s="269"/>
      <c r="H51" s="269"/>
      <c r="I51" s="269"/>
      <c r="J51" s="270"/>
      <c r="K51" s="270"/>
      <c r="L51" s="271"/>
      <c r="M51" s="271"/>
      <c r="N51" s="271"/>
      <c r="O51" s="125"/>
      <c r="P51" s="135"/>
      <c r="Q51" s="135"/>
      <c r="R51" s="135"/>
      <c r="S51" s="135"/>
      <c r="T51" s="135"/>
      <c r="U51" s="135"/>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67" t="s">
        <v>140</v>
      </c>
      <c r="C52" s="216"/>
      <c r="D52" s="217"/>
      <c r="E52" s="216"/>
      <c r="F52" s="216"/>
      <c r="G52" s="216"/>
      <c r="H52" s="216"/>
      <c r="I52" s="216"/>
      <c r="J52" s="216"/>
      <c r="K52" s="216"/>
      <c r="L52" s="124"/>
      <c r="M52" s="124"/>
      <c r="N52" s="124"/>
      <c r="O52" s="124"/>
      <c r="P52" s="124"/>
      <c r="Q52" s="124"/>
      <c r="R52" s="124"/>
      <c r="S52" s="124"/>
      <c r="T52" s="124"/>
      <c r="U52" s="124"/>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67" t="s">
        <v>143</v>
      </c>
      <c r="C53" s="216"/>
      <c r="D53" s="217"/>
      <c r="E53" s="216"/>
      <c r="F53" s="216"/>
      <c r="G53" s="216"/>
      <c r="H53" s="216"/>
      <c r="I53" s="216"/>
      <c r="J53" s="216"/>
      <c r="K53" s="216"/>
      <c r="L53" s="124"/>
      <c r="M53" s="124"/>
      <c r="N53" s="124"/>
      <c r="O53" s="124"/>
      <c r="P53" s="124"/>
      <c r="Q53" s="124"/>
      <c r="R53" s="124"/>
      <c r="S53" s="125"/>
      <c r="T53" s="126"/>
      <c r="U53" s="126"/>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B54" s="134" t="s">
        <v>182</v>
      </c>
      <c r="C54" s="216"/>
      <c r="D54" s="217"/>
      <c r="E54" s="216"/>
      <c r="F54" s="216"/>
      <c r="G54" s="216"/>
      <c r="H54" s="216"/>
      <c r="I54" s="218"/>
      <c r="J54" s="219"/>
      <c r="K54" s="219"/>
      <c r="L54" s="125"/>
      <c r="M54" s="125"/>
      <c r="N54" s="125"/>
      <c r="O54" s="125"/>
      <c r="P54" s="125"/>
      <c r="Q54" s="125"/>
      <c r="R54" s="125"/>
      <c r="S54" s="125"/>
      <c r="T54" s="126"/>
      <c r="U54" s="126"/>
      <c r="V54" s="79"/>
      <c r="W54" s="102"/>
      <c r="X54" s="102"/>
      <c r="Y54" s="102"/>
      <c r="Z54" s="80"/>
      <c r="AA54" s="102"/>
      <c r="AB54" s="102"/>
      <c r="AC54" s="102"/>
      <c r="AD54" s="102"/>
      <c r="AE54" s="102"/>
      <c r="AM54" s="103"/>
      <c r="AN54" s="103"/>
      <c r="AO54" s="103"/>
      <c r="AP54" s="103"/>
      <c r="AQ54" s="103"/>
      <c r="AR54" s="103"/>
      <c r="AS54" s="104"/>
      <c r="AV54" s="101"/>
      <c r="AW54" s="97"/>
      <c r="AX54" s="97"/>
      <c r="AY54" s="97"/>
    </row>
    <row r="55" spans="1:51" x14ac:dyDescent="0.25">
      <c r="B55" s="167" t="s">
        <v>144</v>
      </c>
      <c r="C55" s="214"/>
      <c r="D55" s="217"/>
      <c r="E55" s="216"/>
      <c r="F55" s="216"/>
      <c r="G55" s="216"/>
      <c r="H55" s="216"/>
      <c r="I55" s="218"/>
      <c r="J55" s="219"/>
      <c r="K55" s="219"/>
      <c r="L55" s="125"/>
      <c r="M55" s="125"/>
      <c r="N55" s="125"/>
      <c r="O55" s="125"/>
      <c r="P55" s="125"/>
      <c r="Q55" s="125"/>
      <c r="R55" s="125"/>
      <c r="S55" s="125"/>
      <c r="T55" s="126"/>
      <c r="U55" s="126"/>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B56" s="134" t="s">
        <v>275</v>
      </c>
      <c r="C56" s="214"/>
      <c r="D56" s="217"/>
      <c r="E56" s="216"/>
      <c r="F56" s="216"/>
      <c r="G56" s="216"/>
      <c r="H56" s="216"/>
      <c r="I56" s="218"/>
      <c r="J56" s="219"/>
      <c r="K56" s="219"/>
      <c r="L56" s="125"/>
      <c r="M56" s="125"/>
      <c r="N56" s="125"/>
      <c r="O56" s="125"/>
      <c r="P56" s="125"/>
      <c r="Q56" s="125"/>
      <c r="R56" s="235"/>
      <c r="S56" s="135"/>
      <c r="T56" s="135"/>
      <c r="U56" s="135"/>
      <c r="V56" s="135"/>
      <c r="W56" s="79"/>
      <c r="X56" s="102"/>
      <c r="Y56" s="102"/>
      <c r="Z56" s="102"/>
      <c r="AA56" s="80"/>
      <c r="AB56" s="102"/>
      <c r="AC56" s="102"/>
      <c r="AD56" s="102"/>
      <c r="AE56" s="102"/>
      <c r="AF56" s="102"/>
      <c r="AN56" s="103"/>
      <c r="AO56" s="103"/>
      <c r="AP56" s="103"/>
      <c r="AQ56" s="103"/>
      <c r="AR56" s="103"/>
      <c r="AS56" s="103"/>
      <c r="AT56" s="104"/>
      <c r="AW56" s="101"/>
      <c r="AX56" s="97"/>
      <c r="AY56" s="97"/>
    </row>
    <row r="57" spans="1:51" x14ac:dyDescent="0.25">
      <c r="B57" s="167" t="s">
        <v>212</v>
      </c>
      <c r="C57" s="133"/>
      <c r="D57" s="135"/>
      <c r="E57" s="222"/>
      <c r="F57" s="135"/>
      <c r="G57" s="135"/>
      <c r="H57" s="135"/>
      <c r="I57" s="135"/>
      <c r="J57" s="135"/>
      <c r="K57" s="135"/>
      <c r="L57" s="135"/>
      <c r="M57" s="135"/>
      <c r="N57" s="135"/>
      <c r="O57" s="135"/>
      <c r="P57" s="135"/>
      <c r="Q57" s="135"/>
      <c r="R57" s="135"/>
      <c r="S57" s="135"/>
      <c r="T57" s="135"/>
      <c r="U57" s="135"/>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B58" s="181" t="s">
        <v>174</v>
      </c>
      <c r="C58" s="210"/>
      <c r="D58" s="242"/>
      <c r="E58" s="243"/>
      <c r="F58" s="243"/>
      <c r="G58" s="243"/>
      <c r="H58" s="243"/>
      <c r="I58" s="243"/>
      <c r="J58" s="243"/>
      <c r="K58" s="243"/>
      <c r="L58" s="243"/>
      <c r="M58" s="243"/>
      <c r="N58" s="243"/>
      <c r="O58" s="243"/>
      <c r="P58" s="243"/>
      <c r="Q58" s="243"/>
      <c r="R58" s="243"/>
      <c r="S58" s="124"/>
      <c r="T58" s="124"/>
      <c r="U58" s="124"/>
      <c r="V58" s="79"/>
      <c r="W58" s="102"/>
      <c r="X58" s="102"/>
      <c r="Y58" s="102"/>
      <c r="Z58" s="80"/>
      <c r="AA58" s="102"/>
      <c r="AB58" s="102"/>
      <c r="AC58" s="102"/>
      <c r="AD58" s="102"/>
      <c r="AE58" s="102"/>
      <c r="AM58" s="103"/>
      <c r="AN58" s="103"/>
      <c r="AO58" s="103"/>
      <c r="AP58" s="103"/>
      <c r="AQ58" s="103"/>
      <c r="AR58" s="103"/>
      <c r="AS58" s="104"/>
      <c r="AV58" s="101"/>
      <c r="AW58" s="97"/>
      <c r="AX58" s="97"/>
      <c r="AY58" s="97"/>
    </row>
    <row r="59" spans="1:51" x14ac:dyDescent="0.25">
      <c r="A59" s="102"/>
      <c r="B59" s="133" t="s">
        <v>193</v>
      </c>
      <c r="C59" s="239"/>
      <c r="D59" s="240"/>
      <c r="E59" s="218"/>
      <c r="F59" s="245"/>
      <c r="G59" s="24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67" t="s">
        <v>148</v>
      </c>
      <c r="C60" s="105"/>
      <c r="D60" s="244"/>
      <c r="E60" s="124"/>
      <c r="F60" s="137"/>
      <c r="G60" s="137"/>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33" t="s">
        <v>252</v>
      </c>
      <c r="C61" s="105"/>
      <c r="D61" s="244"/>
      <c r="E61" s="137"/>
      <c r="F61" s="137"/>
      <c r="G61" s="137"/>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275" t="s">
        <v>276</v>
      </c>
      <c r="C62" s="276"/>
      <c r="D62" s="277"/>
      <c r="E62" s="276"/>
      <c r="F62" s="276"/>
      <c r="G62" s="278"/>
      <c r="H62" s="278"/>
      <c r="I62" s="278"/>
      <c r="J62" s="279"/>
      <c r="K62" s="279"/>
      <c r="L62" s="279"/>
      <c r="M62" s="279"/>
      <c r="N62" s="279"/>
      <c r="O62" s="279"/>
      <c r="P62" s="279"/>
      <c r="Q62" s="279"/>
      <c r="R62" s="279"/>
      <c r="S62" s="279"/>
      <c r="T62" s="280"/>
      <c r="U62" s="280"/>
      <c r="V62" s="280"/>
      <c r="AS62" s="97"/>
      <c r="AT62" s="97"/>
      <c r="AU62" s="97"/>
      <c r="AV62" s="97"/>
      <c r="AW62" s="97"/>
      <c r="AX62" s="97"/>
      <c r="AY62" s="97"/>
    </row>
    <row r="63" spans="1:51" x14ac:dyDescent="0.25">
      <c r="A63" s="102"/>
      <c r="B63" s="167"/>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272"/>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67"/>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67"/>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4"/>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67"/>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67"/>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3"/>
      <c r="C71" s="134"/>
      <c r="D71" s="117"/>
      <c r="E71" s="134"/>
      <c r="F71" s="134"/>
      <c r="G71" s="105"/>
      <c r="H71" s="105"/>
      <c r="I71" s="105"/>
      <c r="J71" s="106"/>
      <c r="K71" s="106"/>
      <c r="L71" s="106"/>
      <c r="M71" s="106"/>
      <c r="N71" s="106"/>
      <c r="O71" s="106"/>
      <c r="P71" s="106"/>
      <c r="Q71" s="106"/>
      <c r="R71" s="106"/>
      <c r="S71" s="106"/>
      <c r="T71" s="120"/>
      <c r="U71" s="122"/>
      <c r="V71" s="79"/>
      <c r="AS71" s="97"/>
      <c r="AT71" s="97"/>
      <c r="AU71" s="97"/>
      <c r="AV71" s="97"/>
      <c r="AW71" s="97"/>
      <c r="AX71" s="97"/>
      <c r="AY71" s="97"/>
    </row>
    <row r="72" spans="1:51" x14ac:dyDescent="0.25">
      <c r="A72" s="102"/>
      <c r="B72" s="136"/>
      <c r="C72" s="134"/>
      <c r="D72" s="117"/>
      <c r="E72" s="134"/>
      <c r="F72" s="134"/>
      <c r="G72" s="105"/>
      <c r="H72" s="105"/>
      <c r="I72" s="105"/>
      <c r="J72" s="106"/>
      <c r="K72" s="106"/>
      <c r="L72" s="106"/>
      <c r="M72" s="106"/>
      <c r="N72" s="106"/>
      <c r="O72" s="106"/>
      <c r="P72" s="106"/>
      <c r="Q72" s="106"/>
      <c r="R72" s="106"/>
      <c r="S72" s="106"/>
      <c r="T72" s="108"/>
      <c r="U72" s="79"/>
      <c r="V72" s="79"/>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A75" s="102"/>
      <c r="B75" s="138"/>
      <c r="C75" s="139"/>
      <c r="D75" s="140"/>
      <c r="E75" s="139"/>
      <c r="F75" s="139"/>
      <c r="G75" s="139"/>
      <c r="H75" s="139"/>
      <c r="I75" s="139"/>
      <c r="J75" s="141"/>
      <c r="K75" s="141"/>
      <c r="L75" s="141"/>
      <c r="M75" s="141"/>
      <c r="N75" s="141"/>
      <c r="O75" s="141"/>
      <c r="P75" s="141"/>
      <c r="Q75" s="141"/>
      <c r="R75" s="141"/>
      <c r="S75" s="141"/>
      <c r="T75" s="142"/>
      <c r="U75" s="143"/>
      <c r="V75" s="143"/>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AS78" s="97"/>
      <c r="AT78" s="97"/>
      <c r="AU78" s="97"/>
      <c r="AV78" s="97"/>
      <c r="AW78" s="97"/>
      <c r="AX78" s="97"/>
      <c r="AY78" s="97"/>
    </row>
    <row r="79" spans="1:51" x14ac:dyDescent="0.25">
      <c r="O79" s="12"/>
      <c r="P79" s="99"/>
      <c r="Q79" s="99"/>
      <c r="R79" s="99"/>
      <c r="S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Q81" s="99"/>
      <c r="R81" s="99"/>
      <c r="S81" s="99"/>
      <c r="T81" s="99"/>
      <c r="AS81" s="97"/>
      <c r="AT81" s="97"/>
      <c r="AU81" s="97"/>
      <c r="AV81" s="97"/>
      <c r="AW81" s="97"/>
      <c r="AX81" s="97"/>
      <c r="AY81" s="97"/>
    </row>
    <row r="82" spans="15:51" x14ac:dyDescent="0.25">
      <c r="O82" s="12"/>
      <c r="P82" s="99"/>
      <c r="T82" s="99"/>
      <c r="AS82" s="97"/>
      <c r="AT82" s="97"/>
      <c r="AU82" s="97"/>
      <c r="AV82" s="97"/>
      <c r="AW82" s="97"/>
      <c r="AX82" s="97"/>
      <c r="AY82" s="97"/>
    </row>
    <row r="83" spans="15:51" x14ac:dyDescent="0.25">
      <c r="O83" s="99"/>
      <c r="Q83" s="99"/>
      <c r="R83" s="99"/>
      <c r="S83" s="99"/>
      <c r="AS83" s="97"/>
      <c r="AT83" s="97"/>
      <c r="AU83" s="97"/>
      <c r="AV83" s="97"/>
      <c r="AW83" s="97"/>
      <c r="AX83" s="97"/>
      <c r="AY83" s="97"/>
    </row>
    <row r="84" spans="15:51" x14ac:dyDescent="0.25">
      <c r="O84" s="12"/>
      <c r="P84" s="99"/>
      <c r="Q84" s="99"/>
      <c r="R84" s="99"/>
      <c r="S84" s="99"/>
      <c r="T84" s="99"/>
      <c r="AS84" s="97"/>
      <c r="AT84" s="97"/>
      <c r="AU84" s="97"/>
      <c r="AV84" s="97"/>
      <c r="AW84" s="97"/>
      <c r="AX84" s="97"/>
      <c r="AY84" s="97"/>
    </row>
    <row r="85" spans="15:51" x14ac:dyDescent="0.25">
      <c r="O85" s="12"/>
      <c r="P85" s="99"/>
      <c r="Q85" s="99"/>
      <c r="R85" s="99"/>
      <c r="S85" s="99"/>
      <c r="T85" s="99"/>
      <c r="U85" s="99"/>
      <c r="AS85" s="97"/>
      <c r="AT85" s="97"/>
      <c r="AU85" s="97"/>
      <c r="AV85" s="97"/>
      <c r="AW85" s="97"/>
      <c r="AX85" s="97"/>
      <c r="AY85" s="97"/>
    </row>
    <row r="86" spans="15:51" x14ac:dyDescent="0.25">
      <c r="O86" s="12"/>
      <c r="P86" s="99"/>
      <c r="T86" s="99"/>
      <c r="U86" s="99"/>
      <c r="AS86" s="97"/>
      <c r="AT86" s="97"/>
      <c r="AU86" s="97"/>
      <c r="AV86" s="97"/>
      <c r="AW86" s="97"/>
      <c r="AX86" s="97"/>
      <c r="AY86" s="97"/>
    </row>
    <row r="98" spans="45:51" x14ac:dyDescent="0.25">
      <c r="AS98" s="97"/>
      <c r="AT98" s="97"/>
      <c r="AU98" s="97"/>
      <c r="AV98" s="97"/>
      <c r="AW98" s="97"/>
      <c r="AX98" s="97"/>
      <c r="AY98" s="97"/>
    </row>
  </sheetData>
  <protectedRanges>
    <protectedRange sqref="S59:T75"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6 Z57:Z58 Z51:Z55" name="Range2_2_1_10_1_1_1_2"/>
    <protectedRange sqref="N59:R75" name="Range2_12_1_6_1_1"/>
    <protectedRange sqref="L59:M75" name="Range2_2_12_1_7_1_1"/>
    <protectedRange sqref="AS11:AS15" name="Range1_4_1_1_1_1"/>
    <protectedRange sqref="J11:J15 J26:J34" name="Range1_1_2_1_10_1_1_1_1"/>
    <protectedRange sqref="T47" name="Range2_12_5_1_1_4"/>
    <protectedRange sqref="E47:H47" name="Range2_2_12_1_7_1_1_1"/>
    <protectedRange sqref="D47" name="Range2_3_2_1_3_1_1_2_10_1_1_1_1_1"/>
    <protectedRange sqref="C47" name="Range2_1_1_1_1_11_1_2_1_1_1"/>
    <protectedRange sqref="L46 F46 S38:S46" name="Range2_12_3_1_1_1_1"/>
    <protectedRange sqref="D38:H38 O46:R46 I46:K46 C46:E46 N38:R45" name="Range2_12_1_3_1_1_1_1"/>
    <protectedRange sqref="I38:M38 E39:M45" name="Range2_2_12_1_6_1_1_1_1"/>
    <protectedRange sqref="D39:D45" name="Range2_1_1_1_1_11_1_1_1_1_1_1"/>
    <protectedRange sqref="C39:C45" name="Range2_1_2_1_1_1_1_1"/>
    <protectedRange sqref="C38" name="Range2_3_1_1_1_1_1"/>
    <protectedRange sqref="S47" name="Range2_12_5_1_1_4_1"/>
    <protectedRange sqref="Q47:R47" name="Range2_12_1_5_1_1_1_1_1"/>
    <protectedRange sqref="N47:P47" name="Range2_12_1_2_2_1_1_1_1_1"/>
    <protectedRange sqref="K47:M47" name="Range2_2_12_1_4_2_1_1_1_1_1"/>
    <protectedRange sqref="I47:J47"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9:K75" name="Range2_2_12_1_4_1_1_1_1_1_1_1_1_1_1_1_1_1_1_1"/>
    <protectedRange sqref="I59:I75" name="Range2_2_12_1_7_1_1_2_2_1_2"/>
    <protectedRange sqref="F62:H75 H59:H61" name="Range2_2_12_1_3_1_2_1_1_1_1_2_1_1_1_1_1_1_1_1_1_1_1"/>
    <protectedRange sqref="E62:E75"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S56:V56" name="Range2_12_5_1_1_1_2_2_1_1_1_1_1_1_1_1_1_1_1_2_1_1_1_2_1_1_1_1_1_1_1_1_1_1_1_1_1_1_1_1_2_1_1_1_1_1_1_1_1_1_2_1_1_3_1_1_1_3_1_1_1_1_1_1_1_1_1_1_1_1_1_1_1_1_1_1_1_1_1_1_2_1_1_1_1_1_1_1_1_1_1_1_2_2_1_2_1_1_1_1_1_1_1_1_1_1_1_1_1"/>
    <protectedRange sqref="S53:T55" name="Range2_12_5_1_1_2_1_1_1_2_1_1_1_1_1_1_1_1_1_1_1_1_1"/>
    <protectedRange sqref="P4:U4" name="Range1_16_1_1_1_1_1_1_2_2_2_2_2_2_2_2_2_2_2_2_2_2_2_2_2_2_2_2_2_2_2_1_2_2_2_2_2_2_2_2_2_2_3_2_2_2_2_2_2_2_2_2_2_2_2_2_2_2_2_2_2_2_2_2_2_1"/>
    <protectedRange sqref="T48" name="Range2_12_5_1_1_2_1_1_1_1_1_1_1_1_1_1_1_1_1_1_1_1"/>
    <protectedRange sqref="S48" name="Range2_12_4_1_1_1_4_2_2_1_1_1_1_1_1_1_1_1_1_1_1_1_1_1_1"/>
    <protectedRange sqref="P50:U50" name="Range2_12_5_1_1_1_2_2_1_1_1_1_1_1_1_1_1_1_1_2_1_1_1_2_1_1_1_1_1_1_1_1_1_1_1_1_1_1_1_1_2_1_1_1_1_1_1_1_1_1_2_1_1_3_1_1_1_3_1_1_1_1_1_1_1_1_1_1_1_1_1_1_1_1_1_1_1_1_1_1_2_1_1_1_1_1_1_1_1_1_1_1_2_2_1_1_1_1_1_1_1_1_1_1"/>
    <protectedRange sqref="S49:T49" name="Range2_12_5_1_1_2_1_1_1_1_1_2_1_1_1_1_1_1"/>
    <protectedRange sqref="P49:R49" name="Range2_12_1_6_1_1_2_1_1_1_1_1_2_1_1_1_1_1_1"/>
    <protectedRange sqref="F17:F22" name="Range1_16_3_1_1_2_1_1_1_2_1_1"/>
    <protectedRange sqref="B40:B44"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63" name="Range2_12_5_1_1_1_1_1_2_1_2_1_1_1_2_1_1_1_1_1_1_1_1_1_1_2_1_1_1_1_1_2_1_1_1_1_1_1_1_2_1_1_3_1_1_1_2_1_1_1_1_1_1_1_1_1_1_1_1_1_1_1_1_1_1_1_1_1_1_1_1_1_1_1_1_1_1_1_1_2_2_1_1_1_1_2_1_1_2_1_1_1_1_1_1_1_1_1_1_2_2_1_1_2_1_1"/>
    <protectedRange sqref="N48:R48" name="Range2_12_1_6_1_1_2_1_1_1_2_1_1_1_1_1_1_1_1_1_1_1_1_1_1"/>
    <protectedRange sqref="L48:M48" name="Range2_2_12_1_7_1_1_3_1_1_1_2_1_1_1_1_1_1_1_1_1_1_1_1_1_1"/>
    <protectedRange sqref="J48:K48" name="Range2_2_12_1_4_1_1_1_1_1_1_1_1_1_1_1_1_1_1_1_2_1_1_1_2_1_1_1_1_1_1_1_1_1_1_1_1_1_1"/>
    <protectedRange sqref="I48" name="Range2_2_12_1_7_1_1_2_2_1_2_2_1_1_1_2_1_1_1_1_1_1_1_1_1_1_1_1_1_1"/>
    <protectedRange sqref="G48:H48" name="Range2_2_12_1_3_1_2_1_1_1_1_2_1_1_1_1_1_1_1_1_1_1_1_2_1_1_1_2_1_1_1_1_1_1_1_1_1_1_1_1_1_1"/>
    <protectedRange sqref="F48" name="Range2_2_12_1_3_1_2_1_1_1_1_2_1_1_1_1_1_1_1_1_1_1_1_2_2_1_1_2_1_1_1_1_1_1_1_1_1_1_1_1_1_1"/>
    <protectedRange sqref="E48" name="Range2_2_12_1_3_1_2_1_1_1_2_1_1_1_1_3_1_1_1_1_1_1_1_1_1_2_2_1_1_2_1_1_1_1_1_1_1_1_1_1_1_1_1_1"/>
    <protectedRange sqref="G59:G60" name="Range2_2_12_1_3_1_2_1_1_1_1_2_1_1_1_1_1_1_1_1_1_1_1_2_1_1_1_2_1_1_1_1_1_1_1_1_1_1_1_1_1_3"/>
    <protectedRange sqref="G61 F59:F60" name="Range2_2_12_1_3_1_2_1_1_1_1_2_1_1_1_1_1_1_1_1_1_1_1_2_2_1_1_2_1_1_1_1_1_1_1_1_1_1_1_1_1_3"/>
    <protectedRange sqref="F61 E59:E61" name="Range2_2_12_1_3_1_2_1_1_1_2_1_1_1_1_3_1_1_1_1_1_1_1_1_1_2_2_1_1_2_1_1_1_1_1_1_1_1_1_1_1_1_1_3"/>
    <protectedRange sqref="B47" name="Range2_12_5_1_1_1_1_1_2_1_1_1_1_1_1_1"/>
    <protectedRange sqref="B48"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O49:O50" name="Range2_12_1_6_1_1_2_1_1_1_2_1_1_1_1_1_1_1_1_1_1_1_1_1_2"/>
    <protectedRange sqref="O51" name="Range2_12_1_6_1_1_2_1_1_1_2_1_1_1_1_1_1_1_1_1_1_1_1_1_3_1"/>
    <protectedRange sqref="N49:N51" name="Range2_12_1_6_1_1_2_1_1_1_2_1_1_1_1_1_1_1_1_1_1_1_1_1_2_2_2_1_2"/>
    <protectedRange sqref="L49:M51" name="Range2_2_12_1_7_1_1_3_1_1_1_2_1_1_1_1_1_1_1_1_1_1_1_1_1_2_2_2_1_2"/>
    <protectedRange sqref="J49:K51" name="Range2_2_12_1_4_1_1_1_1_1_1_1_1_1_1_1_1_1_1_1_2_1_1_1_2_1_1_1_1_1_1_1_1_1_1_1_1_1_2_2_2_1_2"/>
    <protectedRange sqref="I49:I51" name="Range2_2_12_1_7_1_1_2_2_1_2_2_1_1_1_2_1_1_1_1_1_1_1_1_1_1_1_1_1_2_2_2_1_2"/>
    <protectedRange sqref="G49:H51" name="Range2_2_12_1_3_1_2_1_1_1_1_2_1_1_1_1_1_1_1_1_1_1_1_2_1_1_1_2_1_1_1_1_1_1_1_1_1_1_1_1_1_2_2_2_1_2"/>
    <protectedRange sqref="F49:F51" name="Range2_2_12_1_3_1_2_1_1_1_1_2_1_1_1_1_1_1_1_1_1_1_1_2_2_1_1_2_1_1_1_1_1_1_1_1_1_1_1_1_1_2_2_2_1_2"/>
    <protectedRange sqref="E49:E51" name="Range2_2_12_1_3_1_2_1_1_1_2_1_1_1_1_3_1_1_1_1_1_1_1_1_1_2_2_1_1_2_1_1_1_1_1_1_1_1_1_1_1_1_1_2_2_2_1_2"/>
    <protectedRange sqref="B49" name="Range2_12_5_1_1_1_2_1_1_1_1_1_1_1_1_1_1_1_2_1_1_1_1_1_1_1_1_1_1_1_1_1_1_1_1_1_1_1_1_1_1_2_1_1_1_1_1_1_1_1_1_1_1_2_1_1_1_1_2_1_1_1_1_1_1_1_1_1_1_1_2_1_1_1_1_1_1_1_1_1_1_1_1_1_1_3_1_1_1_1_2_1_1_1_1_1_1_1_2_1_1_1_1_1_1_1_1_1_1_1_1_1_1_1_1_1_1_1_1_1_1_1_1__5"/>
    <protectedRange sqref="B50" name="Range2_12_5_1_1_1_1_1_2_1_1_1_1_1_1_1_1_1_1_1_1_1_1_1_1_1_1_1_1_2_1_1_1_1_1_1_1_1_1_1_1_1_1_3_1_1_1_2_1_1_1_1_1_1_1_1_1_1_1_1_2_1_1_1_1_1_1_1_1_1_1_1_1_1_1_1_1_1_1_1_1_1_1_1_1_1_1_1_1_3_1_2_1_1_1_2_2_1_1_1_1_2_1_1_1_1_1_1_1_1_1_2_1_1_1_1_1_1_1_1_1_1_1__1"/>
    <protectedRange sqref="B52"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G57:R57 F58:G58" name="Range2_12_5_1_1_1_2_2_1_1_1_1_1_1_1_1_1_1_1_2_1_1_1_2_1_1_1_1_1_1_1_1_1_1_1_1_1_1_1_1_2_1_1_1_1_1_1_1_1_1_2_1_1_3_1_1_1_3_1_1_1_1_1_1_1_1_1_1_1_1_1_1_1_1_1_1_1_1_1_1_2_1_1_1_1_1_1_1_1_1_1_1_2_2_1_2_1_1_1_1_1_1_1_1_1_1_1_1_1_2_2_2_2_2_2"/>
    <protectedRange sqref="N54:R56" name="Range2_12_1_6_1_1_2_1_1_1_2_1_1_1_1_1_1_1_1_1_1_1_1_1_3_2_2_2_2_2"/>
    <protectedRange sqref="L54:M56" name="Range2_2_12_1_7_1_1_3_1_1_1_2_1_1_1_1_1_1_1_1_1_1_1_1_1_3_2_2_2_2_2"/>
    <protectedRange sqref="J54:K56" name="Range2_2_12_1_4_1_1_1_1_1_1_1_1_1_1_1_1_1_1_1_2_1_1_1_2_1_1_1_1_1_1_1_1_1_1_1_1_1_3_2_2_2_2_2"/>
    <protectedRange sqref="I54:I56" name="Range2_2_12_1_7_1_1_2_2_1_2_2_1_1_1_2_1_1_1_1_1_1_1_1_1_1_1_1_1_3_2_2_2_2_2"/>
    <protectedRange sqref="G54:H56" name="Range2_2_12_1_3_1_2_1_1_1_1_2_1_1_1_1_1_1_1_1_1_1_1_2_1_1_1_2_1_1_1_1_1_1_1_1_1_1_1_1_1_4_2_2_2_2_2"/>
    <protectedRange sqref="F54:F56" name="Range2_2_12_1_3_1_2_1_1_1_1_2_1_1_1_1_1_1_1_1_1_1_1_2_2_1_1_2_1_1_1_1_1_1_1_1_1_1_1_1_1_4_2_2_2_2_2"/>
    <protectedRange sqref="E54:E56" name="Range2_2_12_1_3_1_2_1_1_1_2_1_1_1_1_3_1_1_1_1_1_1_1_1_1_2_2_1_1_2_1_1_1_1_1_1_1_1_1_1_1_1_1_4_2_2_2_2_2"/>
    <protectedRange sqref="C57"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C58" name="Range2_12_5_1_1_1_2_2_1_1_1_1_1_1_1_1_1_1_1_2_1_1_1_1_1_1_1_1_1_3_1_3_1_2_1_1_1_1_1_1_1_1_1_1_1_1_1_2_1_1_1_1_1_2_1_1_1_1_1_1_1_1_2_1_1_3_1_1_1_2_1_1_1_1_1_1_1_1_1_1_1_1_1_1_1_1_1_2_1_1_1_1_1_1_1_1_1_1_1_1_1_1_1_1_1_1_1_2_3_1_2_1_1_1_2_2_1_1_1_1_1_2_1__3"/>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34 AA11:AA34">
    <cfRule type="containsText" dxfId="146" priority="36" operator="containsText" text="N/A">
      <formula>NOT(ISERROR(SEARCH("N/A",X11)))</formula>
    </cfRule>
    <cfRule type="cellIs" dxfId="145" priority="49" operator="equal">
      <formula>0</formula>
    </cfRule>
  </conditionalFormatting>
  <conditionalFormatting sqref="AC11:AE34 X11:Y34 AA11:AA34">
    <cfRule type="cellIs" dxfId="144" priority="48" operator="greaterThanOrEqual">
      <formula>1185</formula>
    </cfRule>
  </conditionalFormatting>
  <conditionalFormatting sqref="AC11:AE34 X11:Y34 AA11:AA34">
    <cfRule type="cellIs" dxfId="143" priority="47" operator="between">
      <formula>0.1</formula>
      <formula>1184</formula>
    </cfRule>
  </conditionalFormatting>
  <conditionalFormatting sqref="X8">
    <cfRule type="cellIs" dxfId="142" priority="46" operator="equal">
      <formula>0</formula>
    </cfRule>
  </conditionalFormatting>
  <conditionalFormatting sqref="X8">
    <cfRule type="cellIs" dxfId="141" priority="45" operator="greaterThan">
      <formula>1179</formula>
    </cfRule>
  </conditionalFormatting>
  <conditionalFormatting sqref="X8">
    <cfRule type="cellIs" dxfId="140" priority="44" operator="greaterThan">
      <formula>99</formula>
    </cfRule>
  </conditionalFormatting>
  <conditionalFormatting sqref="X8">
    <cfRule type="cellIs" dxfId="139" priority="43" operator="greaterThan">
      <formula>0.99</formula>
    </cfRule>
  </conditionalFormatting>
  <conditionalFormatting sqref="AB8">
    <cfRule type="cellIs" dxfId="138" priority="42" operator="equal">
      <formula>0</formula>
    </cfRule>
  </conditionalFormatting>
  <conditionalFormatting sqref="AB8">
    <cfRule type="cellIs" dxfId="137" priority="41" operator="greaterThan">
      <formula>1179</formula>
    </cfRule>
  </conditionalFormatting>
  <conditionalFormatting sqref="AB8">
    <cfRule type="cellIs" dxfId="136" priority="40" operator="greaterThan">
      <formula>99</formula>
    </cfRule>
  </conditionalFormatting>
  <conditionalFormatting sqref="AB8">
    <cfRule type="cellIs" dxfId="135" priority="39" operator="greaterThan">
      <formula>0.99</formula>
    </cfRule>
  </conditionalFormatting>
  <conditionalFormatting sqref="AH11:AH31">
    <cfRule type="cellIs" dxfId="134" priority="37" operator="greaterThan">
      <formula>$AH$8</formula>
    </cfRule>
    <cfRule type="cellIs" dxfId="133" priority="38" operator="greaterThan">
      <formula>$AH$8</formula>
    </cfRule>
  </conditionalFormatting>
  <conditionalFormatting sqref="AB11:AB34">
    <cfRule type="containsText" dxfId="132" priority="32" operator="containsText" text="N/A">
      <formula>NOT(ISERROR(SEARCH("N/A",AB11)))</formula>
    </cfRule>
    <cfRule type="cellIs" dxfId="131" priority="35" operator="equal">
      <formula>0</formula>
    </cfRule>
  </conditionalFormatting>
  <conditionalFormatting sqref="AB11:AB34">
    <cfRule type="cellIs" dxfId="130" priority="34" operator="greaterThanOrEqual">
      <formula>1185</formula>
    </cfRule>
  </conditionalFormatting>
  <conditionalFormatting sqref="AB11:AB34">
    <cfRule type="cellIs" dxfId="129" priority="33" operator="between">
      <formula>0.1</formula>
      <formula>1184</formula>
    </cfRule>
  </conditionalFormatting>
  <conditionalFormatting sqref="AN11:AN35 AO11:AO34">
    <cfRule type="cellIs" dxfId="128" priority="31" operator="equal">
      <formula>0</formula>
    </cfRule>
  </conditionalFormatting>
  <conditionalFormatting sqref="AN11:AN35 AO11:AO34">
    <cfRule type="cellIs" dxfId="127" priority="30" operator="greaterThan">
      <formula>1179</formula>
    </cfRule>
  </conditionalFormatting>
  <conditionalFormatting sqref="AN11:AN35 AO11:AO34">
    <cfRule type="cellIs" dxfId="126" priority="29" operator="greaterThan">
      <formula>99</formula>
    </cfRule>
  </conditionalFormatting>
  <conditionalFormatting sqref="AN11:AN35 AO11:AO34">
    <cfRule type="cellIs" dxfId="125" priority="28" operator="greaterThan">
      <formula>0.99</formula>
    </cfRule>
  </conditionalFormatting>
  <conditionalFormatting sqref="AQ11:AQ34">
    <cfRule type="cellIs" dxfId="124" priority="27" operator="equal">
      <formula>0</formula>
    </cfRule>
  </conditionalFormatting>
  <conditionalFormatting sqref="AQ11:AQ34">
    <cfRule type="cellIs" dxfId="123" priority="26" operator="greaterThan">
      <formula>1179</formula>
    </cfRule>
  </conditionalFormatting>
  <conditionalFormatting sqref="AQ11:AQ34">
    <cfRule type="cellIs" dxfId="122" priority="25" operator="greaterThan">
      <formula>99</formula>
    </cfRule>
  </conditionalFormatting>
  <conditionalFormatting sqref="AQ11:AQ34">
    <cfRule type="cellIs" dxfId="121" priority="24" operator="greaterThan">
      <formula>0.99</formula>
    </cfRule>
  </conditionalFormatting>
  <conditionalFormatting sqref="Z11:Z34">
    <cfRule type="containsText" dxfId="120" priority="20" operator="containsText" text="N/A">
      <formula>NOT(ISERROR(SEARCH("N/A",Z11)))</formula>
    </cfRule>
    <cfRule type="cellIs" dxfId="119" priority="23" operator="equal">
      <formula>0</formula>
    </cfRule>
  </conditionalFormatting>
  <conditionalFormatting sqref="Z11:Z34">
    <cfRule type="cellIs" dxfId="118" priority="22" operator="greaterThanOrEqual">
      <formula>1185</formula>
    </cfRule>
  </conditionalFormatting>
  <conditionalFormatting sqref="Z11:Z34">
    <cfRule type="cellIs" dxfId="117" priority="21" operator="between">
      <formula>0.1</formula>
      <formula>1184</formula>
    </cfRule>
  </conditionalFormatting>
  <conditionalFormatting sqref="AJ11:AN35">
    <cfRule type="cellIs" dxfId="116" priority="19" operator="equal">
      <formula>0</formula>
    </cfRule>
  </conditionalFormatting>
  <conditionalFormatting sqref="AJ11:AN35">
    <cfRule type="cellIs" dxfId="115" priority="18" operator="greaterThan">
      <formula>1179</formula>
    </cfRule>
  </conditionalFormatting>
  <conditionalFormatting sqref="AJ11:AN35">
    <cfRule type="cellIs" dxfId="114" priority="17" operator="greaterThan">
      <formula>99</formula>
    </cfRule>
  </conditionalFormatting>
  <conditionalFormatting sqref="AJ11:AN35">
    <cfRule type="cellIs" dxfId="113" priority="16" operator="greaterThan">
      <formula>0.99</formula>
    </cfRule>
  </conditionalFormatting>
  <conditionalFormatting sqref="AP11:AP34">
    <cfRule type="cellIs" dxfId="112" priority="15" operator="equal">
      <formula>0</formula>
    </cfRule>
  </conditionalFormatting>
  <conditionalFormatting sqref="AP11:AP34">
    <cfRule type="cellIs" dxfId="111" priority="14" operator="greaterThan">
      <formula>1179</formula>
    </cfRule>
  </conditionalFormatting>
  <conditionalFormatting sqref="AP11:AP34">
    <cfRule type="cellIs" dxfId="110" priority="13" operator="greaterThan">
      <formula>99</formula>
    </cfRule>
  </conditionalFormatting>
  <conditionalFormatting sqref="AP11:AP34">
    <cfRule type="cellIs" dxfId="109" priority="12" operator="greaterThan">
      <formula>0.99</formula>
    </cfRule>
  </conditionalFormatting>
  <conditionalFormatting sqref="AH32:AH34">
    <cfRule type="cellIs" dxfId="108" priority="10" operator="greaterThan">
      <formula>$AH$8</formula>
    </cfRule>
    <cfRule type="cellIs" dxfId="107" priority="11" operator="greaterThan">
      <formula>$AH$8</formula>
    </cfRule>
  </conditionalFormatting>
  <conditionalFormatting sqref="AI11:AI34">
    <cfRule type="cellIs" dxfId="106" priority="9" operator="greaterThan">
      <formula>$AI$8</formula>
    </cfRule>
  </conditionalFormatting>
  <conditionalFormatting sqref="AM20:AN21 AL11:AL34">
    <cfRule type="cellIs" dxfId="105" priority="8" operator="equal">
      <formula>0</formula>
    </cfRule>
  </conditionalFormatting>
  <conditionalFormatting sqref="AM20:AN21 AL11:AL34">
    <cfRule type="cellIs" dxfId="104" priority="7" operator="greaterThan">
      <formula>1179</formula>
    </cfRule>
  </conditionalFormatting>
  <conditionalFormatting sqref="AM20:AN21 AL11:AL34">
    <cfRule type="cellIs" dxfId="103" priority="6" operator="greaterThan">
      <formula>99</formula>
    </cfRule>
  </conditionalFormatting>
  <conditionalFormatting sqref="AM20:AN21 AL11:AL34">
    <cfRule type="cellIs" dxfId="102" priority="5" operator="greaterThan">
      <formula>0.99</formula>
    </cfRule>
  </conditionalFormatting>
  <conditionalFormatting sqref="AM16:AM34">
    <cfRule type="cellIs" dxfId="101" priority="4" operator="equal">
      <formula>0</formula>
    </cfRule>
  </conditionalFormatting>
  <conditionalFormatting sqref="AM16:AM34">
    <cfRule type="cellIs" dxfId="100" priority="3" operator="greaterThan">
      <formula>1179</formula>
    </cfRule>
  </conditionalFormatting>
  <conditionalFormatting sqref="AM16:AM34">
    <cfRule type="cellIs" dxfId="99" priority="2" operator="greaterThan">
      <formula>99</formula>
    </cfRule>
  </conditionalFormatting>
  <conditionalFormatting sqref="AM16:AM34">
    <cfRule type="cellIs" dxfId="98"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110"/>
  <sheetViews>
    <sheetView showWhiteSpace="0" topLeftCell="A61" zoomScaleNormal="100" workbookViewId="0">
      <selection activeCell="B74" sqref="B74:R75"/>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5" width="9.28515625" style="97" customWidth="1"/>
    <col min="16"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1" width="9.140625" style="97"/>
    <col min="42" max="42" width="9.5703125" style="97" bestFit="1" customWidth="1"/>
    <col min="43"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258"/>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255" t="s">
        <v>10</v>
      </c>
      <c r="I7" s="116" t="s">
        <v>11</v>
      </c>
      <c r="J7" s="116" t="s">
        <v>12</v>
      </c>
      <c r="K7" s="116" t="s">
        <v>13</v>
      </c>
      <c r="L7" s="12"/>
      <c r="M7" s="12"/>
      <c r="N7" s="12"/>
      <c r="O7" s="255"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42550</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30448</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259" t="s">
        <v>51</v>
      </c>
      <c r="V9" s="259" t="s">
        <v>52</v>
      </c>
      <c r="W9" s="349" t="s">
        <v>53</v>
      </c>
      <c r="X9" s="350" t="s">
        <v>54</v>
      </c>
      <c r="Y9" s="351"/>
      <c r="Z9" s="351"/>
      <c r="AA9" s="351"/>
      <c r="AB9" s="351"/>
      <c r="AC9" s="351"/>
      <c r="AD9" s="351"/>
      <c r="AE9" s="352"/>
      <c r="AF9" s="257" t="s">
        <v>55</v>
      </c>
      <c r="AG9" s="257" t="s">
        <v>56</v>
      </c>
      <c r="AH9" s="338" t="s">
        <v>57</v>
      </c>
      <c r="AI9" s="353" t="s">
        <v>58</v>
      </c>
      <c r="AJ9" s="259" t="s">
        <v>59</v>
      </c>
      <c r="AK9" s="259" t="s">
        <v>60</v>
      </c>
      <c r="AL9" s="259" t="s">
        <v>61</v>
      </c>
      <c r="AM9" s="259" t="s">
        <v>62</v>
      </c>
      <c r="AN9" s="259" t="s">
        <v>63</v>
      </c>
      <c r="AO9" s="259" t="s">
        <v>64</v>
      </c>
      <c r="AP9" s="259" t="s">
        <v>65</v>
      </c>
      <c r="AQ9" s="336" t="s">
        <v>66</v>
      </c>
      <c r="AR9" s="259" t="s">
        <v>67</v>
      </c>
      <c r="AS9" s="338" t="s">
        <v>68</v>
      </c>
      <c r="AV9" s="35" t="s">
        <v>69</v>
      </c>
      <c r="AW9" s="35" t="s">
        <v>70</v>
      </c>
      <c r="AY9" s="36" t="s">
        <v>71</v>
      </c>
    </row>
    <row r="10" spans="2:51" x14ac:dyDescent="0.25">
      <c r="B10" s="259" t="s">
        <v>72</v>
      </c>
      <c r="C10" s="259" t="s">
        <v>73</v>
      </c>
      <c r="D10" s="259" t="s">
        <v>74</v>
      </c>
      <c r="E10" s="259" t="s">
        <v>75</v>
      </c>
      <c r="F10" s="259" t="s">
        <v>74</v>
      </c>
      <c r="G10" s="259" t="s">
        <v>75</v>
      </c>
      <c r="H10" s="332"/>
      <c r="I10" s="259" t="s">
        <v>75</v>
      </c>
      <c r="J10" s="259" t="s">
        <v>75</v>
      </c>
      <c r="K10" s="259" t="s">
        <v>75</v>
      </c>
      <c r="L10" s="28" t="s">
        <v>29</v>
      </c>
      <c r="M10" s="335"/>
      <c r="N10" s="28" t="s">
        <v>29</v>
      </c>
      <c r="O10" s="337"/>
      <c r="P10" s="337"/>
      <c r="Q10" s="1">
        <f>'JUNE 28'!Q34</f>
        <v>7109854</v>
      </c>
      <c r="R10" s="346"/>
      <c r="S10" s="347"/>
      <c r="T10" s="348"/>
      <c r="U10" s="259" t="s">
        <v>75</v>
      </c>
      <c r="V10" s="259" t="s">
        <v>75</v>
      </c>
      <c r="W10" s="349"/>
      <c r="X10" s="37" t="s">
        <v>76</v>
      </c>
      <c r="Y10" s="37" t="s">
        <v>77</v>
      </c>
      <c r="Z10" s="37" t="s">
        <v>78</v>
      </c>
      <c r="AA10" s="37" t="s">
        <v>79</v>
      </c>
      <c r="AB10" s="37" t="s">
        <v>80</v>
      </c>
      <c r="AC10" s="37" t="s">
        <v>81</v>
      </c>
      <c r="AD10" s="37" t="s">
        <v>82</v>
      </c>
      <c r="AE10" s="37" t="s">
        <v>83</v>
      </c>
      <c r="AF10" s="38"/>
      <c r="AG10" s="1">
        <f>'JUNE 28'!AG34</f>
        <v>47873416</v>
      </c>
      <c r="AH10" s="338"/>
      <c r="AI10" s="354"/>
      <c r="AJ10" s="259" t="s">
        <v>84</v>
      </c>
      <c r="AK10" s="259" t="s">
        <v>84</v>
      </c>
      <c r="AL10" s="259" t="s">
        <v>84</v>
      </c>
      <c r="AM10" s="259" t="s">
        <v>84</v>
      </c>
      <c r="AN10" s="259" t="s">
        <v>84</v>
      </c>
      <c r="AO10" s="259" t="s">
        <v>84</v>
      </c>
      <c r="AP10" s="1">
        <f>'JUNE 28'!AP34</f>
        <v>10955587</v>
      </c>
      <c r="AQ10" s="337"/>
      <c r="AR10" s="256" t="s">
        <v>85</v>
      </c>
      <c r="AS10" s="338"/>
      <c r="AV10" s="39" t="s">
        <v>86</v>
      </c>
      <c r="AW10" s="39" t="s">
        <v>87</v>
      </c>
      <c r="AY10" s="81" t="s">
        <v>128</v>
      </c>
    </row>
    <row r="11" spans="2:51" x14ac:dyDescent="0.25">
      <c r="B11" s="40">
        <v>2</v>
      </c>
      <c r="C11" s="40">
        <v>4.1666666666666664E-2</v>
      </c>
      <c r="D11" s="110">
        <v>5</v>
      </c>
      <c r="E11" s="41">
        <f t="shared" ref="E11:E34" si="0">D11/1.42</f>
        <v>3.5211267605633805</v>
      </c>
      <c r="F11" s="281">
        <v>75</v>
      </c>
      <c r="G11" s="41">
        <f>F11/1.42</f>
        <v>52.816901408450704</v>
      </c>
      <c r="H11" s="42" t="s">
        <v>88</v>
      </c>
      <c r="I11" s="42">
        <f>J11-(2/1.42)</f>
        <v>47.887323943661976</v>
      </c>
      <c r="J11" s="43">
        <f>(F11-5)/1.42</f>
        <v>49.295774647887328</v>
      </c>
      <c r="K11" s="42">
        <f>J11+(6/1.42)</f>
        <v>53.521126760563384</v>
      </c>
      <c r="L11" s="44">
        <v>14</v>
      </c>
      <c r="M11" s="45" t="s">
        <v>89</v>
      </c>
      <c r="N11" s="45">
        <v>11.4</v>
      </c>
      <c r="O11" s="111">
        <v>131</v>
      </c>
      <c r="P11" s="111">
        <v>112</v>
      </c>
      <c r="Q11" s="111">
        <v>7114608</v>
      </c>
      <c r="R11" s="46">
        <f>IF(ISBLANK(Q11),"-",Q11-Q10)</f>
        <v>4754</v>
      </c>
      <c r="S11" s="47">
        <f>R11*24/1000</f>
        <v>114.096</v>
      </c>
      <c r="T11" s="47">
        <f>R11/1000</f>
        <v>4.7539999999999996</v>
      </c>
      <c r="U11" s="112">
        <v>4.0999999999999996</v>
      </c>
      <c r="V11" s="112">
        <f>U11</f>
        <v>4.0999999999999996</v>
      </c>
      <c r="W11" s="113" t="s">
        <v>135</v>
      </c>
      <c r="X11" s="115">
        <v>0</v>
      </c>
      <c r="Y11" s="115">
        <v>0</v>
      </c>
      <c r="Z11" s="115">
        <v>1187</v>
      </c>
      <c r="AA11" s="115">
        <v>1185</v>
      </c>
      <c r="AB11" s="115">
        <v>1015</v>
      </c>
      <c r="AC11" s="48" t="s">
        <v>90</v>
      </c>
      <c r="AD11" s="48" t="s">
        <v>90</v>
      </c>
      <c r="AE11" s="48" t="s">
        <v>90</v>
      </c>
      <c r="AF11" s="114" t="s">
        <v>90</v>
      </c>
      <c r="AG11" s="123">
        <v>47874556</v>
      </c>
      <c r="AH11" s="49">
        <f>IF(ISBLANK(AG11),"-",AG11-AG10)</f>
        <v>1140</v>
      </c>
      <c r="AI11" s="50">
        <f>AH11/T11</f>
        <v>239.79806478754736</v>
      </c>
      <c r="AJ11" s="98">
        <v>0</v>
      </c>
      <c r="AK11" s="98">
        <v>0</v>
      </c>
      <c r="AL11" s="98">
        <v>1</v>
      </c>
      <c r="AM11" s="98">
        <v>1</v>
      </c>
      <c r="AN11" s="98">
        <v>1</v>
      </c>
      <c r="AO11" s="98">
        <v>0.7</v>
      </c>
      <c r="AP11" s="115">
        <v>10956128</v>
      </c>
      <c r="AQ11" s="115">
        <f t="shared" ref="AQ11:AQ34" si="1">AP11-AP10</f>
        <v>541</v>
      </c>
      <c r="AR11" s="51"/>
      <c r="AS11" s="52" t="s">
        <v>113</v>
      </c>
      <c r="AV11" s="39" t="s">
        <v>88</v>
      </c>
      <c r="AW11" s="39" t="s">
        <v>91</v>
      </c>
      <c r="AY11" s="81" t="s">
        <v>127</v>
      </c>
    </row>
    <row r="12" spans="2:51" x14ac:dyDescent="0.25">
      <c r="B12" s="40">
        <v>2.0416666666666701</v>
      </c>
      <c r="C12" s="40">
        <v>8.3333333333333329E-2</v>
      </c>
      <c r="D12" s="110">
        <v>5</v>
      </c>
      <c r="E12" s="41">
        <f t="shared" si="0"/>
        <v>3.5211267605633805</v>
      </c>
      <c r="F12" s="281">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11">
        <v>129</v>
      </c>
      <c r="P12" s="111">
        <v>107</v>
      </c>
      <c r="Q12" s="111">
        <v>7119178</v>
      </c>
      <c r="R12" s="46">
        <f t="shared" ref="R12:R34" si="4">IF(ISBLANK(Q12),"-",Q12-Q11)</f>
        <v>4570</v>
      </c>
      <c r="S12" s="47">
        <f t="shared" ref="S12:S34" si="5">R12*24/1000</f>
        <v>109.68</v>
      </c>
      <c r="T12" s="47">
        <f t="shared" ref="T12:T34" si="6">R12/1000</f>
        <v>4.57</v>
      </c>
      <c r="U12" s="112">
        <v>4.9000000000000004</v>
      </c>
      <c r="V12" s="112">
        <f t="shared" ref="V12:V34" si="7">U12</f>
        <v>4.9000000000000004</v>
      </c>
      <c r="W12" s="113" t="s">
        <v>135</v>
      </c>
      <c r="X12" s="115">
        <v>0</v>
      </c>
      <c r="Y12" s="115">
        <v>0</v>
      </c>
      <c r="Z12" s="115">
        <v>1178</v>
      </c>
      <c r="AA12" s="115">
        <v>1185</v>
      </c>
      <c r="AB12" s="115">
        <v>1016</v>
      </c>
      <c r="AC12" s="48" t="s">
        <v>90</v>
      </c>
      <c r="AD12" s="48" t="s">
        <v>90</v>
      </c>
      <c r="AE12" s="48" t="s">
        <v>90</v>
      </c>
      <c r="AF12" s="114" t="s">
        <v>90</v>
      </c>
      <c r="AG12" s="123">
        <v>47875652</v>
      </c>
      <c r="AH12" s="49">
        <f>IF(ISBLANK(AG12),"-",AG12-AG11)</f>
        <v>1096</v>
      </c>
      <c r="AI12" s="50">
        <f t="shared" ref="AI12:AI34" si="8">AH12/T12</f>
        <v>239.8249452954048</v>
      </c>
      <c r="AJ12" s="98">
        <v>0</v>
      </c>
      <c r="AK12" s="98">
        <v>0</v>
      </c>
      <c r="AL12" s="98">
        <v>1</v>
      </c>
      <c r="AM12" s="98">
        <v>1</v>
      </c>
      <c r="AN12" s="98">
        <v>1</v>
      </c>
      <c r="AO12" s="98">
        <v>0.7</v>
      </c>
      <c r="AP12" s="115">
        <v>10956718</v>
      </c>
      <c r="AQ12" s="115">
        <f t="shared" si="1"/>
        <v>590</v>
      </c>
      <c r="AR12" s="118">
        <v>1.18</v>
      </c>
      <c r="AS12" s="52" t="s">
        <v>113</v>
      </c>
      <c r="AV12" s="39" t="s">
        <v>92</v>
      </c>
      <c r="AW12" s="39" t="s">
        <v>93</v>
      </c>
      <c r="AY12" s="81" t="s">
        <v>125</v>
      </c>
    </row>
    <row r="13" spans="2:51" x14ac:dyDescent="0.25">
      <c r="B13" s="40">
        <v>2.0833333333333299</v>
      </c>
      <c r="C13" s="40">
        <v>0.125</v>
      </c>
      <c r="D13" s="110">
        <v>5</v>
      </c>
      <c r="E13" s="41">
        <f t="shared" si="0"/>
        <v>3.5211267605633805</v>
      </c>
      <c r="F13" s="281">
        <v>75</v>
      </c>
      <c r="G13" s="41">
        <f t="shared" si="2"/>
        <v>52.816901408450704</v>
      </c>
      <c r="H13" s="42" t="s">
        <v>88</v>
      </c>
      <c r="I13" s="42">
        <f t="shared" si="3"/>
        <v>47.887323943661976</v>
      </c>
      <c r="J13" s="43">
        <f>(F13-5)/1.42</f>
        <v>49.295774647887328</v>
      </c>
      <c r="K13" s="42">
        <f>J13+(6/1.42)</f>
        <v>53.521126760563384</v>
      </c>
      <c r="L13" s="44">
        <v>14</v>
      </c>
      <c r="M13" s="45" t="s">
        <v>89</v>
      </c>
      <c r="N13" s="45">
        <v>11.2</v>
      </c>
      <c r="O13" s="111">
        <v>129</v>
      </c>
      <c r="P13" s="111">
        <v>110</v>
      </c>
      <c r="Q13" s="111">
        <v>7123634</v>
      </c>
      <c r="R13" s="46">
        <f t="shared" si="4"/>
        <v>4456</v>
      </c>
      <c r="S13" s="47">
        <f t="shared" si="5"/>
        <v>106.944</v>
      </c>
      <c r="T13" s="47">
        <f t="shared" si="6"/>
        <v>4.4560000000000004</v>
      </c>
      <c r="U13" s="112">
        <v>5.6</v>
      </c>
      <c r="V13" s="112">
        <f t="shared" si="7"/>
        <v>5.6</v>
      </c>
      <c r="W13" s="113" t="s">
        <v>135</v>
      </c>
      <c r="X13" s="115">
        <v>0</v>
      </c>
      <c r="Y13" s="115">
        <v>0</v>
      </c>
      <c r="Z13" s="115">
        <v>1137</v>
      </c>
      <c r="AA13" s="115">
        <v>1185</v>
      </c>
      <c r="AB13" s="115">
        <v>1016</v>
      </c>
      <c r="AC13" s="48" t="s">
        <v>90</v>
      </c>
      <c r="AD13" s="48" t="s">
        <v>90</v>
      </c>
      <c r="AE13" s="48" t="s">
        <v>90</v>
      </c>
      <c r="AF13" s="114" t="s">
        <v>90</v>
      </c>
      <c r="AG13" s="123">
        <v>47876704</v>
      </c>
      <c r="AH13" s="49">
        <f>IF(ISBLANK(AG13),"-",AG13-AG12)</f>
        <v>1052</v>
      </c>
      <c r="AI13" s="50">
        <f t="shared" si="8"/>
        <v>236.08617594254935</v>
      </c>
      <c r="AJ13" s="98">
        <v>0</v>
      </c>
      <c r="AK13" s="98">
        <v>0</v>
      </c>
      <c r="AL13" s="98">
        <v>1</v>
      </c>
      <c r="AM13" s="98">
        <v>1</v>
      </c>
      <c r="AN13" s="98">
        <v>1</v>
      </c>
      <c r="AO13" s="98">
        <v>0.7</v>
      </c>
      <c r="AP13" s="115">
        <v>10957353</v>
      </c>
      <c r="AQ13" s="115">
        <f t="shared" si="1"/>
        <v>635</v>
      </c>
      <c r="AR13" s="51"/>
      <c r="AS13" s="52" t="s">
        <v>113</v>
      </c>
      <c r="AV13" s="39" t="s">
        <v>94</v>
      </c>
      <c r="AW13" s="39" t="s">
        <v>95</v>
      </c>
      <c r="AY13" s="81" t="s">
        <v>132</v>
      </c>
    </row>
    <row r="14" spans="2:51" x14ac:dyDescent="0.25">
      <c r="B14" s="40">
        <v>2.125</v>
      </c>
      <c r="C14" s="40">
        <v>0.16666666666666699</v>
      </c>
      <c r="D14" s="110">
        <v>5</v>
      </c>
      <c r="E14" s="41">
        <f t="shared" si="0"/>
        <v>3.5211267605633805</v>
      </c>
      <c r="F14" s="175">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130</v>
      </c>
      <c r="P14" s="111">
        <v>112</v>
      </c>
      <c r="Q14" s="111">
        <v>7126484</v>
      </c>
      <c r="R14" s="46">
        <f t="shared" si="4"/>
        <v>2850</v>
      </c>
      <c r="S14" s="47">
        <f t="shared" si="5"/>
        <v>68.400000000000006</v>
      </c>
      <c r="T14" s="47">
        <f t="shared" si="6"/>
        <v>2.85</v>
      </c>
      <c r="U14" s="112">
        <v>8.5</v>
      </c>
      <c r="V14" s="112">
        <f t="shared" si="7"/>
        <v>8.5</v>
      </c>
      <c r="W14" s="113" t="s">
        <v>135</v>
      </c>
      <c r="X14" s="115">
        <v>0</v>
      </c>
      <c r="Y14" s="115">
        <v>0</v>
      </c>
      <c r="Z14" s="115">
        <v>1132</v>
      </c>
      <c r="AA14" s="115">
        <v>1185</v>
      </c>
      <c r="AB14" s="115">
        <v>1016</v>
      </c>
      <c r="AC14" s="48" t="s">
        <v>90</v>
      </c>
      <c r="AD14" s="48" t="s">
        <v>90</v>
      </c>
      <c r="AE14" s="48" t="s">
        <v>90</v>
      </c>
      <c r="AF14" s="114" t="s">
        <v>90</v>
      </c>
      <c r="AG14" s="123">
        <v>47877704</v>
      </c>
      <c r="AH14" s="49">
        <f t="shared" ref="AH14:AH34" si="9">IF(ISBLANK(AG14),"-",AG14-AG13)</f>
        <v>1000</v>
      </c>
      <c r="AI14" s="50">
        <f t="shared" si="8"/>
        <v>350.87719298245611</v>
      </c>
      <c r="AJ14" s="98">
        <v>0</v>
      </c>
      <c r="AK14" s="98">
        <v>0</v>
      </c>
      <c r="AL14" s="98">
        <v>1</v>
      </c>
      <c r="AM14" s="98">
        <v>1</v>
      </c>
      <c r="AN14" s="98">
        <v>1</v>
      </c>
      <c r="AO14" s="98">
        <v>0.7</v>
      </c>
      <c r="AP14" s="115">
        <v>10957575</v>
      </c>
      <c r="AQ14" s="115">
        <f>AP14-AP13</f>
        <v>222</v>
      </c>
      <c r="AR14" s="51"/>
      <c r="AS14" s="52" t="s">
        <v>113</v>
      </c>
      <c r="AT14" s="54"/>
      <c r="AV14" s="39" t="s">
        <v>96</v>
      </c>
      <c r="AW14" s="39" t="s">
        <v>97</v>
      </c>
      <c r="AY14" s="81" t="s">
        <v>181</v>
      </c>
    </row>
    <row r="15" spans="2:51" ht="14.25" customHeight="1" x14ac:dyDescent="0.25">
      <c r="B15" s="40">
        <v>2.1666666666666701</v>
      </c>
      <c r="C15" s="40">
        <v>0.20833333333333301</v>
      </c>
      <c r="D15" s="110">
        <v>6</v>
      </c>
      <c r="E15" s="41">
        <f t="shared" si="0"/>
        <v>4.2253521126760569</v>
      </c>
      <c r="F15" s="175">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137</v>
      </c>
      <c r="P15" s="111">
        <v>134</v>
      </c>
      <c r="Q15" s="111">
        <v>7131568</v>
      </c>
      <c r="R15" s="46">
        <f t="shared" si="4"/>
        <v>5084</v>
      </c>
      <c r="S15" s="47">
        <f t="shared" si="5"/>
        <v>122.01600000000001</v>
      </c>
      <c r="T15" s="47">
        <f t="shared" si="6"/>
        <v>5.0839999999999996</v>
      </c>
      <c r="U15" s="112">
        <v>9.5</v>
      </c>
      <c r="V15" s="112">
        <f t="shared" si="7"/>
        <v>9.5</v>
      </c>
      <c r="W15" s="113" t="s">
        <v>135</v>
      </c>
      <c r="X15" s="115">
        <v>0</v>
      </c>
      <c r="Y15" s="115">
        <v>0</v>
      </c>
      <c r="Z15" s="115">
        <v>1187</v>
      </c>
      <c r="AA15" s="115">
        <v>1185</v>
      </c>
      <c r="AB15" s="115">
        <v>1187</v>
      </c>
      <c r="AC15" s="48" t="s">
        <v>90</v>
      </c>
      <c r="AD15" s="48" t="s">
        <v>90</v>
      </c>
      <c r="AE15" s="48" t="s">
        <v>90</v>
      </c>
      <c r="AF15" s="114" t="s">
        <v>90</v>
      </c>
      <c r="AG15" s="123">
        <v>47878924</v>
      </c>
      <c r="AH15" s="49">
        <f t="shared" si="9"/>
        <v>1220</v>
      </c>
      <c r="AI15" s="50">
        <f t="shared" si="8"/>
        <v>239.96852871754527</v>
      </c>
      <c r="AJ15" s="98">
        <v>0</v>
      </c>
      <c r="AK15" s="98">
        <v>0</v>
      </c>
      <c r="AL15" s="98">
        <v>1</v>
      </c>
      <c r="AM15" s="98">
        <v>1</v>
      </c>
      <c r="AN15" s="98">
        <v>1</v>
      </c>
      <c r="AO15" s="98">
        <v>0.7</v>
      </c>
      <c r="AP15" s="115">
        <v>10957625</v>
      </c>
      <c r="AQ15" s="115">
        <f>AP15-AP14</f>
        <v>50</v>
      </c>
      <c r="AR15" s="51"/>
      <c r="AS15" s="52" t="s">
        <v>113</v>
      </c>
      <c r="AV15" s="39" t="s">
        <v>98</v>
      </c>
      <c r="AW15" s="39" t="s">
        <v>99</v>
      </c>
      <c r="AY15" s="97"/>
    </row>
    <row r="16" spans="2:51" x14ac:dyDescent="0.25">
      <c r="B16" s="40">
        <v>2.2083333333333299</v>
      </c>
      <c r="C16" s="40">
        <v>0.25</v>
      </c>
      <c r="D16" s="110">
        <v>5</v>
      </c>
      <c r="E16" s="41">
        <f t="shared" si="0"/>
        <v>3.5211267605633805</v>
      </c>
      <c r="F16" s="175">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11">
        <v>134</v>
      </c>
      <c r="P16" s="111">
        <v>142</v>
      </c>
      <c r="Q16" s="111">
        <v>7137520</v>
      </c>
      <c r="R16" s="46">
        <f t="shared" si="4"/>
        <v>5952</v>
      </c>
      <c r="S16" s="47">
        <f t="shared" si="5"/>
        <v>142.84800000000001</v>
      </c>
      <c r="T16" s="47">
        <f t="shared" si="6"/>
        <v>5.952</v>
      </c>
      <c r="U16" s="112">
        <v>9.3000000000000007</v>
      </c>
      <c r="V16" s="112">
        <f t="shared" si="7"/>
        <v>9.3000000000000007</v>
      </c>
      <c r="W16" s="113" t="s">
        <v>129</v>
      </c>
      <c r="X16" s="115">
        <v>0</v>
      </c>
      <c r="Y16" s="115">
        <v>1017</v>
      </c>
      <c r="Z16" s="115">
        <v>1187</v>
      </c>
      <c r="AA16" s="115">
        <v>1185</v>
      </c>
      <c r="AB16" s="115">
        <v>1187</v>
      </c>
      <c r="AC16" s="48" t="s">
        <v>90</v>
      </c>
      <c r="AD16" s="48" t="s">
        <v>90</v>
      </c>
      <c r="AE16" s="48" t="s">
        <v>90</v>
      </c>
      <c r="AF16" s="114" t="s">
        <v>90</v>
      </c>
      <c r="AG16" s="123">
        <v>47880276</v>
      </c>
      <c r="AH16" s="49">
        <f t="shared" si="9"/>
        <v>1352</v>
      </c>
      <c r="AI16" s="50">
        <f t="shared" si="8"/>
        <v>227.15053763440861</v>
      </c>
      <c r="AJ16" s="98">
        <v>0</v>
      </c>
      <c r="AK16" s="98">
        <v>1</v>
      </c>
      <c r="AL16" s="98">
        <v>1</v>
      </c>
      <c r="AM16" s="98">
        <v>1</v>
      </c>
      <c r="AN16" s="98">
        <v>1</v>
      </c>
      <c r="AO16" s="98">
        <v>0</v>
      </c>
      <c r="AP16" s="115">
        <v>10957625</v>
      </c>
      <c r="AQ16" s="115">
        <f>AP16-AP15</f>
        <v>0</v>
      </c>
      <c r="AR16" s="53">
        <v>1.1599999999999999</v>
      </c>
      <c r="AS16" s="52" t="s">
        <v>101</v>
      </c>
      <c r="AV16" s="39" t="s">
        <v>102</v>
      </c>
      <c r="AW16" s="39" t="s">
        <v>103</v>
      </c>
      <c r="AY16" s="97"/>
    </row>
    <row r="17" spans="1:51" x14ac:dyDescent="0.25">
      <c r="B17" s="40">
        <v>2.25</v>
      </c>
      <c r="C17" s="40">
        <v>0.29166666666666702</v>
      </c>
      <c r="D17" s="110">
        <v>5</v>
      </c>
      <c r="E17" s="41">
        <f t="shared" si="0"/>
        <v>3.5211267605633805</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137</v>
      </c>
      <c r="P17" s="111">
        <v>145</v>
      </c>
      <c r="Q17" s="111">
        <v>7143522</v>
      </c>
      <c r="R17" s="46">
        <f t="shared" si="4"/>
        <v>6002</v>
      </c>
      <c r="S17" s="47">
        <f t="shared" si="5"/>
        <v>144.048</v>
      </c>
      <c r="T17" s="47">
        <f t="shared" si="6"/>
        <v>6.0019999999999998</v>
      </c>
      <c r="U17" s="112">
        <v>8.6999999999999993</v>
      </c>
      <c r="V17" s="112">
        <f t="shared" si="7"/>
        <v>8.6999999999999993</v>
      </c>
      <c r="W17" s="113" t="s">
        <v>129</v>
      </c>
      <c r="X17" s="115">
        <v>0</v>
      </c>
      <c r="Y17" s="115">
        <v>1048</v>
      </c>
      <c r="Z17" s="115">
        <v>1187</v>
      </c>
      <c r="AA17" s="115">
        <v>1185</v>
      </c>
      <c r="AB17" s="115">
        <v>1187</v>
      </c>
      <c r="AC17" s="48" t="s">
        <v>90</v>
      </c>
      <c r="AD17" s="48" t="s">
        <v>90</v>
      </c>
      <c r="AE17" s="48" t="s">
        <v>90</v>
      </c>
      <c r="AF17" s="114" t="s">
        <v>90</v>
      </c>
      <c r="AG17" s="123">
        <v>47881644</v>
      </c>
      <c r="AH17" s="49">
        <f t="shared" si="9"/>
        <v>1368</v>
      </c>
      <c r="AI17" s="50">
        <f t="shared" si="8"/>
        <v>227.92402532489172</v>
      </c>
      <c r="AJ17" s="98">
        <v>0</v>
      </c>
      <c r="AK17" s="98">
        <v>1</v>
      </c>
      <c r="AL17" s="98">
        <v>1</v>
      </c>
      <c r="AM17" s="98">
        <v>1</v>
      </c>
      <c r="AN17" s="98">
        <v>1</v>
      </c>
      <c r="AO17" s="98">
        <v>0</v>
      </c>
      <c r="AP17" s="115">
        <v>10957625</v>
      </c>
      <c r="AQ17" s="115">
        <f t="shared" si="1"/>
        <v>0</v>
      </c>
      <c r="AR17" s="51"/>
      <c r="AS17" s="52" t="s">
        <v>101</v>
      </c>
      <c r="AT17" s="54"/>
      <c r="AV17" s="39" t="s">
        <v>104</v>
      </c>
      <c r="AW17" s="39" t="s">
        <v>105</v>
      </c>
      <c r="AY17" s="101"/>
    </row>
    <row r="18" spans="1:51" x14ac:dyDescent="0.25">
      <c r="B18" s="40">
        <v>2.2916666666666701</v>
      </c>
      <c r="C18" s="40">
        <v>0.33333333333333298</v>
      </c>
      <c r="D18" s="110">
        <v>5</v>
      </c>
      <c r="E18" s="41">
        <f t="shared" si="0"/>
        <v>3.5211267605633805</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137</v>
      </c>
      <c r="P18" s="111">
        <v>148</v>
      </c>
      <c r="Q18" s="111">
        <v>7149678</v>
      </c>
      <c r="R18" s="46">
        <f t="shared" si="4"/>
        <v>6156</v>
      </c>
      <c r="S18" s="47">
        <f t="shared" si="5"/>
        <v>147.744</v>
      </c>
      <c r="T18" s="47">
        <f t="shared" si="6"/>
        <v>6.1559999999999997</v>
      </c>
      <c r="U18" s="112">
        <v>8</v>
      </c>
      <c r="V18" s="112">
        <f t="shared" si="7"/>
        <v>8</v>
      </c>
      <c r="W18" s="113" t="s">
        <v>129</v>
      </c>
      <c r="X18" s="115">
        <v>0</v>
      </c>
      <c r="Y18" s="115">
        <v>1048</v>
      </c>
      <c r="Z18" s="115">
        <v>1187</v>
      </c>
      <c r="AA18" s="115">
        <v>1185</v>
      </c>
      <c r="AB18" s="115">
        <v>1187</v>
      </c>
      <c r="AC18" s="48" t="s">
        <v>90</v>
      </c>
      <c r="AD18" s="48" t="s">
        <v>90</v>
      </c>
      <c r="AE18" s="48" t="s">
        <v>90</v>
      </c>
      <c r="AF18" s="114" t="s">
        <v>90</v>
      </c>
      <c r="AG18" s="123">
        <v>47883028</v>
      </c>
      <c r="AH18" s="49">
        <f t="shared" si="9"/>
        <v>1384</v>
      </c>
      <c r="AI18" s="50">
        <f t="shared" si="8"/>
        <v>224.82131254061079</v>
      </c>
      <c r="AJ18" s="98">
        <v>0</v>
      </c>
      <c r="AK18" s="98">
        <v>1</v>
      </c>
      <c r="AL18" s="98">
        <v>1</v>
      </c>
      <c r="AM18" s="98">
        <v>1</v>
      </c>
      <c r="AN18" s="98">
        <v>1</v>
      </c>
      <c r="AO18" s="98">
        <v>0</v>
      </c>
      <c r="AP18" s="115">
        <v>10957625</v>
      </c>
      <c r="AQ18" s="115">
        <f t="shared" si="1"/>
        <v>0</v>
      </c>
      <c r="AR18" s="51"/>
      <c r="AS18" s="52" t="s">
        <v>101</v>
      </c>
      <c r="AV18" s="39" t="s">
        <v>106</v>
      </c>
      <c r="AW18" s="39" t="s">
        <v>107</v>
      </c>
      <c r="AY18" s="101"/>
    </row>
    <row r="19" spans="1:51" x14ac:dyDescent="0.25">
      <c r="A19" s="97" t="s">
        <v>134</v>
      </c>
      <c r="B19" s="40">
        <v>2.3333333333333299</v>
      </c>
      <c r="C19" s="40">
        <v>0.375</v>
      </c>
      <c r="D19" s="110">
        <v>5</v>
      </c>
      <c r="E19" s="41">
        <f t="shared" si="0"/>
        <v>3.5211267605633805</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138</v>
      </c>
      <c r="P19" s="111">
        <v>147</v>
      </c>
      <c r="Q19" s="111">
        <v>7155769</v>
      </c>
      <c r="R19" s="46">
        <f t="shared" si="4"/>
        <v>6091</v>
      </c>
      <c r="S19" s="47">
        <f t="shared" si="5"/>
        <v>146.184</v>
      </c>
      <c r="T19" s="47">
        <f t="shared" si="6"/>
        <v>6.0910000000000002</v>
      </c>
      <c r="U19" s="112">
        <v>7.4</v>
      </c>
      <c r="V19" s="112">
        <f t="shared" si="7"/>
        <v>7.4</v>
      </c>
      <c r="W19" s="113" t="s">
        <v>129</v>
      </c>
      <c r="X19" s="115">
        <v>0</v>
      </c>
      <c r="Y19" s="115">
        <v>1047</v>
      </c>
      <c r="Z19" s="115">
        <v>1187</v>
      </c>
      <c r="AA19" s="115">
        <v>1185</v>
      </c>
      <c r="AB19" s="115">
        <v>1187</v>
      </c>
      <c r="AC19" s="48" t="s">
        <v>90</v>
      </c>
      <c r="AD19" s="48" t="s">
        <v>90</v>
      </c>
      <c r="AE19" s="48" t="s">
        <v>90</v>
      </c>
      <c r="AF19" s="114" t="s">
        <v>90</v>
      </c>
      <c r="AG19" s="123">
        <v>47884400</v>
      </c>
      <c r="AH19" s="49">
        <f t="shared" si="9"/>
        <v>1372</v>
      </c>
      <c r="AI19" s="50">
        <f t="shared" si="8"/>
        <v>225.25036939747167</v>
      </c>
      <c r="AJ19" s="98">
        <v>0</v>
      </c>
      <c r="AK19" s="98">
        <v>1</v>
      </c>
      <c r="AL19" s="98">
        <v>1</v>
      </c>
      <c r="AM19" s="98">
        <v>1</v>
      </c>
      <c r="AN19" s="98">
        <v>1</v>
      </c>
      <c r="AO19" s="98">
        <v>0</v>
      </c>
      <c r="AP19" s="115">
        <v>10957625</v>
      </c>
      <c r="AQ19" s="115">
        <f t="shared" si="1"/>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138</v>
      </c>
      <c r="P20" s="111">
        <v>149</v>
      </c>
      <c r="Q20" s="111">
        <v>7162012</v>
      </c>
      <c r="R20" s="46">
        <f t="shared" si="4"/>
        <v>6243</v>
      </c>
      <c r="S20" s="47">
        <f t="shared" si="5"/>
        <v>149.83199999999999</v>
      </c>
      <c r="T20" s="47">
        <f t="shared" si="6"/>
        <v>6.2430000000000003</v>
      </c>
      <c r="U20" s="112">
        <v>6.8</v>
      </c>
      <c r="V20" s="112">
        <f t="shared" si="7"/>
        <v>6.8</v>
      </c>
      <c r="W20" s="113" t="s">
        <v>129</v>
      </c>
      <c r="X20" s="115">
        <v>0</v>
      </c>
      <c r="Y20" s="115">
        <v>1047</v>
      </c>
      <c r="Z20" s="115">
        <v>1188</v>
      </c>
      <c r="AA20" s="115">
        <v>1185</v>
      </c>
      <c r="AB20" s="115">
        <v>1187</v>
      </c>
      <c r="AC20" s="48" t="s">
        <v>90</v>
      </c>
      <c r="AD20" s="48" t="s">
        <v>90</v>
      </c>
      <c r="AE20" s="48" t="s">
        <v>90</v>
      </c>
      <c r="AF20" s="114" t="s">
        <v>90</v>
      </c>
      <c r="AG20" s="123">
        <v>47885800</v>
      </c>
      <c r="AH20" s="49">
        <f t="shared" si="9"/>
        <v>1400</v>
      </c>
      <c r="AI20" s="50">
        <f t="shared" si="8"/>
        <v>224.25116130065672</v>
      </c>
      <c r="AJ20" s="98">
        <v>0</v>
      </c>
      <c r="AK20" s="98">
        <v>1</v>
      </c>
      <c r="AL20" s="98">
        <v>1</v>
      </c>
      <c r="AM20" s="98">
        <v>1</v>
      </c>
      <c r="AN20" s="98">
        <v>1</v>
      </c>
      <c r="AO20" s="98">
        <v>0</v>
      </c>
      <c r="AP20" s="115">
        <v>10957625</v>
      </c>
      <c r="AQ20" s="115">
        <f t="shared" si="1"/>
        <v>0</v>
      </c>
      <c r="AR20" s="53">
        <v>1.28</v>
      </c>
      <c r="AS20" s="52" t="s">
        <v>134</v>
      </c>
      <c r="AY20" s="101"/>
    </row>
    <row r="21" spans="1:51" x14ac:dyDescent="0.25">
      <c r="B21" s="40">
        <v>2.4166666666666701</v>
      </c>
      <c r="C21" s="40">
        <v>0.45833333333333298</v>
      </c>
      <c r="D21" s="110">
        <v>5</v>
      </c>
      <c r="E21" s="41">
        <f t="shared" si="0"/>
        <v>3.5211267605633805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138</v>
      </c>
      <c r="P21" s="111">
        <v>148</v>
      </c>
      <c r="Q21" s="111">
        <v>7168115</v>
      </c>
      <c r="R21" s="46">
        <f t="shared" si="4"/>
        <v>6103</v>
      </c>
      <c r="S21" s="47">
        <f t="shared" si="5"/>
        <v>146.47200000000001</v>
      </c>
      <c r="T21" s="47">
        <f t="shared" si="6"/>
        <v>6.1029999999999998</v>
      </c>
      <c r="U21" s="112">
        <v>6.2</v>
      </c>
      <c r="V21" s="112">
        <f t="shared" si="7"/>
        <v>6.2</v>
      </c>
      <c r="W21" s="113" t="s">
        <v>129</v>
      </c>
      <c r="X21" s="115">
        <v>0</v>
      </c>
      <c r="Y21" s="115">
        <v>1048</v>
      </c>
      <c r="Z21" s="115">
        <v>1187</v>
      </c>
      <c r="AA21" s="115">
        <v>1185</v>
      </c>
      <c r="AB21" s="115">
        <v>1187</v>
      </c>
      <c r="AC21" s="48" t="s">
        <v>90</v>
      </c>
      <c r="AD21" s="48" t="s">
        <v>90</v>
      </c>
      <c r="AE21" s="48" t="s">
        <v>90</v>
      </c>
      <c r="AF21" s="114" t="s">
        <v>90</v>
      </c>
      <c r="AG21" s="123">
        <v>47887172</v>
      </c>
      <c r="AH21" s="49">
        <f t="shared" si="9"/>
        <v>1372</v>
      </c>
      <c r="AI21" s="50">
        <f t="shared" si="8"/>
        <v>224.8074717352122</v>
      </c>
      <c r="AJ21" s="98">
        <v>0</v>
      </c>
      <c r="AK21" s="98">
        <v>1</v>
      </c>
      <c r="AL21" s="98">
        <v>1</v>
      </c>
      <c r="AM21" s="98">
        <v>1</v>
      </c>
      <c r="AN21" s="98">
        <v>1</v>
      </c>
      <c r="AO21" s="98">
        <v>0</v>
      </c>
      <c r="AP21" s="115">
        <v>10957625</v>
      </c>
      <c r="AQ21" s="115">
        <f t="shared" si="1"/>
        <v>0</v>
      </c>
      <c r="AR21" s="51"/>
      <c r="AS21" s="52" t="s">
        <v>101</v>
      </c>
      <c r="AY21" s="101"/>
    </row>
    <row r="22" spans="1:51" x14ac:dyDescent="0.25">
      <c r="A22" s="97" t="s">
        <v>163</v>
      </c>
      <c r="B22" s="40">
        <v>2.4583333333333299</v>
      </c>
      <c r="C22" s="40">
        <v>0.5</v>
      </c>
      <c r="D22" s="110">
        <v>5</v>
      </c>
      <c r="E22" s="41">
        <f t="shared" si="0"/>
        <v>3.5211267605633805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136</v>
      </c>
      <c r="P22" s="111">
        <v>143</v>
      </c>
      <c r="Q22" s="111">
        <v>7174072</v>
      </c>
      <c r="R22" s="46">
        <f t="shared" si="4"/>
        <v>5957</v>
      </c>
      <c r="S22" s="47">
        <f t="shared" si="5"/>
        <v>142.96799999999999</v>
      </c>
      <c r="T22" s="47">
        <f t="shared" si="6"/>
        <v>5.9569999999999999</v>
      </c>
      <c r="U22" s="112">
        <v>5.8</v>
      </c>
      <c r="V22" s="112">
        <f t="shared" si="7"/>
        <v>5.8</v>
      </c>
      <c r="W22" s="113" t="s">
        <v>129</v>
      </c>
      <c r="X22" s="115">
        <v>0</v>
      </c>
      <c r="Y22" s="115">
        <v>1016</v>
      </c>
      <c r="Z22" s="115">
        <v>1187</v>
      </c>
      <c r="AA22" s="115">
        <v>1185</v>
      </c>
      <c r="AB22" s="115">
        <v>1187</v>
      </c>
      <c r="AC22" s="48" t="s">
        <v>90</v>
      </c>
      <c r="AD22" s="48" t="s">
        <v>90</v>
      </c>
      <c r="AE22" s="48" t="s">
        <v>90</v>
      </c>
      <c r="AF22" s="114" t="s">
        <v>90</v>
      </c>
      <c r="AG22" s="123">
        <v>47888524</v>
      </c>
      <c r="AH22" s="49">
        <f t="shared" si="9"/>
        <v>1352</v>
      </c>
      <c r="AI22" s="50">
        <f t="shared" si="8"/>
        <v>226.95987913379219</v>
      </c>
      <c r="AJ22" s="98">
        <v>0</v>
      </c>
      <c r="AK22" s="98">
        <v>1</v>
      </c>
      <c r="AL22" s="98">
        <v>1</v>
      </c>
      <c r="AM22" s="98">
        <v>1</v>
      </c>
      <c r="AN22" s="98">
        <v>1</v>
      </c>
      <c r="AO22" s="98">
        <v>0</v>
      </c>
      <c r="AP22" s="115">
        <v>10957625</v>
      </c>
      <c r="AQ22" s="115">
        <f t="shared" si="1"/>
        <v>0</v>
      </c>
      <c r="AR22" s="51"/>
      <c r="AS22" s="52" t="s">
        <v>101</v>
      </c>
      <c r="AV22" s="55" t="s">
        <v>110</v>
      </c>
      <c r="AY22" s="101"/>
    </row>
    <row r="23" spans="1:51" x14ac:dyDescent="0.25">
      <c r="B23" s="40">
        <v>2.5</v>
      </c>
      <c r="C23" s="40">
        <v>0.54166666666666696</v>
      </c>
      <c r="D23" s="110">
        <v>5</v>
      </c>
      <c r="E23" s="41">
        <f t="shared" si="0"/>
        <v>3.5211267605633805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136</v>
      </c>
      <c r="P23" s="111">
        <v>141</v>
      </c>
      <c r="Q23" s="111">
        <v>7179925</v>
      </c>
      <c r="R23" s="46">
        <f t="shared" si="4"/>
        <v>5853</v>
      </c>
      <c r="S23" s="47">
        <f t="shared" si="5"/>
        <v>140.47200000000001</v>
      </c>
      <c r="T23" s="47">
        <f t="shared" si="6"/>
        <v>5.8529999999999998</v>
      </c>
      <c r="U23" s="112">
        <v>5.5</v>
      </c>
      <c r="V23" s="112">
        <f t="shared" si="7"/>
        <v>5.5</v>
      </c>
      <c r="W23" s="113" t="s">
        <v>129</v>
      </c>
      <c r="X23" s="115">
        <v>0</v>
      </c>
      <c r="Y23" s="115">
        <v>1015</v>
      </c>
      <c r="Z23" s="115">
        <v>1187</v>
      </c>
      <c r="AA23" s="115">
        <v>1185</v>
      </c>
      <c r="AB23" s="115">
        <v>1187</v>
      </c>
      <c r="AC23" s="48" t="s">
        <v>90</v>
      </c>
      <c r="AD23" s="48" t="s">
        <v>90</v>
      </c>
      <c r="AE23" s="48" t="s">
        <v>90</v>
      </c>
      <c r="AF23" s="114" t="s">
        <v>90</v>
      </c>
      <c r="AG23" s="123">
        <v>47889860</v>
      </c>
      <c r="AH23" s="49">
        <f t="shared" si="9"/>
        <v>1336</v>
      </c>
      <c r="AI23" s="50">
        <f t="shared" si="8"/>
        <v>228.25901247223646</v>
      </c>
      <c r="AJ23" s="98">
        <v>0</v>
      </c>
      <c r="AK23" s="98">
        <v>1</v>
      </c>
      <c r="AL23" s="98">
        <v>1</v>
      </c>
      <c r="AM23" s="98">
        <v>1</v>
      </c>
      <c r="AN23" s="98">
        <v>1</v>
      </c>
      <c r="AO23" s="98">
        <v>0</v>
      </c>
      <c r="AP23" s="115">
        <v>10957625</v>
      </c>
      <c r="AQ23" s="115">
        <f t="shared" si="1"/>
        <v>0</v>
      </c>
      <c r="AR23" s="51"/>
      <c r="AS23" s="52" t="s">
        <v>113</v>
      </c>
      <c r="AT23" s="54"/>
      <c r="AV23" s="56" t="s">
        <v>111</v>
      </c>
      <c r="AW23" s="57" t="s">
        <v>112</v>
      </c>
      <c r="AY23" s="101"/>
    </row>
    <row r="24" spans="1:51" x14ac:dyDescent="0.25">
      <c r="B24" s="40">
        <v>2.5416666666666701</v>
      </c>
      <c r="C24" s="40">
        <v>0.58333333333333404</v>
      </c>
      <c r="D24" s="110">
        <v>5</v>
      </c>
      <c r="E24" s="41">
        <f t="shared" si="0"/>
        <v>3.5211267605633805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137</v>
      </c>
      <c r="P24" s="111">
        <v>137</v>
      </c>
      <c r="Q24" s="111">
        <v>7185799</v>
      </c>
      <c r="R24" s="46">
        <f t="shared" si="4"/>
        <v>5874</v>
      </c>
      <c r="S24" s="47">
        <f t="shared" si="5"/>
        <v>140.976</v>
      </c>
      <c r="T24" s="47">
        <f t="shared" si="6"/>
        <v>5.8739999999999997</v>
      </c>
      <c r="U24" s="112">
        <v>5.2</v>
      </c>
      <c r="V24" s="112">
        <f t="shared" si="7"/>
        <v>5.2</v>
      </c>
      <c r="W24" s="113" t="s">
        <v>129</v>
      </c>
      <c r="X24" s="115">
        <v>0</v>
      </c>
      <c r="Y24" s="115">
        <v>1006</v>
      </c>
      <c r="Z24" s="115">
        <v>1187</v>
      </c>
      <c r="AA24" s="115">
        <v>1185</v>
      </c>
      <c r="AB24" s="115">
        <v>1187</v>
      </c>
      <c r="AC24" s="48" t="s">
        <v>90</v>
      </c>
      <c r="AD24" s="48" t="s">
        <v>90</v>
      </c>
      <c r="AE24" s="48" t="s">
        <v>90</v>
      </c>
      <c r="AF24" s="114" t="s">
        <v>90</v>
      </c>
      <c r="AG24" s="123">
        <v>47891204</v>
      </c>
      <c r="AH24" s="49">
        <f>IF(ISBLANK(AG24),"-",AG24-AG23)</f>
        <v>1344</v>
      </c>
      <c r="AI24" s="50">
        <f t="shared" si="8"/>
        <v>228.80490296220634</v>
      </c>
      <c r="AJ24" s="98">
        <v>0</v>
      </c>
      <c r="AK24" s="98">
        <v>1</v>
      </c>
      <c r="AL24" s="98">
        <v>1</v>
      </c>
      <c r="AM24" s="98">
        <v>1</v>
      </c>
      <c r="AN24" s="98">
        <v>1</v>
      </c>
      <c r="AO24" s="98">
        <v>0</v>
      </c>
      <c r="AP24" s="115">
        <v>10957625</v>
      </c>
      <c r="AQ24" s="115">
        <f t="shared" si="1"/>
        <v>0</v>
      </c>
      <c r="AR24" s="53">
        <v>1.21</v>
      </c>
      <c r="AS24" s="52" t="s">
        <v>113</v>
      </c>
      <c r="AV24" s="58" t="s">
        <v>29</v>
      </c>
      <c r="AW24" s="58">
        <v>14.7</v>
      </c>
      <c r="AY24" s="101"/>
    </row>
    <row r="25" spans="1:51" x14ac:dyDescent="0.25">
      <c r="B25" s="40">
        <v>2.5833333333333299</v>
      </c>
      <c r="C25" s="40">
        <v>0.625</v>
      </c>
      <c r="D25" s="110">
        <v>5</v>
      </c>
      <c r="E25" s="41">
        <f t="shared" si="0"/>
        <v>3.5211267605633805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136</v>
      </c>
      <c r="P25" s="111">
        <v>317</v>
      </c>
      <c r="Q25" s="111">
        <v>7191468</v>
      </c>
      <c r="R25" s="46">
        <f t="shared" si="4"/>
        <v>5669</v>
      </c>
      <c r="S25" s="47">
        <f t="shared" si="5"/>
        <v>136.05600000000001</v>
      </c>
      <c r="T25" s="47">
        <f t="shared" si="6"/>
        <v>5.6689999999999996</v>
      </c>
      <c r="U25" s="112">
        <v>5</v>
      </c>
      <c r="V25" s="112">
        <f t="shared" si="7"/>
        <v>5</v>
      </c>
      <c r="W25" s="113" t="s">
        <v>129</v>
      </c>
      <c r="X25" s="115">
        <v>0</v>
      </c>
      <c r="Y25" s="115">
        <v>995</v>
      </c>
      <c r="Z25" s="115">
        <v>1187</v>
      </c>
      <c r="AA25" s="115">
        <v>11885</v>
      </c>
      <c r="AB25" s="115">
        <v>1186</v>
      </c>
      <c r="AC25" s="48" t="s">
        <v>90</v>
      </c>
      <c r="AD25" s="48" t="s">
        <v>90</v>
      </c>
      <c r="AE25" s="48" t="s">
        <v>90</v>
      </c>
      <c r="AF25" s="114" t="s">
        <v>90</v>
      </c>
      <c r="AG25" s="123">
        <v>47892477</v>
      </c>
      <c r="AH25" s="49">
        <f t="shared" si="9"/>
        <v>1273</v>
      </c>
      <c r="AI25" s="50">
        <f t="shared" si="8"/>
        <v>224.55459516669609</v>
      </c>
      <c r="AJ25" s="98">
        <v>0</v>
      </c>
      <c r="AK25" s="98">
        <v>1</v>
      </c>
      <c r="AL25" s="98">
        <v>1</v>
      </c>
      <c r="AM25" s="98">
        <v>1</v>
      </c>
      <c r="AN25" s="98">
        <v>1</v>
      </c>
      <c r="AO25" s="98">
        <v>0</v>
      </c>
      <c r="AP25" s="115">
        <v>10957625</v>
      </c>
      <c r="AQ25" s="115">
        <f t="shared" si="1"/>
        <v>0</v>
      </c>
      <c r="AR25" s="51"/>
      <c r="AS25" s="52" t="s">
        <v>113</v>
      </c>
      <c r="AV25" s="58" t="s">
        <v>74</v>
      </c>
      <c r="AW25" s="58">
        <v>10.36</v>
      </c>
      <c r="AY25" s="101"/>
    </row>
    <row r="26" spans="1:51" x14ac:dyDescent="0.25">
      <c r="B26" s="40">
        <v>2.625</v>
      </c>
      <c r="C26" s="40">
        <v>0.66666666666666696</v>
      </c>
      <c r="D26" s="110">
        <v>5</v>
      </c>
      <c r="E26" s="41">
        <f t="shared" si="0"/>
        <v>3.5211267605633805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139</v>
      </c>
      <c r="P26" s="111">
        <v>136</v>
      </c>
      <c r="Q26" s="111">
        <v>7196980</v>
      </c>
      <c r="R26" s="46">
        <f t="shared" si="4"/>
        <v>5512</v>
      </c>
      <c r="S26" s="47">
        <f t="shared" si="5"/>
        <v>132.28800000000001</v>
      </c>
      <c r="T26" s="47">
        <f t="shared" si="6"/>
        <v>5.5119999999999996</v>
      </c>
      <c r="U26" s="112">
        <v>4.8</v>
      </c>
      <c r="V26" s="112">
        <f t="shared" si="7"/>
        <v>4.8</v>
      </c>
      <c r="W26" s="113" t="s">
        <v>129</v>
      </c>
      <c r="X26" s="115">
        <v>0</v>
      </c>
      <c r="Y26" s="115">
        <v>995</v>
      </c>
      <c r="Z26" s="115">
        <v>1187</v>
      </c>
      <c r="AA26" s="115">
        <v>1185</v>
      </c>
      <c r="AB26" s="115">
        <v>1187</v>
      </c>
      <c r="AC26" s="48" t="s">
        <v>90</v>
      </c>
      <c r="AD26" s="48" t="s">
        <v>90</v>
      </c>
      <c r="AE26" s="48" t="s">
        <v>90</v>
      </c>
      <c r="AF26" s="114" t="s">
        <v>90</v>
      </c>
      <c r="AG26" s="123">
        <v>47893687</v>
      </c>
      <c r="AH26" s="49">
        <f t="shared" si="9"/>
        <v>1210</v>
      </c>
      <c r="AI26" s="50">
        <f t="shared" si="8"/>
        <v>219.52104499274313</v>
      </c>
      <c r="AJ26" s="98">
        <v>0</v>
      </c>
      <c r="AK26" s="98">
        <v>1</v>
      </c>
      <c r="AL26" s="98">
        <v>1</v>
      </c>
      <c r="AM26" s="98">
        <v>1</v>
      </c>
      <c r="AN26" s="98">
        <v>1</v>
      </c>
      <c r="AO26" s="98">
        <v>0</v>
      </c>
      <c r="AP26" s="115">
        <v>10957625</v>
      </c>
      <c r="AQ26" s="115">
        <f t="shared" si="1"/>
        <v>0</v>
      </c>
      <c r="AR26" s="51"/>
      <c r="AS26" s="52" t="s">
        <v>113</v>
      </c>
      <c r="AV26" s="58" t="s">
        <v>114</v>
      </c>
      <c r="AW26" s="58">
        <v>1.01325</v>
      </c>
      <c r="AY26" s="101"/>
    </row>
    <row r="27" spans="1:51" x14ac:dyDescent="0.25">
      <c r="B27" s="40">
        <v>2.6666666666666701</v>
      </c>
      <c r="C27" s="40">
        <v>0.70833333333333404</v>
      </c>
      <c r="D27" s="110">
        <v>5</v>
      </c>
      <c r="E27" s="41">
        <f t="shared" si="0"/>
        <v>3.5211267605633805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138</v>
      </c>
      <c r="P27" s="111">
        <v>136</v>
      </c>
      <c r="Q27" s="111">
        <v>7202683</v>
      </c>
      <c r="R27" s="46">
        <f t="shared" si="4"/>
        <v>5703</v>
      </c>
      <c r="S27" s="47">
        <f t="shared" si="5"/>
        <v>136.87200000000001</v>
      </c>
      <c r="T27" s="47">
        <f t="shared" si="6"/>
        <v>5.7030000000000003</v>
      </c>
      <c r="U27" s="112">
        <v>4.5999999999999996</v>
      </c>
      <c r="V27" s="112">
        <f t="shared" si="7"/>
        <v>4.5999999999999996</v>
      </c>
      <c r="W27" s="113" t="s">
        <v>129</v>
      </c>
      <c r="X27" s="115">
        <v>0</v>
      </c>
      <c r="Y27" s="115">
        <v>995</v>
      </c>
      <c r="Z27" s="115">
        <v>1186</v>
      </c>
      <c r="AA27" s="115">
        <v>1185</v>
      </c>
      <c r="AB27" s="115">
        <v>1186</v>
      </c>
      <c r="AC27" s="48" t="s">
        <v>90</v>
      </c>
      <c r="AD27" s="48" t="s">
        <v>90</v>
      </c>
      <c r="AE27" s="48" t="s">
        <v>90</v>
      </c>
      <c r="AF27" s="114" t="s">
        <v>90</v>
      </c>
      <c r="AG27" s="123">
        <v>47894980</v>
      </c>
      <c r="AH27" s="49">
        <f t="shared" si="9"/>
        <v>1293</v>
      </c>
      <c r="AI27" s="50">
        <f t="shared" si="8"/>
        <v>226.72277748553392</v>
      </c>
      <c r="AJ27" s="98">
        <v>0</v>
      </c>
      <c r="AK27" s="98">
        <v>1</v>
      </c>
      <c r="AL27" s="98">
        <v>1</v>
      </c>
      <c r="AM27" s="98">
        <v>1</v>
      </c>
      <c r="AN27" s="98">
        <v>1</v>
      </c>
      <c r="AO27" s="98">
        <v>0</v>
      </c>
      <c r="AP27" s="115">
        <v>10957625</v>
      </c>
      <c r="AQ27" s="115">
        <f t="shared" si="1"/>
        <v>0</v>
      </c>
      <c r="AR27" s="51"/>
      <c r="AS27" s="52" t="s">
        <v>113</v>
      </c>
      <c r="AV27" s="58" t="s">
        <v>115</v>
      </c>
      <c r="AW27" s="58">
        <v>1</v>
      </c>
      <c r="AY27" s="101"/>
    </row>
    <row r="28" spans="1:51" x14ac:dyDescent="0.25">
      <c r="B28" s="40">
        <v>2.7083333333333299</v>
      </c>
      <c r="C28" s="40">
        <v>0.750000000000002</v>
      </c>
      <c r="D28" s="110">
        <v>5</v>
      </c>
      <c r="E28" s="41">
        <f t="shared" si="0"/>
        <v>3.5211267605633805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137</v>
      </c>
      <c r="P28" s="111">
        <v>137</v>
      </c>
      <c r="Q28" s="111">
        <v>7208470</v>
      </c>
      <c r="R28" s="46">
        <f t="shared" si="4"/>
        <v>5787</v>
      </c>
      <c r="S28" s="47">
        <f t="shared" si="5"/>
        <v>138.88800000000001</v>
      </c>
      <c r="T28" s="47">
        <f t="shared" si="6"/>
        <v>5.7869999999999999</v>
      </c>
      <c r="U28" s="112">
        <v>4.4000000000000004</v>
      </c>
      <c r="V28" s="112">
        <f t="shared" si="7"/>
        <v>4.4000000000000004</v>
      </c>
      <c r="W28" s="113" t="s">
        <v>129</v>
      </c>
      <c r="X28" s="115">
        <v>0</v>
      </c>
      <c r="Y28" s="115">
        <v>995</v>
      </c>
      <c r="Z28" s="115">
        <v>1187</v>
      </c>
      <c r="AA28" s="115">
        <v>1185</v>
      </c>
      <c r="AB28" s="115">
        <v>1187</v>
      </c>
      <c r="AC28" s="48" t="s">
        <v>90</v>
      </c>
      <c r="AD28" s="48" t="s">
        <v>90</v>
      </c>
      <c r="AE28" s="48" t="s">
        <v>90</v>
      </c>
      <c r="AF28" s="114" t="s">
        <v>90</v>
      </c>
      <c r="AG28" s="123">
        <v>47896316</v>
      </c>
      <c r="AH28" s="49">
        <f t="shared" si="9"/>
        <v>1336</v>
      </c>
      <c r="AI28" s="50">
        <f t="shared" si="8"/>
        <v>230.86227751857612</v>
      </c>
      <c r="AJ28" s="98">
        <v>0</v>
      </c>
      <c r="AK28" s="98">
        <v>1</v>
      </c>
      <c r="AL28" s="98">
        <v>1</v>
      </c>
      <c r="AM28" s="98">
        <v>1</v>
      </c>
      <c r="AN28" s="98">
        <v>1</v>
      </c>
      <c r="AO28" s="98">
        <v>0</v>
      </c>
      <c r="AP28" s="115">
        <v>10957625</v>
      </c>
      <c r="AQ28" s="115">
        <f t="shared" si="1"/>
        <v>0</v>
      </c>
      <c r="AR28" s="53">
        <v>1.1499999999999999</v>
      </c>
      <c r="AS28" s="52" t="s">
        <v>113</v>
      </c>
      <c r="AV28" s="58" t="s">
        <v>116</v>
      </c>
      <c r="AW28" s="58">
        <v>101.325</v>
      </c>
      <c r="AY28" s="101"/>
    </row>
    <row r="29" spans="1:51" x14ac:dyDescent="0.25">
      <c r="A29" s="97" t="s">
        <v>134</v>
      </c>
      <c r="B29" s="40">
        <v>2.75</v>
      </c>
      <c r="C29" s="40">
        <v>0.79166666666666896</v>
      </c>
      <c r="D29" s="110">
        <v>5</v>
      </c>
      <c r="E29" s="41">
        <f t="shared" si="0"/>
        <v>3.5211267605633805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135</v>
      </c>
      <c r="P29" s="111">
        <v>132</v>
      </c>
      <c r="Q29" s="111">
        <v>7214158</v>
      </c>
      <c r="R29" s="46">
        <f t="shared" si="4"/>
        <v>5688</v>
      </c>
      <c r="S29" s="47">
        <f t="shared" si="5"/>
        <v>136.512</v>
      </c>
      <c r="T29" s="47">
        <f t="shared" si="6"/>
        <v>5.6879999999999997</v>
      </c>
      <c r="U29" s="112">
        <v>4.2</v>
      </c>
      <c r="V29" s="112">
        <f t="shared" si="7"/>
        <v>4.2</v>
      </c>
      <c r="W29" s="113" t="s">
        <v>129</v>
      </c>
      <c r="X29" s="115">
        <v>0</v>
      </c>
      <c r="Y29" s="115">
        <v>996</v>
      </c>
      <c r="Z29" s="115">
        <v>1187</v>
      </c>
      <c r="AA29" s="115">
        <v>1185</v>
      </c>
      <c r="AB29" s="115">
        <v>1187</v>
      </c>
      <c r="AC29" s="48" t="s">
        <v>90</v>
      </c>
      <c r="AD29" s="48" t="s">
        <v>90</v>
      </c>
      <c r="AE29" s="48" t="s">
        <v>90</v>
      </c>
      <c r="AF29" s="114" t="s">
        <v>90</v>
      </c>
      <c r="AG29" s="123">
        <v>47897644</v>
      </c>
      <c r="AH29" s="49">
        <f t="shared" si="9"/>
        <v>1328</v>
      </c>
      <c r="AI29" s="50">
        <f t="shared" si="8"/>
        <v>233.47398030942335</v>
      </c>
      <c r="AJ29" s="98">
        <v>0</v>
      </c>
      <c r="AK29" s="98">
        <v>1</v>
      </c>
      <c r="AL29" s="98">
        <v>1</v>
      </c>
      <c r="AM29" s="98">
        <v>1</v>
      </c>
      <c r="AN29" s="98">
        <v>1</v>
      </c>
      <c r="AO29" s="98">
        <v>0</v>
      </c>
      <c r="AP29" s="115">
        <v>10957625</v>
      </c>
      <c r="AQ29" s="115">
        <f t="shared" si="1"/>
        <v>0</v>
      </c>
      <c r="AR29" s="51"/>
      <c r="AS29" s="52" t="s">
        <v>113</v>
      </c>
      <c r="AY29" s="101"/>
    </row>
    <row r="30" spans="1:51" x14ac:dyDescent="0.25">
      <c r="B30" s="40">
        <v>2.7916666666666701</v>
      </c>
      <c r="C30" s="40">
        <v>0.83333333333333703</v>
      </c>
      <c r="D30" s="110">
        <v>5</v>
      </c>
      <c r="E30" s="41">
        <f t="shared" si="0"/>
        <v>3.5211267605633805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116</v>
      </c>
      <c r="P30" s="111">
        <v>127</v>
      </c>
      <c r="Q30" s="111">
        <v>7219577</v>
      </c>
      <c r="R30" s="46">
        <f t="shared" si="4"/>
        <v>5419</v>
      </c>
      <c r="S30" s="47">
        <f t="shared" si="5"/>
        <v>130.05600000000001</v>
      </c>
      <c r="T30" s="47">
        <f t="shared" si="6"/>
        <v>5.4189999999999996</v>
      </c>
      <c r="U30" s="112">
        <v>3.5</v>
      </c>
      <c r="V30" s="112">
        <f t="shared" si="7"/>
        <v>3.5</v>
      </c>
      <c r="W30" s="113" t="s">
        <v>133</v>
      </c>
      <c r="X30" s="115">
        <v>0</v>
      </c>
      <c r="Y30" s="115">
        <v>1058</v>
      </c>
      <c r="Z30" s="115">
        <v>0</v>
      </c>
      <c r="AA30" s="115">
        <v>1185</v>
      </c>
      <c r="AB30" s="115">
        <v>1188</v>
      </c>
      <c r="AC30" s="48" t="s">
        <v>90</v>
      </c>
      <c r="AD30" s="48" t="s">
        <v>90</v>
      </c>
      <c r="AE30" s="48" t="s">
        <v>90</v>
      </c>
      <c r="AF30" s="114" t="s">
        <v>90</v>
      </c>
      <c r="AG30" s="123">
        <v>47898748</v>
      </c>
      <c r="AH30" s="49">
        <f t="shared" si="9"/>
        <v>1104</v>
      </c>
      <c r="AI30" s="50">
        <f t="shared" si="8"/>
        <v>203.72762502306699</v>
      </c>
      <c r="AJ30" s="98">
        <v>0</v>
      </c>
      <c r="AK30" s="98">
        <v>1</v>
      </c>
      <c r="AL30" s="98">
        <v>0</v>
      </c>
      <c r="AM30" s="98">
        <v>1</v>
      </c>
      <c r="AN30" s="98">
        <v>1</v>
      </c>
      <c r="AO30" s="98">
        <v>0</v>
      </c>
      <c r="AP30" s="115">
        <v>10957625</v>
      </c>
      <c r="AQ30" s="115">
        <f t="shared" si="1"/>
        <v>0</v>
      </c>
      <c r="AR30" s="51"/>
      <c r="AS30" s="52" t="s">
        <v>113</v>
      </c>
      <c r="AV30" s="339" t="s">
        <v>117</v>
      </c>
      <c r="AW30" s="339"/>
      <c r="AY30" s="101"/>
    </row>
    <row r="31" spans="1:51" x14ac:dyDescent="0.25">
      <c r="B31" s="40">
        <v>2.8333333333333299</v>
      </c>
      <c r="C31" s="40">
        <v>0.875000000000004</v>
      </c>
      <c r="D31" s="110">
        <v>5</v>
      </c>
      <c r="E31" s="41">
        <f t="shared" si="0"/>
        <v>3.5211267605633805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129</v>
      </c>
      <c r="P31" s="111">
        <v>138</v>
      </c>
      <c r="Q31" s="111">
        <v>7225356</v>
      </c>
      <c r="R31" s="46">
        <f t="shared" si="4"/>
        <v>5779</v>
      </c>
      <c r="S31" s="47">
        <f t="shared" si="5"/>
        <v>138.696</v>
      </c>
      <c r="T31" s="47">
        <f t="shared" si="6"/>
        <v>5.7789999999999999</v>
      </c>
      <c r="U31" s="112">
        <v>3</v>
      </c>
      <c r="V31" s="112">
        <f t="shared" si="7"/>
        <v>3</v>
      </c>
      <c r="W31" s="113" t="s">
        <v>129</v>
      </c>
      <c r="X31" s="115">
        <v>0</v>
      </c>
      <c r="Y31" s="115">
        <v>1077</v>
      </c>
      <c r="Z31" s="115">
        <v>1187</v>
      </c>
      <c r="AA31" s="115">
        <v>1185</v>
      </c>
      <c r="AB31" s="115">
        <v>1187</v>
      </c>
      <c r="AC31" s="48" t="s">
        <v>90</v>
      </c>
      <c r="AD31" s="48" t="s">
        <v>90</v>
      </c>
      <c r="AE31" s="48" t="s">
        <v>90</v>
      </c>
      <c r="AF31" s="114" t="s">
        <v>90</v>
      </c>
      <c r="AG31" s="123">
        <v>47900092</v>
      </c>
      <c r="AH31" s="49">
        <f t="shared" si="9"/>
        <v>1344</v>
      </c>
      <c r="AI31" s="50">
        <f t="shared" si="8"/>
        <v>232.56618792178577</v>
      </c>
      <c r="AJ31" s="98">
        <v>0</v>
      </c>
      <c r="AK31" s="98">
        <v>1</v>
      </c>
      <c r="AL31" s="98">
        <v>1</v>
      </c>
      <c r="AM31" s="98">
        <v>1</v>
      </c>
      <c r="AN31" s="98">
        <v>1</v>
      </c>
      <c r="AO31" s="98">
        <v>0</v>
      </c>
      <c r="AP31" s="115">
        <v>10957625</v>
      </c>
      <c r="AQ31" s="115">
        <f t="shared" si="1"/>
        <v>0</v>
      </c>
      <c r="AR31" s="51"/>
      <c r="AS31" s="52" t="s">
        <v>113</v>
      </c>
      <c r="AV31" s="59" t="s">
        <v>29</v>
      </c>
      <c r="AW31" s="59" t="s">
        <v>74</v>
      </c>
      <c r="AY31" s="101"/>
    </row>
    <row r="32" spans="1:51" x14ac:dyDescent="0.25">
      <c r="B32" s="40">
        <v>2.875</v>
      </c>
      <c r="C32" s="40">
        <v>0.91666666666667096</v>
      </c>
      <c r="D32" s="110">
        <v>5</v>
      </c>
      <c r="E32" s="41">
        <f t="shared" si="0"/>
        <v>3.5211267605633805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127</v>
      </c>
      <c r="P32" s="111">
        <v>130</v>
      </c>
      <c r="Q32" s="111">
        <v>7230796</v>
      </c>
      <c r="R32" s="46">
        <f t="shared" si="4"/>
        <v>5440</v>
      </c>
      <c r="S32" s="47">
        <f t="shared" si="5"/>
        <v>130.56</v>
      </c>
      <c r="T32" s="47">
        <f t="shared" si="6"/>
        <v>5.44</v>
      </c>
      <c r="U32" s="112">
        <v>2.5</v>
      </c>
      <c r="V32" s="112">
        <f t="shared" si="7"/>
        <v>2.5</v>
      </c>
      <c r="W32" s="113" t="s">
        <v>129</v>
      </c>
      <c r="X32" s="115">
        <v>0</v>
      </c>
      <c r="Y32" s="115">
        <v>1055</v>
      </c>
      <c r="Z32" s="115">
        <v>1187</v>
      </c>
      <c r="AA32" s="115">
        <v>1185</v>
      </c>
      <c r="AB32" s="115">
        <v>1186</v>
      </c>
      <c r="AC32" s="48" t="s">
        <v>90</v>
      </c>
      <c r="AD32" s="48" t="s">
        <v>90</v>
      </c>
      <c r="AE32" s="48" t="s">
        <v>90</v>
      </c>
      <c r="AF32" s="114" t="s">
        <v>90</v>
      </c>
      <c r="AG32" s="123">
        <v>47901396</v>
      </c>
      <c r="AH32" s="49">
        <f t="shared" si="9"/>
        <v>1304</v>
      </c>
      <c r="AI32" s="50">
        <f t="shared" si="8"/>
        <v>239.70588235294116</v>
      </c>
      <c r="AJ32" s="98">
        <v>0</v>
      </c>
      <c r="AK32" s="98">
        <v>1</v>
      </c>
      <c r="AL32" s="98">
        <v>1</v>
      </c>
      <c r="AM32" s="98">
        <v>1</v>
      </c>
      <c r="AN32" s="98">
        <v>1</v>
      </c>
      <c r="AO32" s="98">
        <v>0</v>
      </c>
      <c r="AP32" s="115">
        <v>10957625</v>
      </c>
      <c r="AQ32" s="115">
        <f t="shared" si="1"/>
        <v>0</v>
      </c>
      <c r="AR32" s="53">
        <v>1.1000000000000001</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5</v>
      </c>
      <c r="E33" s="41">
        <f t="shared" si="0"/>
        <v>3.5211267605633805</v>
      </c>
      <c r="F33" s="175">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133</v>
      </c>
      <c r="P33" s="111">
        <v>124</v>
      </c>
      <c r="Q33" s="111">
        <v>7236174</v>
      </c>
      <c r="R33" s="46">
        <f t="shared" si="4"/>
        <v>5378</v>
      </c>
      <c r="S33" s="47">
        <f t="shared" si="5"/>
        <v>129.072</v>
      </c>
      <c r="T33" s="47">
        <f t="shared" si="6"/>
        <v>5.3780000000000001</v>
      </c>
      <c r="U33" s="112">
        <v>2.6</v>
      </c>
      <c r="V33" s="112">
        <f t="shared" si="7"/>
        <v>2.6</v>
      </c>
      <c r="W33" s="113" t="s">
        <v>135</v>
      </c>
      <c r="X33" s="115">
        <v>0</v>
      </c>
      <c r="Y33" s="115">
        <v>0</v>
      </c>
      <c r="Z33" s="115">
        <v>1187</v>
      </c>
      <c r="AA33" s="115">
        <v>1185</v>
      </c>
      <c r="AB33" s="115">
        <v>1186</v>
      </c>
      <c r="AC33" s="48" t="s">
        <v>90</v>
      </c>
      <c r="AD33" s="48" t="s">
        <v>90</v>
      </c>
      <c r="AE33" s="48" t="s">
        <v>90</v>
      </c>
      <c r="AF33" s="114" t="s">
        <v>90</v>
      </c>
      <c r="AG33" s="123">
        <v>47902672</v>
      </c>
      <c r="AH33" s="49">
        <f t="shared" si="9"/>
        <v>1276</v>
      </c>
      <c r="AI33" s="50">
        <f t="shared" si="8"/>
        <v>237.26292301970992</v>
      </c>
      <c r="AJ33" s="98">
        <v>0</v>
      </c>
      <c r="AK33" s="98">
        <v>0</v>
      </c>
      <c r="AL33" s="98">
        <v>1</v>
      </c>
      <c r="AM33" s="98">
        <v>1</v>
      </c>
      <c r="AN33" s="98">
        <v>1</v>
      </c>
      <c r="AO33" s="98">
        <v>0.3</v>
      </c>
      <c r="AP33" s="115">
        <v>10957772</v>
      </c>
      <c r="AQ33" s="115">
        <f t="shared" si="1"/>
        <v>147</v>
      </c>
      <c r="AR33" s="51"/>
      <c r="AS33" s="52" t="s">
        <v>113</v>
      </c>
      <c r="AY33" s="101"/>
    </row>
    <row r="34" spans="1:51" x14ac:dyDescent="0.25">
      <c r="B34" s="40">
        <v>2.9583333333333299</v>
      </c>
      <c r="C34" s="40">
        <v>1</v>
      </c>
      <c r="D34" s="110">
        <v>5</v>
      </c>
      <c r="E34" s="41">
        <f t="shared" si="0"/>
        <v>3.5211267605633805</v>
      </c>
      <c r="F34" s="175">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140</v>
      </c>
      <c r="P34" s="111">
        <v>120</v>
      </c>
      <c r="Q34" s="111">
        <v>7241052</v>
      </c>
      <c r="R34" s="46">
        <f t="shared" si="4"/>
        <v>4878</v>
      </c>
      <c r="S34" s="47">
        <f t="shared" si="5"/>
        <v>117.072</v>
      </c>
      <c r="T34" s="47">
        <f t="shared" si="6"/>
        <v>4.8780000000000001</v>
      </c>
      <c r="U34" s="112">
        <v>3.1</v>
      </c>
      <c r="V34" s="112">
        <f t="shared" si="7"/>
        <v>3.1</v>
      </c>
      <c r="W34" s="113" t="s">
        <v>135</v>
      </c>
      <c r="X34" s="115">
        <v>0</v>
      </c>
      <c r="Y34" s="115">
        <v>0</v>
      </c>
      <c r="Z34" s="115">
        <v>1187</v>
      </c>
      <c r="AA34" s="115">
        <v>1185</v>
      </c>
      <c r="AB34" s="115">
        <v>1187</v>
      </c>
      <c r="AC34" s="48" t="s">
        <v>90</v>
      </c>
      <c r="AD34" s="48" t="s">
        <v>90</v>
      </c>
      <c r="AE34" s="48" t="s">
        <v>90</v>
      </c>
      <c r="AF34" s="114" t="s">
        <v>90</v>
      </c>
      <c r="AG34" s="123">
        <v>47903864</v>
      </c>
      <c r="AH34" s="49">
        <f t="shared" si="9"/>
        <v>1192</v>
      </c>
      <c r="AI34" s="50">
        <f t="shared" si="8"/>
        <v>244.36244362443625</v>
      </c>
      <c r="AJ34" s="98">
        <v>0</v>
      </c>
      <c r="AK34" s="98">
        <v>0</v>
      </c>
      <c r="AL34" s="98">
        <v>1</v>
      </c>
      <c r="AM34" s="98">
        <v>1</v>
      </c>
      <c r="AN34" s="98">
        <v>1</v>
      </c>
      <c r="AO34" s="98">
        <v>0.3</v>
      </c>
      <c r="AP34" s="115">
        <v>10958435</v>
      </c>
      <c r="AQ34" s="115">
        <f t="shared" si="1"/>
        <v>663</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131198</v>
      </c>
      <c r="S35" s="65">
        <f>AVERAGE(S11:S34)</f>
        <v>131.19800000000001</v>
      </c>
      <c r="T35" s="65">
        <f>SUM(T11:T34)</f>
        <v>131.19799999999998</v>
      </c>
      <c r="U35" s="112"/>
      <c r="V35" s="94"/>
      <c r="W35" s="57"/>
      <c r="X35" s="88"/>
      <c r="Y35" s="89"/>
      <c r="Z35" s="89"/>
      <c r="AA35" s="89"/>
      <c r="AB35" s="90"/>
      <c r="AC35" s="88"/>
      <c r="AD35" s="89"/>
      <c r="AE35" s="90"/>
      <c r="AF35" s="91"/>
      <c r="AG35" s="66">
        <f>AG34-AG10</f>
        <v>30448</v>
      </c>
      <c r="AH35" s="67">
        <f>SUM(AH11:AH34)</f>
        <v>30448</v>
      </c>
      <c r="AI35" s="68">
        <f>$AH$35/$T35</f>
        <v>232.0767084864099</v>
      </c>
      <c r="AJ35" s="98"/>
      <c r="AK35" s="98"/>
      <c r="AL35" s="98"/>
      <c r="AM35" s="98"/>
      <c r="AN35" s="98"/>
      <c r="AO35" s="69"/>
      <c r="AP35" s="70">
        <f>AP34-AP10</f>
        <v>2848</v>
      </c>
      <c r="AQ35" s="71">
        <f>SUM(AQ11:AQ34)</f>
        <v>2848</v>
      </c>
      <c r="AR35" s="72">
        <f>AVERAGE(AR11:AR34)</f>
        <v>1.18</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278</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167" t="s">
        <v>277</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285" t="s">
        <v>276</v>
      </c>
      <c r="C41" s="282"/>
      <c r="D41" s="282"/>
      <c r="E41" s="282"/>
      <c r="F41" s="282"/>
      <c r="G41" s="282"/>
      <c r="H41" s="282"/>
      <c r="I41" s="283"/>
      <c r="J41" s="283"/>
      <c r="K41" s="283"/>
      <c r="L41" s="283"/>
      <c r="M41" s="283"/>
      <c r="N41" s="283"/>
      <c r="O41" s="283"/>
      <c r="P41" s="283"/>
      <c r="Q41" s="283"/>
      <c r="R41" s="283"/>
      <c r="S41" s="284"/>
      <c r="T41" s="284"/>
      <c r="U41" s="284"/>
      <c r="V41" s="284"/>
      <c r="W41" s="102"/>
      <c r="X41" s="102"/>
      <c r="Y41" s="102"/>
      <c r="Z41" s="102"/>
      <c r="AA41" s="102"/>
      <c r="AB41" s="102"/>
      <c r="AC41" s="102"/>
      <c r="AD41" s="102"/>
      <c r="AE41" s="102"/>
      <c r="AM41" s="20"/>
      <c r="AN41" s="99"/>
      <c r="AO41" s="99"/>
      <c r="AP41" s="99"/>
      <c r="AQ41" s="99"/>
      <c r="AR41" s="102"/>
      <c r="AV41" s="73"/>
      <c r="AW41" s="73"/>
      <c r="AY41" s="101"/>
    </row>
    <row r="42" spans="1:51" x14ac:dyDescent="0.25">
      <c r="B42" s="286" t="s">
        <v>267</v>
      </c>
      <c r="C42" s="105"/>
      <c r="D42" s="105"/>
      <c r="E42" s="105"/>
      <c r="F42" s="105"/>
      <c r="G42" s="105"/>
      <c r="H42" s="105"/>
      <c r="I42" s="106"/>
      <c r="J42" s="106"/>
      <c r="K42" s="106"/>
      <c r="L42" s="106"/>
      <c r="M42" s="106"/>
      <c r="N42" s="106"/>
      <c r="O42" s="106"/>
      <c r="P42" s="106"/>
      <c r="Q42" s="106"/>
      <c r="R42" s="106"/>
      <c r="S42" s="85"/>
      <c r="T42" s="85"/>
      <c r="U42" s="85"/>
      <c r="V42" s="85"/>
      <c r="W42" s="102"/>
      <c r="X42" s="102"/>
      <c r="Y42" s="102"/>
      <c r="Z42" s="102"/>
      <c r="AA42" s="102"/>
      <c r="AB42" s="102"/>
      <c r="AC42" s="102"/>
      <c r="AD42" s="102"/>
      <c r="AE42" s="102"/>
      <c r="AM42" s="20"/>
      <c r="AN42" s="99"/>
      <c r="AO42" s="99"/>
      <c r="AP42" s="99"/>
      <c r="AQ42" s="99"/>
      <c r="AR42" s="102"/>
      <c r="AV42" s="73"/>
      <c r="AW42" s="73"/>
      <c r="AY42" s="101"/>
    </row>
    <row r="43" spans="1:51" x14ac:dyDescent="0.25">
      <c r="B43" s="167" t="s">
        <v>279</v>
      </c>
      <c r="C43" s="105"/>
      <c r="D43" s="105"/>
      <c r="E43" s="105"/>
      <c r="F43" s="105"/>
      <c r="G43" s="105"/>
      <c r="H43" s="105"/>
      <c r="I43" s="106"/>
      <c r="J43" s="106"/>
      <c r="K43" s="106"/>
      <c r="L43" s="106"/>
      <c r="M43" s="106"/>
      <c r="N43" s="106"/>
      <c r="O43" s="106"/>
      <c r="P43" s="106"/>
      <c r="Q43" s="106"/>
      <c r="R43" s="106"/>
      <c r="S43" s="85"/>
      <c r="T43" s="85"/>
      <c r="U43" s="85"/>
      <c r="V43" s="85"/>
      <c r="W43" s="102"/>
      <c r="X43" s="102"/>
      <c r="Y43" s="102"/>
      <c r="Z43" s="102"/>
      <c r="AA43" s="102"/>
      <c r="AB43" s="102"/>
      <c r="AC43" s="102"/>
      <c r="AD43" s="102"/>
      <c r="AE43" s="102"/>
      <c r="AM43" s="20"/>
      <c r="AN43" s="99"/>
      <c r="AO43" s="99"/>
      <c r="AP43" s="99"/>
      <c r="AQ43" s="99"/>
      <c r="AR43" s="102"/>
      <c r="AV43" s="128"/>
      <c r="AW43" s="128"/>
      <c r="AY43" s="101"/>
    </row>
    <row r="44" spans="1:51" x14ac:dyDescent="0.25">
      <c r="B44" s="83" t="s">
        <v>154</v>
      </c>
      <c r="C44" s="106"/>
      <c r="D44" s="106"/>
      <c r="E44" s="106"/>
      <c r="F44" s="85"/>
      <c r="G44" s="85"/>
      <c r="H44" s="85"/>
      <c r="I44" s="106"/>
      <c r="J44" s="106"/>
      <c r="K44" s="106"/>
      <c r="L44" s="85"/>
      <c r="M44" s="85"/>
      <c r="N44" s="85"/>
      <c r="O44" s="106"/>
      <c r="P44" s="106"/>
      <c r="Q44" s="106"/>
      <c r="R44" s="106"/>
      <c r="S44" s="85"/>
      <c r="T44" s="85"/>
      <c r="U44" s="85"/>
      <c r="V44" s="85"/>
      <c r="W44" s="102"/>
      <c r="X44" s="102"/>
      <c r="Y44" s="102"/>
      <c r="Z44" s="102"/>
      <c r="AA44" s="102"/>
      <c r="AB44" s="102"/>
      <c r="AC44" s="102"/>
      <c r="AD44" s="102"/>
      <c r="AE44" s="102"/>
      <c r="AM44" s="20"/>
      <c r="AN44" s="99"/>
      <c r="AO44" s="99"/>
      <c r="AP44" s="99"/>
      <c r="AQ44" s="99"/>
      <c r="AR44" s="102"/>
      <c r="AV44" s="128"/>
      <c r="AW44" s="128"/>
      <c r="AY44" s="101"/>
    </row>
    <row r="45" spans="1:51" x14ac:dyDescent="0.25">
      <c r="B45" s="167" t="s">
        <v>281</v>
      </c>
      <c r="C45" s="106"/>
      <c r="D45" s="106"/>
      <c r="E45" s="106"/>
      <c r="F45" s="85"/>
      <c r="G45" s="85"/>
      <c r="H45" s="85"/>
      <c r="I45" s="106"/>
      <c r="J45" s="106"/>
      <c r="K45" s="106"/>
      <c r="L45" s="85"/>
      <c r="M45" s="85"/>
      <c r="N45" s="85"/>
      <c r="O45" s="106"/>
      <c r="P45" s="106"/>
      <c r="Q45" s="106"/>
      <c r="R45" s="106"/>
      <c r="S45" s="85"/>
      <c r="T45" s="85"/>
      <c r="U45" s="85"/>
      <c r="V45" s="85"/>
      <c r="W45" s="102"/>
      <c r="X45" s="102"/>
      <c r="Y45" s="102"/>
      <c r="Z45" s="102"/>
      <c r="AA45" s="102"/>
      <c r="AB45" s="102"/>
      <c r="AC45" s="102"/>
      <c r="AD45" s="102"/>
      <c r="AE45" s="102"/>
      <c r="AM45" s="20"/>
      <c r="AN45" s="99"/>
      <c r="AO45" s="99"/>
      <c r="AP45" s="99"/>
      <c r="AQ45" s="99"/>
      <c r="AR45" s="102"/>
      <c r="AV45" s="128"/>
      <c r="AW45" s="128"/>
      <c r="AY45" s="101"/>
    </row>
    <row r="46" spans="1:51" x14ac:dyDescent="0.25">
      <c r="B46" s="133" t="s">
        <v>280</v>
      </c>
      <c r="C46" s="105"/>
      <c r="D46" s="105"/>
      <c r="E46" s="105"/>
      <c r="F46" s="105"/>
      <c r="G46" s="105"/>
      <c r="H46" s="105"/>
      <c r="I46" s="106"/>
      <c r="J46" s="106"/>
      <c r="K46" s="106"/>
      <c r="L46" s="106"/>
      <c r="M46" s="106"/>
      <c r="N46" s="106"/>
      <c r="O46" s="106"/>
      <c r="P46" s="106"/>
      <c r="Q46" s="106"/>
      <c r="R46" s="106"/>
      <c r="S46" s="107"/>
      <c r="T46" s="107"/>
      <c r="U46" s="107"/>
      <c r="V46" s="107"/>
      <c r="W46" s="102"/>
      <c r="X46" s="102"/>
      <c r="Y46" s="102"/>
      <c r="Z46" s="102"/>
      <c r="AA46" s="102"/>
      <c r="AB46" s="102"/>
      <c r="AC46" s="102"/>
      <c r="AD46" s="102"/>
      <c r="AE46" s="102"/>
      <c r="AM46" s="103"/>
      <c r="AN46" s="103"/>
      <c r="AO46" s="103"/>
      <c r="AP46" s="103"/>
      <c r="AQ46" s="103"/>
      <c r="AR46" s="103"/>
      <c r="AS46" s="104"/>
      <c r="AV46" s="101"/>
      <c r="AW46" s="97"/>
      <c r="AX46" s="97"/>
      <c r="AY46" s="97"/>
    </row>
    <row r="47" spans="1:51" x14ac:dyDescent="0.25">
      <c r="B47" s="167" t="s">
        <v>282</v>
      </c>
      <c r="C47" s="216"/>
      <c r="D47" s="217"/>
      <c r="E47" s="216"/>
      <c r="F47" s="216"/>
      <c r="G47" s="216"/>
      <c r="H47" s="216"/>
      <c r="I47" s="220"/>
      <c r="J47" s="221"/>
      <c r="K47" s="221"/>
      <c r="L47" s="191"/>
      <c r="M47" s="191"/>
      <c r="N47" s="191"/>
      <c r="O47" s="191"/>
      <c r="P47" s="191"/>
      <c r="Q47" s="191"/>
      <c r="R47" s="191"/>
      <c r="S47" s="120"/>
      <c r="T47" s="107"/>
      <c r="U47" s="107"/>
      <c r="V47" s="107"/>
      <c r="W47" s="102"/>
      <c r="X47" s="102"/>
      <c r="Y47" s="102"/>
      <c r="Z47" s="102"/>
      <c r="AA47" s="102"/>
      <c r="AB47" s="102"/>
      <c r="AC47" s="102"/>
      <c r="AD47" s="102"/>
      <c r="AE47" s="102"/>
      <c r="AM47" s="103"/>
      <c r="AN47" s="103"/>
      <c r="AO47" s="103"/>
      <c r="AP47" s="103"/>
      <c r="AQ47" s="103"/>
      <c r="AR47" s="103"/>
      <c r="AS47" s="104"/>
      <c r="AV47" s="101"/>
      <c r="AW47" s="97"/>
      <c r="AX47" s="97"/>
      <c r="AY47" s="97"/>
    </row>
    <row r="48" spans="1:51" x14ac:dyDescent="0.25">
      <c r="A48" s="121"/>
      <c r="B48" s="167" t="s">
        <v>140</v>
      </c>
      <c r="C48" s="267"/>
      <c r="D48" s="268"/>
      <c r="E48" s="269"/>
      <c r="F48" s="269"/>
      <c r="G48" s="269"/>
      <c r="H48" s="269"/>
      <c r="I48" s="269"/>
      <c r="J48" s="270"/>
      <c r="K48" s="270"/>
      <c r="L48" s="271"/>
      <c r="M48" s="271"/>
      <c r="N48" s="271"/>
      <c r="O48" s="125"/>
      <c r="P48" s="125"/>
      <c r="Q48" s="125"/>
      <c r="R48" s="125"/>
      <c r="S48" s="125"/>
      <c r="T48" s="126"/>
      <c r="U48" s="126"/>
      <c r="V48" s="107"/>
      <c r="W48" s="102"/>
      <c r="X48" s="102"/>
      <c r="Y48" s="102"/>
      <c r="Z48" s="102"/>
      <c r="AA48" s="102"/>
      <c r="AB48" s="102"/>
      <c r="AC48" s="102"/>
      <c r="AD48" s="102"/>
      <c r="AE48" s="102"/>
      <c r="AM48" s="103"/>
      <c r="AN48" s="103"/>
      <c r="AO48" s="103"/>
      <c r="AP48" s="103"/>
      <c r="AQ48" s="103"/>
      <c r="AR48" s="103"/>
      <c r="AS48" s="104"/>
      <c r="AV48" s="101"/>
      <c r="AW48" s="97"/>
      <c r="AX48" s="97"/>
      <c r="AY48" s="97"/>
    </row>
    <row r="49" spans="1:51" x14ac:dyDescent="0.25">
      <c r="B49" s="299" t="s">
        <v>283</v>
      </c>
      <c r="C49" s="300"/>
      <c r="D49" s="288"/>
      <c r="E49" s="300"/>
      <c r="F49" s="300"/>
      <c r="G49" s="269"/>
      <c r="H49" s="269"/>
      <c r="I49" s="269"/>
      <c r="J49" s="270"/>
      <c r="K49" s="270"/>
      <c r="L49" s="271"/>
      <c r="M49" s="271"/>
      <c r="N49" s="271"/>
      <c r="O49" s="125"/>
      <c r="P49" s="135"/>
      <c r="Q49" s="135"/>
      <c r="R49" s="135"/>
      <c r="S49" s="135"/>
      <c r="T49" s="135"/>
      <c r="U49" s="135"/>
      <c r="V49" s="107"/>
      <c r="W49" s="102"/>
      <c r="X49" s="102"/>
      <c r="Y49" s="102"/>
      <c r="Z49" s="102"/>
      <c r="AA49" s="102"/>
      <c r="AB49" s="102"/>
      <c r="AC49" s="102"/>
      <c r="AD49" s="102"/>
      <c r="AE49" s="102"/>
      <c r="AM49" s="103"/>
      <c r="AN49" s="103"/>
      <c r="AO49" s="103"/>
      <c r="AP49" s="103"/>
      <c r="AQ49" s="103"/>
      <c r="AR49" s="103"/>
      <c r="AS49" s="104"/>
      <c r="AV49" s="101"/>
      <c r="AW49" s="97"/>
      <c r="AX49" s="97"/>
      <c r="AY49" s="97"/>
    </row>
    <row r="50" spans="1:51" x14ac:dyDescent="0.25">
      <c r="B50" s="246" t="s">
        <v>284</v>
      </c>
      <c r="C50" s="247"/>
      <c r="D50" s="248"/>
      <c r="E50" s="247"/>
      <c r="F50" s="247"/>
      <c r="G50" s="269"/>
      <c r="H50" s="269"/>
      <c r="I50" s="269"/>
      <c r="J50" s="270"/>
      <c r="K50" s="270"/>
      <c r="L50" s="271"/>
      <c r="M50" s="271"/>
      <c r="N50" s="271"/>
      <c r="O50" s="125"/>
      <c r="P50" s="135"/>
      <c r="Q50" s="135"/>
      <c r="R50" s="135"/>
      <c r="S50" s="135"/>
      <c r="T50" s="135"/>
      <c r="U50" s="135"/>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246" t="s">
        <v>285</v>
      </c>
      <c r="C51" s="247"/>
      <c r="D51" s="248"/>
      <c r="E51" s="247"/>
      <c r="F51" s="247"/>
      <c r="G51" s="216"/>
      <c r="H51" s="216"/>
      <c r="I51" s="216"/>
      <c r="J51" s="216"/>
      <c r="K51" s="216"/>
      <c r="L51" s="124"/>
      <c r="M51" s="124"/>
      <c r="N51" s="124"/>
      <c r="O51" s="124"/>
      <c r="P51" s="124"/>
      <c r="Q51" s="124"/>
      <c r="R51" s="124"/>
      <c r="S51" s="124"/>
      <c r="T51" s="124"/>
      <c r="U51" s="124"/>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246" t="s">
        <v>286</v>
      </c>
      <c r="C52" s="247"/>
      <c r="D52" s="248"/>
      <c r="E52" s="247"/>
      <c r="F52" s="247"/>
      <c r="G52" s="216"/>
      <c r="H52" s="216"/>
      <c r="I52" s="216"/>
      <c r="J52" s="216"/>
      <c r="K52" s="216"/>
      <c r="L52" s="124"/>
      <c r="M52" s="124"/>
      <c r="N52" s="124"/>
      <c r="O52" s="124"/>
      <c r="P52" s="124"/>
      <c r="Q52" s="124"/>
      <c r="R52" s="124"/>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246" t="s">
        <v>287</v>
      </c>
      <c r="C53" s="247"/>
      <c r="D53" s="248"/>
      <c r="E53" s="247"/>
      <c r="F53" s="247"/>
      <c r="G53" s="216"/>
      <c r="H53" s="216"/>
      <c r="I53" s="218"/>
      <c r="J53" s="219"/>
      <c r="K53" s="219"/>
      <c r="L53" s="125"/>
      <c r="M53" s="125"/>
      <c r="N53" s="125"/>
      <c r="O53" s="125"/>
      <c r="P53" s="125"/>
      <c r="Q53" s="125"/>
      <c r="R53" s="125"/>
      <c r="S53" s="125"/>
      <c r="T53" s="126"/>
      <c r="U53" s="126"/>
      <c r="V53" s="79"/>
      <c r="W53" s="102"/>
      <c r="X53" s="102"/>
      <c r="Y53" s="102"/>
      <c r="Z53" s="80"/>
      <c r="AA53" s="102"/>
      <c r="AB53" s="102"/>
      <c r="AC53" s="102"/>
      <c r="AD53" s="102"/>
      <c r="AE53" s="102"/>
      <c r="AM53" s="103"/>
      <c r="AN53" s="103"/>
      <c r="AO53" s="103"/>
      <c r="AP53" s="103"/>
      <c r="AQ53" s="103"/>
      <c r="AR53" s="103"/>
      <c r="AS53" s="104"/>
      <c r="AV53" s="101"/>
      <c r="AW53" s="97"/>
      <c r="AX53" s="97"/>
      <c r="AY53" s="97"/>
    </row>
    <row r="54" spans="1:51" x14ac:dyDescent="0.25">
      <c r="B54" s="246" t="s">
        <v>288</v>
      </c>
      <c r="C54" s="247"/>
      <c r="D54" s="248"/>
      <c r="E54" s="247"/>
      <c r="F54" s="247"/>
      <c r="G54" s="216"/>
      <c r="H54" s="216"/>
      <c r="I54" s="218"/>
      <c r="J54" s="219"/>
      <c r="K54" s="219"/>
      <c r="L54" s="125"/>
      <c r="M54" s="125"/>
      <c r="N54" s="125"/>
      <c r="O54" s="125"/>
      <c r="P54" s="125"/>
      <c r="Q54" s="125"/>
      <c r="R54" s="125"/>
      <c r="S54" s="125"/>
      <c r="T54" s="126"/>
      <c r="U54" s="126"/>
      <c r="V54" s="79"/>
      <c r="W54" s="102"/>
      <c r="X54" s="102"/>
      <c r="Y54" s="102"/>
      <c r="Z54" s="80"/>
      <c r="AA54" s="102"/>
      <c r="AB54" s="102"/>
      <c r="AC54" s="102"/>
      <c r="AD54" s="102"/>
      <c r="AE54" s="102"/>
      <c r="AM54" s="103"/>
      <c r="AN54" s="103"/>
      <c r="AO54" s="103"/>
      <c r="AP54" s="103"/>
      <c r="AQ54" s="103"/>
      <c r="AR54" s="103"/>
      <c r="AS54" s="104"/>
      <c r="AV54" s="101"/>
      <c r="AW54" s="97"/>
      <c r="AX54" s="97"/>
      <c r="AY54" s="97"/>
    </row>
    <row r="55" spans="1:51" x14ac:dyDescent="0.25">
      <c r="B55" s="246" t="s">
        <v>289</v>
      </c>
      <c r="C55" s="247"/>
      <c r="D55" s="248"/>
      <c r="E55" s="247"/>
      <c r="F55" s="247"/>
      <c r="G55" s="216"/>
      <c r="H55" s="216"/>
      <c r="I55" s="218"/>
      <c r="J55" s="219"/>
      <c r="K55" s="219"/>
      <c r="L55" s="125"/>
      <c r="M55" s="125"/>
      <c r="N55" s="125"/>
      <c r="O55" s="125"/>
      <c r="P55" s="125"/>
      <c r="Q55" s="125"/>
      <c r="R55" s="235"/>
      <c r="S55" s="135"/>
      <c r="T55" s="135"/>
      <c r="U55" s="135"/>
      <c r="V55" s="135"/>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246" t="s">
        <v>290</v>
      </c>
      <c r="C56" s="246"/>
      <c r="D56" s="246"/>
      <c r="E56" s="289"/>
      <c r="F56" s="290"/>
      <c r="G56" s="135"/>
      <c r="H56" s="135"/>
      <c r="I56" s="135"/>
      <c r="J56" s="135"/>
      <c r="K56" s="135"/>
      <c r="L56" s="135"/>
      <c r="M56" s="135"/>
      <c r="N56" s="135"/>
      <c r="O56" s="135"/>
      <c r="P56" s="135"/>
      <c r="Q56" s="135"/>
      <c r="R56" s="135"/>
      <c r="S56" s="135"/>
      <c r="T56" s="135"/>
      <c r="U56" s="135"/>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B57" s="246" t="s">
        <v>291</v>
      </c>
      <c r="C57" s="246"/>
      <c r="D57" s="246"/>
      <c r="E57" s="289"/>
      <c r="F57" s="290"/>
      <c r="G57" s="135"/>
      <c r="H57" s="135"/>
      <c r="I57" s="135"/>
      <c r="J57" s="135"/>
      <c r="K57" s="135"/>
      <c r="L57" s="135"/>
      <c r="M57" s="135"/>
      <c r="N57" s="135"/>
      <c r="O57" s="135"/>
      <c r="P57" s="135"/>
      <c r="Q57" s="135"/>
      <c r="R57" s="135"/>
      <c r="S57" s="124"/>
      <c r="T57" s="124"/>
      <c r="U57" s="124"/>
      <c r="V57" s="122"/>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A58" s="102"/>
      <c r="B58" s="202" t="s">
        <v>292</v>
      </c>
      <c r="C58" s="247"/>
      <c r="D58" s="248"/>
      <c r="E58" s="204"/>
      <c r="F58" s="249"/>
      <c r="G58" s="245"/>
      <c r="H58" s="105"/>
      <c r="I58" s="105"/>
      <c r="J58" s="106"/>
      <c r="K58" s="106"/>
      <c r="L58" s="106"/>
      <c r="M58" s="106"/>
      <c r="N58" s="106"/>
      <c r="O58" s="106"/>
      <c r="P58" s="106"/>
      <c r="Q58" s="106"/>
      <c r="R58" s="106"/>
      <c r="S58" s="106"/>
      <c r="T58" s="120"/>
      <c r="U58" s="122"/>
      <c r="V58" s="122"/>
      <c r="AS58" s="97"/>
      <c r="AT58" s="97"/>
      <c r="AU58" s="97"/>
      <c r="AV58" s="97"/>
      <c r="AW58" s="97"/>
      <c r="AX58" s="97"/>
      <c r="AY58" s="97"/>
    </row>
    <row r="59" spans="1:51" x14ac:dyDescent="0.25">
      <c r="A59" s="102"/>
      <c r="B59" s="167"/>
      <c r="C59" s="105"/>
      <c r="D59" s="244"/>
      <c r="E59" s="124"/>
      <c r="F59" s="137"/>
      <c r="G59" s="137"/>
      <c r="H59" s="105"/>
      <c r="I59" s="105"/>
      <c r="J59" s="106"/>
      <c r="K59" s="106"/>
      <c r="L59" s="106"/>
      <c r="M59" s="106"/>
      <c r="N59" s="106"/>
      <c r="O59" s="106"/>
      <c r="P59" s="106"/>
      <c r="Q59" s="106"/>
      <c r="R59" s="106"/>
      <c r="S59" s="106"/>
      <c r="T59" s="120"/>
      <c r="U59" s="122"/>
      <c r="V59" s="122"/>
      <c r="AS59" s="97"/>
      <c r="AT59" s="97"/>
      <c r="AU59" s="97"/>
      <c r="AV59" s="97"/>
      <c r="AW59" s="97"/>
      <c r="AX59" s="97"/>
      <c r="AY59" s="97"/>
    </row>
    <row r="60" spans="1:51" x14ac:dyDescent="0.25">
      <c r="A60" s="102"/>
      <c r="B60" s="291" t="s">
        <v>293</v>
      </c>
      <c r="C60" s="292"/>
      <c r="D60" s="293"/>
      <c r="E60" s="292"/>
      <c r="F60" s="292"/>
      <c r="G60" s="137"/>
      <c r="H60" s="105"/>
      <c r="I60" s="105"/>
      <c r="J60" s="106"/>
      <c r="K60" s="106"/>
      <c r="L60" s="106"/>
      <c r="M60" s="106"/>
      <c r="N60" s="106"/>
      <c r="O60" s="106"/>
      <c r="P60" s="106"/>
      <c r="Q60" s="106"/>
      <c r="R60" s="106"/>
      <c r="S60" s="106"/>
      <c r="T60" s="120"/>
      <c r="U60" s="122"/>
      <c r="V60" s="122"/>
      <c r="AS60" s="97"/>
      <c r="AT60" s="97"/>
      <c r="AU60" s="97"/>
      <c r="AV60" s="97"/>
      <c r="AW60" s="97"/>
      <c r="AX60" s="97"/>
      <c r="AY60" s="97"/>
    </row>
    <row r="61" spans="1:51" x14ac:dyDescent="0.25">
      <c r="A61" s="102"/>
      <c r="B61" s="291" t="s">
        <v>294</v>
      </c>
      <c r="C61" s="292"/>
      <c r="D61" s="293"/>
      <c r="E61" s="292"/>
      <c r="F61" s="292"/>
      <c r="G61" s="105"/>
      <c r="H61" s="105"/>
      <c r="I61" s="105"/>
      <c r="J61" s="273"/>
      <c r="K61" s="273"/>
      <c r="L61" s="273"/>
      <c r="M61" s="273"/>
      <c r="N61" s="273"/>
      <c r="O61" s="273"/>
      <c r="P61" s="273"/>
      <c r="Q61" s="273"/>
      <c r="R61" s="273"/>
      <c r="S61" s="273"/>
      <c r="T61" s="274"/>
      <c r="U61" s="274"/>
      <c r="V61" s="274"/>
      <c r="AS61" s="97"/>
      <c r="AT61" s="97"/>
      <c r="AU61" s="97"/>
      <c r="AV61" s="97"/>
      <c r="AW61" s="97"/>
      <c r="AX61" s="97"/>
      <c r="AY61" s="97"/>
    </row>
    <row r="62" spans="1:51" x14ac:dyDescent="0.25">
      <c r="A62" s="102"/>
      <c r="B62" s="291" t="s">
        <v>295</v>
      </c>
      <c r="C62" s="292"/>
      <c r="D62" s="293"/>
      <c r="E62" s="292"/>
      <c r="F62" s="292"/>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291" t="s">
        <v>296</v>
      </c>
      <c r="C63" s="292"/>
      <c r="D63" s="293"/>
      <c r="E63" s="292"/>
      <c r="F63" s="292"/>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291" t="s">
        <v>297</v>
      </c>
      <c r="C64" s="292"/>
      <c r="D64" s="293"/>
      <c r="E64" s="292"/>
      <c r="F64" s="292"/>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291" t="s">
        <v>298</v>
      </c>
      <c r="C65" s="292"/>
      <c r="D65" s="293"/>
      <c r="E65" s="292"/>
      <c r="F65" s="292"/>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291" t="s">
        <v>299</v>
      </c>
      <c r="C66" s="291"/>
      <c r="D66" s="291"/>
      <c r="E66" s="294"/>
      <c r="F66" s="295"/>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291" t="s">
        <v>300</v>
      </c>
      <c r="C67" s="291"/>
      <c r="D67" s="291"/>
      <c r="E67" s="294"/>
      <c r="F67" s="295"/>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296" t="s">
        <v>301</v>
      </c>
      <c r="C68" s="292"/>
      <c r="D68" s="293"/>
      <c r="E68" s="297"/>
      <c r="F68" s="298"/>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296"/>
      <c r="C69" s="292"/>
      <c r="D69" s="293"/>
      <c r="E69" s="297"/>
      <c r="F69" s="298"/>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67" t="s">
        <v>143</v>
      </c>
      <c r="C70" s="216"/>
      <c r="D70" s="217"/>
      <c r="E70" s="216"/>
      <c r="F70" s="216"/>
      <c r="G70" s="216"/>
      <c r="H70" s="216"/>
      <c r="I70" s="216"/>
      <c r="J70" s="216"/>
      <c r="K70" s="216"/>
      <c r="L70" s="124"/>
      <c r="M70" s="124"/>
      <c r="N70" s="124"/>
      <c r="O70" s="124"/>
      <c r="P70" s="124"/>
      <c r="Q70" s="124"/>
      <c r="R70" s="124"/>
      <c r="S70" s="106"/>
      <c r="T70" s="120"/>
      <c r="U70" s="122"/>
      <c r="V70" s="79"/>
      <c r="AS70" s="97"/>
      <c r="AT70" s="97"/>
      <c r="AU70" s="97"/>
      <c r="AV70" s="97"/>
      <c r="AW70" s="97"/>
      <c r="AX70" s="97"/>
      <c r="AY70" s="97"/>
    </row>
    <row r="71" spans="1:51" x14ac:dyDescent="0.25">
      <c r="A71" s="102"/>
      <c r="B71" s="134" t="s">
        <v>173</v>
      </c>
      <c r="C71" s="216"/>
      <c r="D71" s="217"/>
      <c r="E71" s="216"/>
      <c r="F71" s="216"/>
      <c r="G71" s="216"/>
      <c r="H71" s="216"/>
      <c r="I71" s="218"/>
      <c r="J71" s="219"/>
      <c r="K71" s="219"/>
      <c r="L71" s="125"/>
      <c r="M71" s="125"/>
      <c r="N71" s="125"/>
      <c r="O71" s="125"/>
      <c r="P71" s="125"/>
      <c r="Q71" s="125"/>
      <c r="R71" s="125"/>
      <c r="S71" s="106"/>
      <c r="T71" s="120"/>
      <c r="U71" s="122"/>
      <c r="V71" s="79"/>
      <c r="AS71" s="97"/>
      <c r="AT71" s="97"/>
      <c r="AU71" s="97"/>
      <c r="AV71" s="97"/>
      <c r="AW71" s="97"/>
      <c r="AX71" s="97"/>
      <c r="AY71" s="97"/>
    </row>
    <row r="72" spans="1:51" x14ac:dyDescent="0.25">
      <c r="A72" s="102"/>
      <c r="B72" s="167" t="s">
        <v>144</v>
      </c>
      <c r="C72" s="214"/>
      <c r="D72" s="217"/>
      <c r="E72" s="216"/>
      <c r="F72" s="216"/>
      <c r="G72" s="216"/>
      <c r="H72" s="216"/>
      <c r="I72" s="218"/>
      <c r="J72" s="219"/>
      <c r="K72" s="219"/>
      <c r="L72" s="125"/>
      <c r="M72" s="125"/>
      <c r="N72" s="125"/>
      <c r="O72" s="125"/>
      <c r="P72" s="125"/>
      <c r="Q72" s="125"/>
      <c r="R72" s="125"/>
      <c r="S72" s="106"/>
      <c r="T72" s="120"/>
      <c r="U72" s="122"/>
      <c r="V72" s="79"/>
      <c r="AS72" s="97"/>
      <c r="AT72" s="97"/>
      <c r="AU72" s="97"/>
      <c r="AV72" s="97"/>
      <c r="AW72" s="97"/>
      <c r="AX72" s="97"/>
      <c r="AY72" s="97"/>
    </row>
    <row r="73" spans="1:51" x14ac:dyDescent="0.25">
      <c r="A73" s="102"/>
      <c r="B73" s="134" t="s">
        <v>264</v>
      </c>
      <c r="C73" s="214"/>
      <c r="D73" s="217"/>
      <c r="E73" s="216"/>
      <c r="F73" s="216"/>
      <c r="G73" s="216"/>
      <c r="H73" s="216"/>
      <c r="I73" s="218"/>
      <c r="J73" s="219"/>
      <c r="K73" s="219"/>
      <c r="L73" s="125"/>
      <c r="M73" s="125"/>
      <c r="N73" s="125"/>
      <c r="O73" s="125"/>
      <c r="P73" s="125"/>
      <c r="Q73" s="125"/>
      <c r="R73" s="235"/>
      <c r="S73" s="106"/>
      <c r="T73" s="120"/>
      <c r="U73" s="122"/>
      <c r="V73" s="79"/>
      <c r="AS73" s="97"/>
      <c r="AT73" s="97"/>
      <c r="AU73" s="97"/>
      <c r="AV73" s="97"/>
      <c r="AW73" s="97"/>
      <c r="AX73" s="97"/>
      <c r="AY73" s="97"/>
    </row>
    <row r="74" spans="1:51" x14ac:dyDescent="0.25">
      <c r="A74" s="102"/>
      <c r="B74" s="167" t="s">
        <v>212</v>
      </c>
      <c r="C74" s="133"/>
      <c r="D74" s="135"/>
      <c r="E74" s="222"/>
      <c r="F74" s="135"/>
      <c r="G74" s="135"/>
      <c r="H74" s="135"/>
      <c r="I74" s="135"/>
      <c r="J74" s="135"/>
      <c r="K74" s="135"/>
      <c r="L74" s="135"/>
      <c r="M74" s="135"/>
      <c r="N74" s="135"/>
      <c r="O74" s="135"/>
      <c r="P74" s="135"/>
      <c r="Q74" s="135"/>
      <c r="R74" s="135"/>
      <c r="S74" s="106"/>
      <c r="T74" s="120"/>
      <c r="U74" s="122"/>
      <c r="V74" s="79"/>
      <c r="AS74" s="97"/>
      <c r="AT74" s="97"/>
      <c r="AU74" s="97"/>
      <c r="AV74" s="97"/>
      <c r="AW74" s="97"/>
      <c r="AX74" s="97"/>
      <c r="AY74" s="97"/>
    </row>
    <row r="75" spans="1:51" x14ac:dyDescent="0.25">
      <c r="A75" s="102"/>
      <c r="B75" s="181" t="s">
        <v>174</v>
      </c>
      <c r="C75" s="210"/>
      <c r="D75" s="242"/>
      <c r="E75" s="243"/>
      <c r="F75" s="243"/>
      <c r="G75" s="243"/>
      <c r="H75" s="243"/>
      <c r="I75" s="243"/>
      <c r="J75" s="243"/>
      <c r="K75" s="243"/>
      <c r="L75" s="243"/>
      <c r="M75" s="243"/>
      <c r="N75" s="243"/>
      <c r="O75" s="243"/>
      <c r="P75" s="243"/>
      <c r="Q75" s="243"/>
      <c r="R75" s="243"/>
      <c r="S75" s="106"/>
      <c r="T75" s="120"/>
      <c r="U75" s="122"/>
      <c r="V75" s="79"/>
      <c r="AS75" s="97"/>
      <c r="AT75" s="97"/>
      <c r="AU75" s="97"/>
      <c r="AV75" s="97"/>
      <c r="AW75" s="97"/>
      <c r="AX75" s="97"/>
      <c r="AY75" s="97"/>
    </row>
    <row r="76" spans="1:51" x14ac:dyDescent="0.25">
      <c r="A76" s="102"/>
      <c r="B76" s="133" t="s">
        <v>188</v>
      </c>
      <c r="C76" s="134"/>
      <c r="D76" s="222"/>
      <c r="E76" s="135"/>
      <c r="F76" s="135"/>
      <c r="G76" s="124"/>
      <c r="H76" s="124"/>
      <c r="I76" s="124"/>
      <c r="J76" s="124"/>
      <c r="K76" s="124"/>
      <c r="L76" s="124"/>
      <c r="M76" s="124"/>
      <c r="N76" s="124"/>
      <c r="O76" s="124"/>
      <c r="P76" s="124"/>
      <c r="Q76" s="124"/>
      <c r="R76" s="124"/>
      <c r="S76" s="106"/>
      <c r="T76" s="120"/>
      <c r="U76" s="122"/>
      <c r="V76" s="79"/>
      <c r="AS76" s="97"/>
      <c r="AT76" s="97"/>
      <c r="AU76" s="97"/>
      <c r="AV76" s="97"/>
      <c r="AW76" s="97"/>
      <c r="AX76" s="97"/>
      <c r="AY76" s="97"/>
    </row>
    <row r="77" spans="1:51" x14ac:dyDescent="0.25">
      <c r="A77" s="102"/>
      <c r="B77" s="167" t="s">
        <v>148</v>
      </c>
      <c r="C77" s="134"/>
      <c r="D77" s="222"/>
      <c r="E77" s="135"/>
      <c r="F77" s="135"/>
      <c r="G77" s="124"/>
      <c r="H77" s="124"/>
      <c r="I77" s="124"/>
      <c r="J77" s="124"/>
      <c r="K77" s="124"/>
      <c r="L77" s="124"/>
      <c r="M77" s="124"/>
      <c r="N77" s="124"/>
      <c r="O77" s="124"/>
      <c r="P77" s="124"/>
      <c r="Q77" s="124"/>
      <c r="R77" s="124"/>
      <c r="S77" s="106"/>
      <c r="T77" s="120"/>
      <c r="U77" s="122"/>
      <c r="V77" s="79"/>
      <c r="AS77" s="97"/>
      <c r="AT77" s="97"/>
      <c r="AU77" s="97"/>
      <c r="AV77" s="97"/>
      <c r="AW77" s="97"/>
      <c r="AX77" s="97"/>
      <c r="AY77" s="97"/>
    </row>
    <row r="78" spans="1:51" x14ac:dyDescent="0.25">
      <c r="A78" s="102"/>
      <c r="B78" s="133" t="s">
        <v>225</v>
      </c>
      <c r="C78" s="134"/>
      <c r="D78" s="222"/>
      <c r="E78" s="135"/>
      <c r="F78" s="135"/>
      <c r="G78" s="124"/>
      <c r="H78" s="124"/>
      <c r="I78" s="124"/>
      <c r="J78" s="124"/>
      <c r="K78" s="124"/>
      <c r="L78" s="124"/>
      <c r="M78" s="124"/>
      <c r="N78" s="124"/>
      <c r="O78" s="124"/>
      <c r="P78" s="124"/>
      <c r="Q78" s="124"/>
      <c r="R78" s="124"/>
      <c r="S78" s="106"/>
      <c r="T78" s="120"/>
      <c r="U78" s="122"/>
      <c r="V78" s="79"/>
      <c r="AS78" s="97"/>
      <c r="AT78" s="97"/>
      <c r="AU78" s="97"/>
      <c r="AV78" s="97"/>
      <c r="AW78" s="97"/>
      <c r="AX78" s="97"/>
      <c r="AY78" s="97"/>
    </row>
    <row r="79" spans="1:51" x14ac:dyDescent="0.25">
      <c r="A79" s="102"/>
      <c r="B79" s="167"/>
      <c r="C79" s="134"/>
      <c r="D79" s="222"/>
      <c r="E79" s="135"/>
      <c r="F79" s="135"/>
      <c r="G79" s="124"/>
      <c r="H79" s="124"/>
      <c r="I79" s="124"/>
      <c r="J79" s="124"/>
      <c r="K79" s="124"/>
      <c r="L79" s="124"/>
      <c r="M79" s="124"/>
      <c r="N79" s="124"/>
      <c r="O79" s="124"/>
      <c r="P79" s="124"/>
      <c r="Q79" s="124"/>
      <c r="R79" s="124"/>
      <c r="S79" s="106"/>
      <c r="T79" s="120"/>
      <c r="U79" s="122"/>
      <c r="V79" s="79"/>
      <c r="AS79" s="97"/>
      <c r="AT79" s="97"/>
      <c r="AU79" s="97"/>
      <c r="AV79" s="97"/>
      <c r="AW79" s="97"/>
      <c r="AX79" s="97"/>
      <c r="AY79" s="97"/>
    </row>
    <row r="80" spans="1:51" x14ac:dyDescent="0.25">
      <c r="A80" s="102"/>
      <c r="B80" s="167"/>
      <c r="C80" s="134"/>
      <c r="D80" s="222"/>
      <c r="E80" s="135"/>
      <c r="F80" s="135"/>
      <c r="G80" s="124"/>
      <c r="H80" s="124"/>
      <c r="I80" s="124"/>
      <c r="J80" s="124"/>
      <c r="K80" s="124"/>
      <c r="L80" s="124"/>
      <c r="M80" s="124"/>
      <c r="N80" s="124"/>
      <c r="O80" s="124"/>
      <c r="P80" s="124"/>
      <c r="Q80" s="124"/>
      <c r="R80" s="124"/>
      <c r="S80" s="106"/>
      <c r="T80" s="120"/>
      <c r="U80" s="122"/>
      <c r="V80" s="79"/>
      <c r="AS80" s="97"/>
      <c r="AT80" s="97"/>
      <c r="AU80" s="97"/>
      <c r="AV80" s="97"/>
      <c r="AW80" s="97"/>
      <c r="AX80" s="97"/>
      <c r="AY80" s="97"/>
    </row>
    <row r="81" spans="1:51" x14ac:dyDescent="0.25">
      <c r="A81" s="102"/>
      <c r="B81" s="167"/>
      <c r="C81" s="134"/>
      <c r="D81" s="222"/>
      <c r="E81" s="135"/>
      <c r="F81" s="135"/>
      <c r="G81" s="124"/>
      <c r="H81" s="124"/>
      <c r="I81" s="124"/>
      <c r="J81" s="124"/>
      <c r="K81" s="124"/>
      <c r="L81" s="124"/>
      <c r="M81" s="124"/>
      <c r="N81" s="124"/>
      <c r="O81" s="124"/>
      <c r="P81" s="124"/>
      <c r="Q81" s="124"/>
      <c r="R81" s="124"/>
      <c r="S81" s="106"/>
      <c r="T81" s="120"/>
      <c r="U81" s="122"/>
      <c r="V81" s="79"/>
      <c r="AS81" s="97"/>
      <c r="AT81" s="97"/>
      <c r="AU81" s="97"/>
      <c r="AV81" s="97"/>
      <c r="AW81" s="97"/>
      <c r="AX81" s="97"/>
      <c r="AY81" s="97"/>
    </row>
    <row r="82" spans="1:51" x14ac:dyDescent="0.25">
      <c r="A82" s="102"/>
      <c r="B82" s="167"/>
      <c r="C82" s="134"/>
      <c r="D82" s="222"/>
      <c r="E82" s="135"/>
      <c r="F82" s="135"/>
      <c r="G82" s="124"/>
      <c r="H82" s="124"/>
      <c r="I82" s="124"/>
      <c r="J82" s="124"/>
      <c r="K82" s="124"/>
      <c r="L82" s="124"/>
      <c r="M82" s="124"/>
      <c r="N82" s="124"/>
      <c r="O82" s="124"/>
      <c r="P82" s="124"/>
      <c r="Q82" s="124"/>
      <c r="R82" s="124"/>
      <c r="S82" s="106"/>
      <c r="T82" s="120"/>
      <c r="U82" s="122"/>
      <c r="V82" s="79"/>
      <c r="AS82" s="97"/>
      <c r="AT82" s="97"/>
      <c r="AU82" s="97"/>
      <c r="AV82" s="97"/>
      <c r="AW82" s="97"/>
      <c r="AX82" s="97"/>
      <c r="AY82" s="97"/>
    </row>
    <row r="83" spans="1:51" x14ac:dyDescent="0.25">
      <c r="A83" s="102"/>
      <c r="B83" s="167"/>
      <c r="C83" s="134"/>
      <c r="D83" s="222"/>
      <c r="E83" s="135"/>
      <c r="F83" s="135"/>
      <c r="G83" s="124"/>
      <c r="H83" s="124"/>
      <c r="I83" s="124"/>
      <c r="J83" s="124"/>
      <c r="K83" s="124"/>
      <c r="L83" s="124"/>
      <c r="M83" s="124"/>
      <c r="N83" s="124"/>
      <c r="O83" s="124"/>
      <c r="P83" s="124"/>
      <c r="Q83" s="124"/>
      <c r="R83" s="124"/>
      <c r="S83" s="106"/>
      <c r="T83" s="120"/>
      <c r="U83" s="122"/>
      <c r="V83" s="79"/>
      <c r="AS83" s="97"/>
      <c r="AT83" s="97"/>
      <c r="AU83" s="97"/>
      <c r="AV83" s="97"/>
      <c r="AW83" s="97"/>
      <c r="AX83" s="97"/>
      <c r="AY83" s="97"/>
    </row>
    <row r="84" spans="1:51" x14ac:dyDescent="0.25">
      <c r="A84" s="102"/>
      <c r="B84" s="136"/>
      <c r="C84" s="134"/>
      <c r="D84" s="117"/>
      <c r="E84" s="134"/>
      <c r="F84" s="134"/>
      <c r="G84" s="105"/>
      <c r="H84" s="105"/>
      <c r="I84" s="105"/>
      <c r="J84" s="106"/>
      <c r="K84" s="106"/>
      <c r="L84" s="106"/>
      <c r="M84" s="106"/>
      <c r="N84" s="106"/>
      <c r="O84" s="106"/>
      <c r="P84" s="106"/>
      <c r="Q84" s="106"/>
      <c r="R84" s="106"/>
      <c r="S84" s="106"/>
      <c r="T84" s="108"/>
      <c r="U84" s="79"/>
      <c r="V84" s="79"/>
      <c r="AS84" s="97"/>
      <c r="AT84" s="97"/>
      <c r="AU84" s="97"/>
      <c r="AV84" s="97"/>
      <c r="AW84" s="97"/>
      <c r="AX84" s="97"/>
      <c r="AY84" s="97"/>
    </row>
    <row r="85" spans="1:51" x14ac:dyDescent="0.25">
      <c r="A85" s="102"/>
      <c r="B85" s="138"/>
      <c r="C85" s="139"/>
      <c r="D85" s="140"/>
      <c r="E85" s="139"/>
      <c r="F85" s="139"/>
      <c r="G85" s="139"/>
      <c r="H85" s="139"/>
      <c r="I85" s="139"/>
      <c r="J85" s="141"/>
      <c r="K85" s="141"/>
      <c r="L85" s="141"/>
      <c r="M85" s="141"/>
      <c r="N85" s="141"/>
      <c r="O85" s="141"/>
      <c r="P85" s="141"/>
      <c r="Q85" s="141"/>
      <c r="R85" s="141"/>
      <c r="S85" s="141"/>
      <c r="T85" s="142"/>
      <c r="U85" s="143"/>
      <c r="V85" s="143"/>
      <c r="AS85" s="97"/>
      <c r="AT85" s="97"/>
      <c r="AU85" s="97"/>
      <c r="AV85" s="97"/>
      <c r="AW85" s="97"/>
      <c r="AX85" s="97"/>
      <c r="AY85" s="97"/>
    </row>
    <row r="86" spans="1:51" x14ac:dyDescent="0.25">
      <c r="A86" s="102"/>
      <c r="B86" s="138"/>
      <c r="C86" s="139"/>
      <c r="D86" s="140"/>
      <c r="E86" s="139"/>
      <c r="F86" s="139"/>
      <c r="G86" s="139"/>
      <c r="H86" s="139"/>
      <c r="I86" s="139"/>
      <c r="J86" s="141"/>
      <c r="K86" s="141"/>
      <c r="L86" s="141"/>
      <c r="M86" s="141"/>
      <c r="N86" s="141"/>
      <c r="O86" s="141"/>
      <c r="P86" s="141"/>
      <c r="Q86" s="141"/>
      <c r="R86" s="141"/>
      <c r="S86" s="141"/>
      <c r="T86" s="142"/>
      <c r="U86" s="143"/>
      <c r="V86" s="143"/>
      <c r="AS86" s="97"/>
      <c r="AT86" s="97"/>
      <c r="AU86" s="97"/>
      <c r="AV86" s="97"/>
      <c r="AW86" s="97"/>
      <c r="AX86" s="97"/>
      <c r="AY86" s="97"/>
    </row>
    <row r="87" spans="1:51" x14ac:dyDescent="0.25">
      <c r="A87" s="102"/>
      <c r="B87" s="138"/>
      <c r="C87" s="139"/>
      <c r="D87" s="140"/>
      <c r="E87" s="139"/>
      <c r="F87" s="139"/>
      <c r="G87" s="139"/>
      <c r="H87" s="139"/>
      <c r="I87" s="139"/>
      <c r="J87" s="141"/>
      <c r="K87" s="141"/>
      <c r="L87" s="141"/>
      <c r="M87" s="141"/>
      <c r="N87" s="141"/>
      <c r="O87" s="141"/>
      <c r="P87" s="141"/>
      <c r="Q87" s="141"/>
      <c r="R87" s="141"/>
      <c r="S87" s="141"/>
      <c r="T87" s="142"/>
      <c r="U87" s="143"/>
      <c r="V87" s="143"/>
      <c r="AS87" s="97"/>
      <c r="AT87" s="97"/>
      <c r="AU87" s="97"/>
      <c r="AV87" s="97"/>
      <c r="AW87" s="97"/>
      <c r="AX87" s="97"/>
      <c r="AY87" s="97"/>
    </row>
    <row r="88" spans="1:51" x14ac:dyDescent="0.25">
      <c r="O88" s="12"/>
      <c r="P88" s="99"/>
      <c r="Q88" s="99"/>
      <c r="AS88" s="97"/>
      <c r="AT88" s="97"/>
      <c r="AU88" s="97"/>
      <c r="AV88" s="97"/>
      <c r="AW88" s="97"/>
      <c r="AX88" s="97"/>
      <c r="AY88" s="97"/>
    </row>
    <row r="89" spans="1:51" x14ac:dyDescent="0.25">
      <c r="O89" s="12"/>
      <c r="P89" s="99"/>
      <c r="Q89" s="99"/>
      <c r="AS89" s="97"/>
      <c r="AT89" s="97"/>
      <c r="AU89" s="97"/>
      <c r="AV89" s="97"/>
      <c r="AW89" s="97"/>
      <c r="AX89" s="97"/>
      <c r="AY89" s="97"/>
    </row>
    <row r="90" spans="1:51" x14ac:dyDescent="0.25">
      <c r="O90" s="12"/>
      <c r="P90" s="99"/>
      <c r="Q90" s="99"/>
      <c r="AS90" s="97"/>
      <c r="AT90" s="97"/>
      <c r="AU90" s="97"/>
      <c r="AV90" s="97"/>
      <c r="AW90" s="97"/>
      <c r="AX90" s="97"/>
      <c r="AY90" s="97"/>
    </row>
    <row r="91" spans="1:51" x14ac:dyDescent="0.25">
      <c r="O91" s="12"/>
      <c r="P91" s="99"/>
      <c r="Q91" s="99"/>
      <c r="R91" s="99"/>
      <c r="S91" s="99"/>
      <c r="AS91" s="97"/>
      <c r="AT91" s="97"/>
      <c r="AU91" s="97"/>
      <c r="AV91" s="97"/>
      <c r="AW91" s="97"/>
      <c r="AX91" s="97"/>
      <c r="AY91" s="97"/>
    </row>
    <row r="92" spans="1:51" x14ac:dyDescent="0.25">
      <c r="O92" s="12"/>
      <c r="P92" s="99"/>
      <c r="Q92" s="99"/>
      <c r="R92" s="99"/>
      <c r="S92" s="99"/>
      <c r="T92" s="99"/>
      <c r="AS92" s="97"/>
      <c r="AT92" s="97"/>
      <c r="AU92" s="97"/>
      <c r="AV92" s="97"/>
      <c r="AW92" s="97"/>
      <c r="AX92" s="97"/>
      <c r="AY92" s="97"/>
    </row>
    <row r="93" spans="1:51" x14ac:dyDescent="0.25">
      <c r="O93" s="12"/>
      <c r="P93" s="99"/>
      <c r="Q93" s="99"/>
      <c r="R93" s="99"/>
      <c r="S93" s="99"/>
      <c r="T93" s="99"/>
      <c r="AS93" s="97"/>
      <c r="AT93" s="97"/>
      <c r="AU93" s="97"/>
      <c r="AV93" s="97"/>
      <c r="AW93" s="97"/>
      <c r="AX93" s="97"/>
      <c r="AY93" s="97"/>
    </row>
    <row r="94" spans="1:51" x14ac:dyDescent="0.25">
      <c r="O94" s="12"/>
      <c r="P94" s="99"/>
      <c r="T94" s="99"/>
      <c r="AS94" s="97"/>
      <c r="AT94" s="97"/>
      <c r="AU94" s="97"/>
      <c r="AV94" s="97"/>
      <c r="AW94" s="97"/>
      <c r="AX94" s="97"/>
      <c r="AY94" s="97"/>
    </row>
    <row r="95" spans="1:51" x14ac:dyDescent="0.25">
      <c r="O95" s="99"/>
      <c r="Q95" s="99"/>
      <c r="R95" s="99"/>
      <c r="S95" s="99"/>
      <c r="AS95" s="97"/>
      <c r="AT95" s="97"/>
      <c r="AU95" s="97"/>
      <c r="AV95" s="97"/>
      <c r="AW95" s="97"/>
      <c r="AX95" s="97"/>
      <c r="AY95" s="97"/>
    </row>
    <row r="96" spans="1:51" x14ac:dyDescent="0.25">
      <c r="O96" s="12"/>
      <c r="P96" s="99"/>
      <c r="Q96" s="99"/>
      <c r="R96" s="99"/>
      <c r="S96" s="99"/>
      <c r="T96" s="99"/>
      <c r="AS96" s="97"/>
      <c r="AT96" s="97"/>
      <c r="AU96" s="97"/>
      <c r="AV96" s="97"/>
      <c r="AW96" s="97"/>
      <c r="AX96" s="97"/>
      <c r="AY96" s="97"/>
    </row>
    <row r="97" spans="15:51" x14ac:dyDescent="0.25">
      <c r="O97" s="12"/>
      <c r="P97" s="99"/>
      <c r="Q97" s="99"/>
      <c r="R97" s="99"/>
      <c r="S97" s="99"/>
      <c r="T97" s="99"/>
      <c r="U97" s="99"/>
      <c r="AS97" s="97"/>
      <c r="AT97" s="97"/>
      <c r="AU97" s="97"/>
      <c r="AV97" s="97"/>
      <c r="AW97" s="97"/>
      <c r="AX97" s="97"/>
      <c r="AY97" s="97"/>
    </row>
    <row r="98" spans="15:51" x14ac:dyDescent="0.25">
      <c r="O98" s="12"/>
      <c r="P98" s="99"/>
      <c r="T98" s="99"/>
      <c r="U98" s="99"/>
      <c r="AS98" s="97"/>
      <c r="AT98" s="97"/>
      <c r="AU98" s="97"/>
      <c r="AV98" s="97"/>
      <c r="AW98" s="97"/>
      <c r="AX98" s="97"/>
      <c r="AY98" s="97"/>
    </row>
    <row r="110" spans="15:51" x14ac:dyDescent="0.25">
      <c r="AS110" s="97"/>
      <c r="AT110" s="97"/>
      <c r="AU110" s="97"/>
      <c r="AV110" s="97"/>
      <c r="AW110" s="97"/>
      <c r="AX110" s="97"/>
      <c r="AY110" s="97"/>
    </row>
  </sheetData>
  <protectedRanges>
    <protectedRange sqref="S58:T87"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5 Z56:Z57 Z50:Z54" name="Range2_2_1_10_1_1_1_2"/>
    <protectedRange sqref="N58:R69 N84:R87" name="Range2_12_1_6_1_1"/>
    <protectedRange sqref="L58:M69 L84:M87" name="Range2_2_12_1_7_1_1"/>
    <protectedRange sqref="AS11:AS15" name="Range1_4_1_1_1_1"/>
    <protectedRange sqref="J11:J15 J26:J34" name="Range1_1_2_1_10_1_1_1_1"/>
    <protectedRange sqref="T46" name="Range2_12_5_1_1_4"/>
    <protectedRange sqref="E46:H46" name="Range2_2_12_1_7_1_1_1"/>
    <protectedRange sqref="D46" name="Range2_3_2_1_3_1_1_2_10_1_1_1_1_1"/>
    <protectedRange sqref="C46" name="Range2_1_1_1_1_11_1_2_1_1_1"/>
    <protectedRange sqref="L44:L45 F44:F45 S38:S45" name="Range2_12_3_1_1_1_1"/>
    <protectedRange sqref="D38:H38 O44:R45 I44:K45 C44:E45 N38:R43" name="Range2_12_1_3_1_1_1_1"/>
    <protectedRange sqref="I38:M38 E39:M43" name="Range2_2_12_1_6_1_1_1_1"/>
    <protectedRange sqref="D39:D43" name="Range2_1_1_1_1_11_1_1_1_1_1_1"/>
    <protectedRange sqref="C39:C43" name="Range2_1_2_1_1_1_1_1"/>
    <protectedRange sqref="C38" name="Range2_3_1_1_1_1_1"/>
    <protectedRange sqref="S46" name="Range2_12_5_1_1_4_1"/>
    <protectedRange sqref="Q46:R46" name="Range2_12_1_5_1_1_1_1_1"/>
    <protectedRange sqref="N46:P46" name="Range2_12_1_2_2_1_1_1_1_1"/>
    <protectedRange sqref="K46:M46" name="Range2_2_12_1_4_2_1_1_1_1_1"/>
    <protectedRange sqref="I46:J46"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8:K69 J84:K87" name="Range2_2_12_1_4_1_1_1_1_1_1_1_1_1_1_1_1_1_1_1"/>
    <protectedRange sqref="I58:I69 I84:I87" name="Range2_2_12_1_7_1_1_2_2_1_2"/>
    <protectedRange sqref="F84:H87 H58:H60 G61:H69" name="Range2_2_12_1_3_1_2_1_1_1_1_2_1_1_1_1_1_1_1_1_1_1_1"/>
    <protectedRange sqref="E84:E87"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S55:V55" name="Range2_12_5_1_1_1_2_2_1_1_1_1_1_1_1_1_1_1_1_2_1_1_1_2_1_1_1_1_1_1_1_1_1_1_1_1_1_1_1_1_2_1_1_1_1_1_1_1_1_1_2_1_1_3_1_1_1_3_1_1_1_1_1_1_1_1_1_1_1_1_1_1_1_1_1_1_1_1_1_1_2_1_1_1_1_1_1_1_1_1_1_1_2_2_1_2_1_1_1_1_1_1_1_1_1_1_1_1_1"/>
    <protectedRange sqref="S52:T54" name="Range2_12_5_1_1_2_1_1_1_2_1_1_1_1_1_1_1_1_1_1_1_1_1"/>
    <protectedRange sqref="P4:U4" name="Range1_16_1_1_1_1_1_1_2_2_2_2_2_2_2_2_2_2_2_2_2_2_2_2_2_2_2_2_2_2_2_1_2_2_2_2_2_2_2_2_2_2_3_2_2_2_2_2_2_2_2_2_2_2_2_2_2_2_2_2_2_2_2_2_2_1"/>
    <protectedRange sqref="T47" name="Range2_12_5_1_1_2_1_1_1_1_1_1_1_1_1_1_1_1_1_1_1_1"/>
    <protectedRange sqref="S47" name="Range2_12_4_1_1_1_4_2_2_1_1_1_1_1_1_1_1_1_1_1_1_1_1_1_1"/>
    <protectedRange sqref="P49:U49" name="Range2_12_5_1_1_1_2_2_1_1_1_1_1_1_1_1_1_1_1_2_1_1_1_2_1_1_1_1_1_1_1_1_1_1_1_1_1_1_1_1_2_1_1_1_1_1_1_1_1_1_2_1_1_3_1_1_1_3_1_1_1_1_1_1_1_1_1_1_1_1_1_1_1_1_1_1_1_1_1_1_2_1_1_1_1_1_1_1_1_1_1_1_2_2_1_1_1_1_1_1_1_1_1_1"/>
    <protectedRange sqref="S48:T48" name="Range2_12_5_1_1_2_1_1_1_1_1_2_1_1_1_1_1_1"/>
    <protectedRange sqref="P48:R48" name="Range2_12_1_6_1_1_2_1_1_1_1_1_2_1_1_1_1_1_1"/>
    <protectedRange sqref="F17:F22" name="Range1_16_3_1_1_2_1_1_1_2_1_1"/>
    <protectedRange sqref="N47:R47" name="Range2_12_1_6_1_1_2_1_1_1_2_1_1_1_1_1_1_1_1_1_1_1_1_1_1"/>
    <protectedRange sqref="L47:M47" name="Range2_2_12_1_7_1_1_3_1_1_1_2_1_1_1_1_1_1_1_1_1_1_1_1_1_1"/>
    <protectedRange sqref="J47:K47" name="Range2_2_12_1_4_1_1_1_1_1_1_1_1_1_1_1_1_1_1_1_2_1_1_1_2_1_1_1_1_1_1_1_1_1_1_1_1_1_1"/>
    <protectedRange sqref="I47" name="Range2_2_12_1_7_1_1_2_2_1_2_2_1_1_1_2_1_1_1_1_1_1_1_1_1_1_1_1_1_1"/>
    <protectedRange sqref="G47:H47" name="Range2_2_12_1_3_1_2_1_1_1_1_2_1_1_1_1_1_1_1_1_1_1_1_2_1_1_1_2_1_1_1_1_1_1_1_1_1_1_1_1_1_1"/>
    <protectedRange sqref="F47" name="Range2_2_12_1_3_1_2_1_1_1_1_2_1_1_1_1_1_1_1_1_1_1_1_2_2_1_1_2_1_1_1_1_1_1_1_1_1_1_1_1_1_1"/>
    <protectedRange sqref="E47" name="Range2_2_12_1_3_1_2_1_1_1_2_1_1_1_1_3_1_1_1_1_1_1_1_1_1_2_2_1_1_2_1_1_1_1_1_1_1_1_1_1_1_1_1_1"/>
    <protectedRange sqref="G58:G59" name="Range2_2_12_1_3_1_2_1_1_1_1_2_1_1_1_1_1_1_1_1_1_1_1_2_1_1_1_2_1_1_1_1_1_1_1_1_1_1_1_1_1_3"/>
    <protectedRange sqref="G60 F58:F59 F68:F69" name="Range2_2_12_1_3_1_2_1_1_1_1_2_1_1_1_1_1_1_1_1_1_1_1_2_2_1_1_2_1_1_1_1_1_1_1_1_1_1_1_1_1_3"/>
    <protectedRange sqref="E58:E59 E68:E69" name="Range2_2_12_1_3_1_2_1_1_1_2_1_1_1_1_3_1_1_1_1_1_1_1_1_1_2_2_1_1_2_1_1_1_1_1_1_1_1_1_1_1_1_1_3"/>
    <protectedRange sqref="O48:O49" name="Range2_12_1_6_1_1_2_1_1_1_2_1_1_1_1_1_1_1_1_1_1_1_1_1_2"/>
    <protectedRange sqref="O50" name="Range2_12_1_6_1_1_2_1_1_1_2_1_1_1_1_1_1_1_1_1_1_1_1_1_3_1"/>
    <protectedRange sqref="N48:N50" name="Range2_12_1_6_1_1_2_1_1_1_2_1_1_1_1_1_1_1_1_1_1_1_1_1_2_2_2_1_2"/>
    <protectedRange sqref="L48:M50" name="Range2_2_12_1_7_1_1_3_1_1_1_2_1_1_1_1_1_1_1_1_1_1_1_1_1_2_2_2_1_2"/>
    <protectedRange sqref="J48:K50" name="Range2_2_12_1_4_1_1_1_1_1_1_1_1_1_1_1_1_1_1_1_2_1_1_1_2_1_1_1_1_1_1_1_1_1_1_1_1_1_2_2_2_1_2"/>
    <protectedRange sqref="I48:I50" name="Range2_2_12_1_7_1_1_2_2_1_2_2_1_1_1_2_1_1_1_1_1_1_1_1_1_1_1_1_1_2_2_2_1_2"/>
    <protectedRange sqref="G48:H50" name="Range2_2_12_1_3_1_2_1_1_1_1_2_1_1_1_1_1_1_1_1_1_1_1_2_1_1_1_2_1_1_1_1_1_1_1_1_1_1_1_1_1_2_2_2_1_2"/>
    <protectedRange sqref="F48:F50 F60" name="Range2_2_12_1_3_1_2_1_1_1_1_2_1_1_1_1_1_1_1_1_1_1_1_2_2_1_1_2_1_1_1_1_1_1_1_1_1_1_1_1_1_2_2_2_1_2"/>
    <protectedRange sqref="E48:E55 E60:E65" name="Range2_2_12_1_3_1_2_1_1_1_2_1_1_1_1_3_1_1_1_1_1_1_1_1_1_2_2_1_1_2_1_1_1_1_1_1_1_1_1_1_1_1_1_2_2_2_1_2"/>
    <protectedRange sqref="B49" name="Range2_12_5_1_1_1_1_1_2_1_1_1_1_1_1_1_1_1_1_1_1_1_1_1_1_1_1_1_1_2_1_1_1_1_1_1_1_1_1_1_1_1_1_3_1_1_1_2_1_1_1_1_1_1_1_1_1_1_1_1_2_1_1_1_1_1_1_1_1_1_1_1_1_1_1_1_1_1_1_1_1_1_1_1_1_1_1_1_1_3_1_2_1_1_1_2_2_1_1_1_1_2_1_1_1_1_1_1_1_1_1_2_1_1_1_1_1_1_1_1_1_1_1__1"/>
    <protectedRange sqref="G56:R56 F57:G57 F67" name="Range2_12_5_1_1_1_2_2_1_1_1_1_1_1_1_1_1_1_1_2_1_1_1_2_1_1_1_1_1_1_1_1_1_1_1_1_1_1_1_1_2_1_1_1_1_1_1_1_1_1_2_1_1_3_1_1_1_3_1_1_1_1_1_1_1_1_1_1_1_1_1_1_1_1_1_1_1_1_1_1_2_1_1_1_1_1_1_1_1_1_1_1_2_2_1_2_1_1_1_1_1_1_1_1_1_1_1_1_1_2_2_2_2_2_2"/>
    <protectedRange sqref="N53:R55" name="Range2_12_1_6_1_1_2_1_1_1_2_1_1_1_1_1_1_1_1_1_1_1_1_1_3_2_2_2_2_2"/>
    <protectedRange sqref="L53:M55" name="Range2_2_12_1_7_1_1_3_1_1_1_2_1_1_1_1_1_1_1_1_1_1_1_1_1_3_2_2_2_2_2"/>
    <protectedRange sqref="J53:K55" name="Range2_2_12_1_4_1_1_1_1_1_1_1_1_1_1_1_1_1_1_1_2_1_1_1_2_1_1_1_1_1_1_1_1_1_1_1_1_1_3_2_2_2_2_2"/>
    <protectedRange sqref="I53:I55" name="Range2_2_12_1_7_1_1_2_2_1_2_2_1_1_1_2_1_1_1_1_1_1_1_1_1_1_1_1_1_3_2_2_2_2_2"/>
    <protectedRange sqref="G53:H55" name="Range2_2_12_1_3_1_2_1_1_1_1_2_1_1_1_1_1_1_1_1_1_1_1_2_1_1_1_2_1_1_1_1_1_1_1_1_1_1_1_1_1_4_2_2_2_2_2"/>
    <protectedRange sqref="F53:F55 F63:F65" name="Range2_2_12_1_3_1_2_1_1_1_1_2_1_1_1_1_1_1_1_1_1_1_1_2_2_1_1_2_1_1_1_1_1_1_1_1_1_1_1_1_1_4_2_2_2_2_2"/>
    <protectedRange sqref="C56:C57 C66:C67"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3 B45"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6"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8"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G74:R74 F75:G83" name="Range2_12_5_1_1_1_2_2_1_1_1_1_1_1_1_1_1_1_1_2_1_1_1_2_1_1_1_1_1_1_1_1_1_1_1_1_1_1_1_1_2_1_1_1_1_1_1_1_1_1_2_1_1_3_1_1_1_3_1_1_1_1_1_1_1_1_1_1_1_1_1_1_1_1_1_1_1_1_1_1_2_1_1_1_1_1_1_1_1_1_1_1_2_2_1_2_1_1_1_1_1_1_1_1_1_1_1_1_1_2_2_2_2_2_2_2"/>
    <protectedRange sqref="N71:R73" name="Range2_12_1_6_1_1_2_1_1_1_2_1_1_1_1_1_1_1_1_1_1_1_1_1_3_2_2_2_2_2_2"/>
    <protectedRange sqref="L71:M73" name="Range2_2_12_1_7_1_1_3_1_1_1_2_1_1_1_1_1_1_1_1_1_1_1_1_1_3_2_2_2_2_2_2"/>
    <protectedRange sqref="J71:K73" name="Range2_2_12_1_4_1_1_1_1_1_1_1_1_1_1_1_1_1_1_1_2_1_1_1_2_1_1_1_1_1_1_1_1_1_1_1_1_1_3_2_2_2_2_2_2"/>
    <protectedRange sqref="I71:I73" name="Range2_2_12_1_7_1_1_2_2_1_2_2_1_1_1_2_1_1_1_1_1_1_1_1_1_1_1_1_1_3_2_2_2_2_2_2"/>
    <protectedRange sqref="G71:H73" name="Range2_2_12_1_3_1_2_1_1_1_1_2_1_1_1_1_1_1_1_1_1_1_1_2_1_1_1_2_1_1_1_1_1_1_1_1_1_1_1_1_1_4_2_2_2_2_2_2"/>
    <protectedRange sqref="F71:F73" name="Range2_2_12_1_3_1_2_1_1_1_1_2_1_1_1_1_1_1_1_1_1_1_1_2_2_1_1_2_1_1_1_1_1_1_1_1_1_1_1_1_1_4_2_2_2_2_2_2"/>
    <protectedRange sqref="E71:E73" name="Range2_2_12_1_3_1_2_1_1_1_2_1_1_1_1_3_1_1_1_1_1_1_1_1_1_2_2_1_1_2_1_1_1_1_1_1_1_1_1_1_1_1_1_4_2_2_2_2_2_2"/>
    <protectedRange sqref="C74" name="Range2_12_5_1_1_1_1_1_2_1_1_1_1_1_1_1_1_1_1_1_1_1_1_1_1_1_1_1_1_2_1_1_1_1_1_1_1_1_1_1_1_1_1_3_1_1_1_2_1_1_1_1_1_1_1_1_1_1_1_1_2_1_1_1_1_1_1_1_1_1_1_1_1_1_1_1_1_1_1_1_1_1_1_1_1_1_1_1_1_3_1_2_1_1_1_2_2_1_2_1_1_1_1_1_1_1_1_1_1_1_1_1_1_1_1_1_1_1_2_1_1_1_1__3"/>
    <protectedRange sqref="C75:C83" name="Range2_12_5_1_1_1_2_2_1_1_1_1_1_1_1_1_1_1_1_2_1_1_1_1_1_1_1_1_1_3_1_3_1_2_1_1_1_1_1_1_1_1_1_1_1_1_1_2_1_1_1_1_1_2_1_1_1_1_1_1_1_1_2_1_1_3_1_1_1_2_1_1_1_1_1_1_1_1_1_1_1_1_1_1_1_1_1_2_1_1_1_1_1_1_1_1_1_1_1_1_1_1_1_1_1_1_1_2_3_1_2_1_1_1_2_2_1_1_1_1_1_2_1__2"/>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34 AA11:AA34">
    <cfRule type="containsText" dxfId="97" priority="36" operator="containsText" text="N/A">
      <formula>NOT(ISERROR(SEARCH("N/A",X11)))</formula>
    </cfRule>
    <cfRule type="cellIs" dxfId="96" priority="49" operator="equal">
      <formula>0</formula>
    </cfRule>
  </conditionalFormatting>
  <conditionalFormatting sqref="AC11:AE34 X11:Y34 AA11:AA34">
    <cfRule type="cellIs" dxfId="95" priority="48" operator="greaterThanOrEqual">
      <formula>1185</formula>
    </cfRule>
  </conditionalFormatting>
  <conditionalFormatting sqref="AC11:AE34 X11:Y34 AA11:AA34">
    <cfRule type="cellIs" dxfId="94" priority="47" operator="between">
      <formula>0.1</formula>
      <formula>1184</formula>
    </cfRule>
  </conditionalFormatting>
  <conditionalFormatting sqref="X8">
    <cfRule type="cellIs" dxfId="93" priority="46" operator="equal">
      <formula>0</formula>
    </cfRule>
  </conditionalFormatting>
  <conditionalFormatting sqref="X8">
    <cfRule type="cellIs" dxfId="92" priority="45" operator="greaterThan">
      <formula>1179</formula>
    </cfRule>
  </conditionalFormatting>
  <conditionalFormatting sqref="X8">
    <cfRule type="cellIs" dxfId="91" priority="44" operator="greaterThan">
      <formula>99</formula>
    </cfRule>
  </conditionalFormatting>
  <conditionalFormatting sqref="X8">
    <cfRule type="cellIs" dxfId="90" priority="43" operator="greaterThan">
      <formula>0.99</formula>
    </cfRule>
  </conditionalFormatting>
  <conditionalFormatting sqref="AB8">
    <cfRule type="cellIs" dxfId="89" priority="42" operator="equal">
      <formula>0</formula>
    </cfRule>
  </conditionalFormatting>
  <conditionalFormatting sqref="AB8">
    <cfRule type="cellIs" dxfId="88" priority="41" operator="greaterThan">
      <formula>1179</formula>
    </cfRule>
  </conditionalFormatting>
  <conditionalFormatting sqref="AB8">
    <cfRule type="cellIs" dxfId="87" priority="40" operator="greaterThan">
      <formula>99</formula>
    </cfRule>
  </conditionalFormatting>
  <conditionalFormatting sqref="AB8">
    <cfRule type="cellIs" dxfId="86" priority="39" operator="greaterThan">
      <formula>0.99</formula>
    </cfRule>
  </conditionalFormatting>
  <conditionalFormatting sqref="AH11:AH31">
    <cfRule type="cellIs" dxfId="85" priority="37" operator="greaterThan">
      <formula>$AH$8</formula>
    </cfRule>
    <cfRule type="cellIs" dxfId="84" priority="38" operator="greaterThan">
      <formula>$AH$8</formula>
    </cfRule>
  </conditionalFormatting>
  <conditionalFormatting sqref="AB11:AB34">
    <cfRule type="containsText" dxfId="83" priority="32" operator="containsText" text="N/A">
      <formula>NOT(ISERROR(SEARCH("N/A",AB11)))</formula>
    </cfRule>
    <cfRule type="cellIs" dxfId="82" priority="35" operator="equal">
      <formula>0</formula>
    </cfRule>
  </conditionalFormatting>
  <conditionalFormatting sqref="AB11:AB34">
    <cfRule type="cellIs" dxfId="81" priority="34" operator="greaterThanOrEqual">
      <formula>1185</formula>
    </cfRule>
  </conditionalFormatting>
  <conditionalFormatting sqref="AB11:AB34">
    <cfRule type="cellIs" dxfId="80" priority="33" operator="between">
      <formula>0.1</formula>
      <formula>1184</formula>
    </cfRule>
  </conditionalFormatting>
  <conditionalFormatting sqref="AN11:AN35 AO11:AO34">
    <cfRule type="cellIs" dxfId="79" priority="31" operator="equal">
      <formula>0</formula>
    </cfRule>
  </conditionalFormatting>
  <conditionalFormatting sqref="AN11:AN35 AO11:AO34">
    <cfRule type="cellIs" dxfId="78" priority="30" operator="greaterThan">
      <formula>1179</formula>
    </cfRule>
  </conditionalFormatting>
  <conditionalFormatting sqref="AN11:AN35 AO11:AO34">
    <cfRule type="cellIs" dxfId="77" priority="29" operator="greaterThan">
      <formula>99</formula>
    </cfRule>
  </conditionalFormatting>
  <conditionalFormatting sqref="AN11:AN35 AO11:AO34">
    <cfRule type="cellIs" dxfId="76" priority="28" operator="greaterThan">
      <formula>0.99</formula>
    </cfRule>
  </conditionalFormatting>
  <conditionalFormatting sqref="AQ11:AQ34">
    <cfRule type="cellIs" dxfId="75" priority="27" operator="equal">
      <formula>0</formula>
    </cfRule>
  </conditionalFormatting>
  <conditionalFormatting sqref="AQ11:AQ34">
    <cfRule type="cellIs" dxfId="74" priority="26" operator="greaterThan">
      <formula>1179</formula>
    </cfRule>
  </conditionalFormatting>
  <conditionalFormatting sqref="AQ11:AQ34">
    <cfRule type="cellIs" dxfId="73" priority="25" operator="greaterThan">
      <formula>99</formula>
    </cfRule>
  </conditionalFormatting>
  <conditionalFormatting sqref="AQ11:AQ34">
    <cfRule type="cellIs" dxfId="72" priority="24" operator="greaterThan">
      <formula>0.99</formula>
    </cfRule>
  </conditionalFormatting>
  <conditionalFormatting sqref="Z11:Z34">
    <cfRule type="containsText" dxfId="71" priority="20" operator="containsText" text="N/A">
      <formula>NOT(ISERROR(SEARCH("N/A",Z11)))</formula>
    </cfRule>
    <cfRule type="cellIs" dxfId="70" priority="23" operator="equal">
      <formula>0</formula>
    </cfRule>
  </conditionalFormatting>
  <conditionalFormatting sqref="Z11:Z34">
    <cfRule type="cellIs" dxfId="69" priority="22" operator="greaterThanOrEqual">
      <formula>1185</formula>
    </cfRule>
  </conditionalFormatting>
  <conditionalFormatting sqref="Z11:Z34">
    <cfRule type="cellIs" dxfId="68" priority="21" operator="between">
      <formula>0.1</formula>
      <formula>1184</formula>
    </cfRule>
  </conditionalFormatting>
  <conditionalFormatting sqref="AJ11:AN35">
    <cfRule type="cellIs" dxfId="67" priority="19" operator="equal">
      <formula>0</formula>
    </cfRule>
  </conditionalFormatting>
  <conditionalFormatting sqref="AJ11:AN35">
    <cfRule type="cellIs" dxfId="66" priority="18" operator="greaterThan">
      <formula>1179</formula>
    </cfRule>
  </conditionalFormatting>
  <conditionalFormatting sqref="AJ11:AN35">
    <cfRule type="cellIs" dxfId="65" priority="17" operator="greaterThan">
      <formula>99</formula>
    </cfRule>
  </conditionalFormatting>
  <conditionalFormatting sqref="AJ11:AN35">
    <cfRule type="cellIs" dxfId="64" priority="16" operator="greaterThan">
      <formula>0.99</formula>
    </cfRule>
  </conditionalFormatting>
  <conditionalFormatting sqref="AP11:AP34">
    <cfRule type="cellIs" dxfId="63" priority="15" operator="equal">
      <formula>0</formula>
    </cfRule>
  </conditionalFormatting>
  <conditionalFormatting sqref="AP11:AP34">
    <cfRule type="cellIs" dxfId="62" priority="14" operator="greaterThan">
      <formula>1179</formula>
    </cfRule>
  </conditionalFormatting>
  <conditionalFormatting sqref="AP11:AP34">
    <cfRule type="cellIs" dxfId="61" priority="13" operator="greaterThan">
      <formula>99</formula>
    </cfRule>
  </conditionalFormatting>
  <conditionalFormatting sqref="AP11:AP34">
    <cfRule type="cellIs" dxfId="60" priority="12" operator="greaterThan">
      <formula>0.99</formula>
    </cfRule>
  </conditionalFormatting>
  <conditionalFormatting sqref="AH32:AH34">
    <cfRule type="cellIs" dxfId="59" priority="10" operator="greaterThan">
      <formula>$AH$8</formula>
    </cfRule>
    <cfRule type="cellIs" dxfId="58" priority="11" operator="greaterThan">
      <formula>$AH$8</formula>
    </cfRule>
  </conditionalFormatting>
  <conditionalFormatting sqref="AI11:AI34">
    <cfRule type="cellIs" dxfId="57" priority="9" operator="greaterThan">
      <formula>$AI$8</formula>
    </cfRule>
  </conditionalFormatting>
  <conditionalFormatting sqref="AM20:AN21 AL11:AL34">
    <cfRule type="cellIs" dxfId="56" priority="8" operator="equal">
      <formula>0</formula>
    </cfRule>
  </conditionalFormatting>
  <conditionalFormatting sqref="AM20:AN21 AL11:AL34">
    <cfRule type="cellIs" dxfId="55" priority="7" operator="greaterThan">
      <formula>1179</formula>
    </cfRule>
  </conditionalFormatting>
  <conditionalFormatting sqref="AM20:AN21 AL11:AL34">
    <cfRule type="cellIs" dxfId="54" priority="6" operator="greaterThan">
      <formula>99</formula>
    </cfRule>
  </conditionalFormatting>
  <conditionalFormatting sqref="AM20:AN21 AL11:AL34">
    <cfRule type="cellIs" dxfId="53" priority="5" operator="greaterThan">
      <formula>0.99</formula>
    </cfRule>
  </conditionalFormatting>
  <conditionalFormatting sqref="AM16:AM34">
    <cfRule type="cellIs" dxfId="52" priority="4" operator="equal">
      <formula>0</formula>
    </cfRule>
  </conditionalFormatting>
  <conditionalFormatting sqref="AM16:AM34">
    <cfRule type="cellIs" dxfId="51" priority="3" operator="greaterThan">
      <formula>1179</formula>
    </cfRule>
  </conditionalFormatting>
  <conditionalFormatting sqref="AM16:AM34">
    <cfRule type="cellIs" dxfId="50" priority="2" operator="greaterThan">
      <formula>99</formula>
    </cfRule>
  </conditionalFormatting>
  <conditionalFormatting sqref="AM16:AM34">
    <cfRule type="cellIs" dxfId="49"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6"/>
  <sheetViews>
    <sheetView topLeftCell="A34" zoomScaleNormal="100" workbookViewId="0">
      <selection activeCell="B50" sqref="B50:B54"/>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171"/>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168" t="s">
        <v>10</v>
      </c>
      <c r="I7" s="116" t="s">
        <v>11</v>
      </c>
      <c r="J7" s="116" t="s">
        <v>12</v>
      </c>
      <c r="K7" s="116" t="s">
        <v>13</v>
      </c>
      <c r="L7" s="12"/>
      <c r="M7" s="12"/>
      <c r="N7" s="12"/>
      <c r="O7" s="168"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42524</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30516</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172" t="s">
        <v>51</v>
      </c>
      <c r="V9" s="172" t="s">
        <v>52</v>
      </c>
      <c r="W9" s="349" t="s">
        <v>53</v>
      </c>
      <c r="X9" s="350" t="s">
        <v>54</v>
      </c>
      <c r="Y9" s="351"/>
      <c r="Z9" s="351"/>
      <c r="AA9" s="351"/>
      <c r="AB9" s="351"/>
      <c r="AC9" s="351"/>
      <c r="AD9" s="351"/>
      <c r="AE9" s="352"/>
      <c r="AF9" s="170" t="s">
        <v>55</v>
      </c>
      <c r="AG9" s="170" t="s">
        <v>56</v>
      </c>
      <c r="AH9" s="338" t="s">
        <v>57</v>
      </c>
      <c r="AI9" s="353" t="s">
        <v>58</v>
      </c>
      <c r="AJ9" s="172" t="s">
        <v>59</v>
      </c>
      <c r="AK9" s="172" t="s">
        <v>60</v>
      </c>
      <c r="AL9" s="172" t="s">
        <v>61</v>
      </c>
      <c r="AM9" s="172" t="s">
        <v>62</v>
      </c>
      <c r="AN9" s="172" t="s">
        <v>63</v>
      </c>
      <c r="AO9" s="172" t="s">
        <v>64</v>
      </c>
      <c r="AP9" s="172" t="s">
        <v>65</v>
      </c>
      <c r="AQ9" s="336" t="s">
        <v>66</v>
      </c>
      <c r="AR9" s="172" t="s">
        <v>67</v>
      </c>
      <c r="AS9" s="338" t="s">
        <v>68</v>
      </c>
      <c r="AV9" s="35" t="s">
        <v>69</v>
      </c>
      <c r="AW9" s="35" t="s">
        <v>70</v>
      </c>
      <c r="AY9" s="36" t="s">
        <v>71</v>
      </c>
    </row>
    <row r="10" spans="2:51" x14ac:dyDescent="0.25">
      <c r="B10" s="172" t="s">
        <v>72</v>
      </c>
      <c r="C10" s="172" t="s">
        <v>73</v>
      </c>
      <c r="D10" s="172" t="s">
        <v>74</v>
      </c>
      <c r="E10" s="172" t="s">
        <v>75</v>
      </c>
      <c r="F10" s="172" t="s">
        <v>74</v>
      </c>
      <c r="G10" s="172" t="s">
        <v>75</v>
      </c>
      <c r="H10" s="332"/>
      <c r="I10" s="172" t="s">
        <v>75</v>
      </c>
      <c r="J10" s="172" t="s">
        <v>75</v>
      </c>
      <c r="K10" s="172" t="s">
        <v>75</v>
      </c>
      <c r="L10" s="28" t="s">
        <v>29</v>
      </c>
      <c r="M10" s="335"/>
      <c r="N10" s="28" t="s">
        <v>29</v>
      </c>
      <c r="O10" s="337"/>
      <c r="P10" s="337"/>
      <c r="Q10" s="1">
        <f>'[2]JUNE 2'!Q34</f>
        <v>3647662</v>
      </c>
      <c r="R10" s="346"/>
      <c r="S10" s="347"/>
      <c r="T10" s="348"/>
      <c r="U10" s="172" t="s">
        <v>75</v>
      </c>
      <c r="V10" s="172" t="s">
        <v>75</v>
      </c>
      <c r="W10" s="349"/>
      <c r="X10" s="37" t="s">
        <v>76</v>
      </c>
      <c r="Y10" s="37" t="s">
        <v>77</v>
      </c>
      <c r="Z10" s="37" t="s">
        <v>78</v>
      </c>
      <c r="AA10" s="37" t="s">
        <v>79</v>
      </c>
      <c r="AB10" s="37" t="s">
        <v>80</v>
      </c>
      <c r="AC10" s="37" t="s">
        <v>81</v>
      </c>
      <c r="AD10" s="37" t="s">
        <v>82</v>
      </c>
      <c r="AE10" s="37" t="s">
        <v>83</v>
      </c>
      <c r="AF10" s="38"/>
      <c r="AG10" s="1">
        <f>'[2]JUNE 2'!AG34</f>
        <v>47067004</v>
      </c>
      <c r="AH10" s="338"/>
      <c r="AI10" s="354"/>
      <c r="AJ10" s="172" t="s">
        <v>84</v>
      </c>
      <c r="AK10" s="172" t="s">
        <v>84</v>
      </c>
      <c r="AL10" s="172" t="s">
        <v>84</v>
      </c>
      <c r="AM10" s="172" t="s">
        <v>84</v>
      </c>
      <c r="AN10" s="172" t="s">
        <v>84</v>
      </c>
      <c r="AO10" s="172" t="s">
        <v>84</v>
      </c>
      <c r="AP10" s="1">
        <f>'[2]JUNE 2'!AP34</f>
        <v>10878858</v>
      </c>
      <c r="AQ10" s="337"/>
      <c r="AR10" s="169" t="s">
        <v>85</v>
      </c>
      <c r="AS10" s="338"/>
      <c r="AV10" s="39" t="s">
        <v>86</v>
      </c>
      <c r="AW10" s="39" t="s">
        <v>87</v>
      </c>
      <c r="AY10" s="81" t="s">
        <v>128</v>
      </c>
    </row>
    <row r="11" spans="2:51" x14ac:dyDescent="0.25">
      <c r="B11" s="40">
        <v>2</v>
      </c>
      <c r="C11" s="40">
        <v>4.1666666666666664E-2</v>
      </c>
      <c r="D11" s="110">
        <v>5</v>
      </c>
      <c r="E11" s="41">
        <f t="shared" ref="E11:E34" si="0">D11/1.42</f>
        <v>3.5211267605633805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147</v>
      </c>
      <c r="P11" s="111">
        <v>117</v>
      </c>
      <c r="Q11" s="111">
        <v>3652922</v>
      </c>
      <c r="R11" s="46">
        <f>IF(ISBLANK(Q11),"-",Q11-Q10)</f>
        <v>5260</v>
      </c>
      <c r="S11" s="47">
        <f>R11*24/1000</f>
        <v>126.24</v>
      </c>
      <c r="T11" s="47">
        <f>R11/1000</f>
        <v>5.26</v>
      </c>
      <c r="U11" s="112">
        <v>4.3</v>
      </c>
      <c r="V11" s="112">
        <f>U11</f>
        <v>4.3</v>
      </c>
      <c r="W11" s="113" t="s">
        <v>135</v>
      </c>
      <c r="X11" s="115">
        <v>0</v>
      </c>
      <c r="Y11" s="115">
        <v>0</v>
      </c>
      <c r="Z11" s="115">
        <v>1147</v>
      </c>
      <c r="AA11" s="115">
        <v>1185</v>
      </c>
      <c r="AB11" s="115">
        <v>1187</v>
      </c>
      <c r="AC11" s="48" t="s">
        <v>90</v>
      </c>
      <c r="AD11" s="48" t="s">
        <v>90</v>
      </c>
      <c r="AE11" s="48" t="s">
        <v>90</v>
      </c>
      <c r="AF11" s="114" t="s">
        <v>90</v>
      </c>
      <c r="AG11" s="123">
        <v>47068230</v>
      </c>
      <c r="AH11" s="49">
        <f>IF(ISBLANK(AG11),"-",AG11-AG10)</f>
        <v>1226</v>
      </c>
      <c r="AI11" s="50">
        <f>AH11/T11</f>
        <v>233.07984790874525</v>
      </c>
      <c r="AJ11" s="98">
        <v>0</v>
      </c>
      <c r="AK11" s="98">
        <v>0</v>
      </c>
      <c r="AL11" s="98">
        <v>1</v>
      </c>
      <c r="AM11" s="98">
        <v>1</v>
      </c>
      <c r="AN11" s="98">
        <v>1</v>
      </c>
      <c r="AO11" s="98">
        <v>0.75</v>
      </c>
      <c r="AP11" s="115">
        <v>10879859</v>
      </c>
      <c r="AQ11" s="115">
        <f t="shared" ref="AQ11:AQ34" si="1">AP11-AP10</f>
        <v>1001</v>
      </c>
      <c r="AR11" s="51"/>
      <c r="AS11" s="52" t="s">
        <v>113</v>
      </c>
      <c r="AV11" s="39" t="s">
        <v>88</v>
      </c>
      <c r="AW11" s="39" t="s">
        <v>91</v>
      </c>
      <c r="AY11" s="81" t="s">
        <v>127</v>
      </c>
    </row>
    <row r="12" spans="2:51" x14ac:dyDescent="0.25">
      <c r="B12" s="40">
        <v>2.0416666666666701</v>
      </c>
      <c r="C12" s="40">
        <v>8.3333333333333329E-2</v>
      </c>
      <c r="D12" s="110">
        <v>5</v>
      </c>
      <c r="E12" s="41">
        <f t="shared" si="0"/>
        <v>3.5211267605633805</v>
      </c>
      <c r="F12" s="100">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147</v>
      </c>
      <c r="P12" s="111">
        <v>113</v>
      </c>
      <c r="Q12" s="111">
        <v>3656526</v>
      </c>
      <c r="R12" s="46">
        <f t="shared" ref="R12:R34" si="4">IF(ISBLANK(Q12),"-",Q12-Q11)</f>
        <v>3604</v>
      </c>
      <c r="S12" s="47">
        <f t="shared" ref="S12:S34" si="5">R12*24/1000</f>
        <v>86.495999999999995</v>
      </c>
      <c r="T12" s="47">
        <f t="shared" ref="T12:T34" si="6">R12/1000</f>
        <v>3.6040000000000001</v>
      </c>
      <c r="U12" s="112">
        <v>5.0999999999999996</v>
      </c>
      <c r="V12" s="112">
        <f t="shared" ref="V12:V34" si="7">U12</f>
        <v>5.0999999999999996</v>
      </c>
      <c r="W12" s="113" t="s">
        <v>135</v>
      </c>
      <c r="X12" s="115">
        <v>0</v>
      </c>
      <c r="Y12" s="115">
        <v>0</v>
      </c>
      <c r="Z12" s="115">
        <v>1146</v>
      </c>
      <c r="AA12" s="115">
        <v>1185</v>
      </c>
      <c r="AB12" s="115">
        <v>1147</v>
      </c>
      <c r="AC12" s="48" t="s">
        <v>90</v>
      </c>
      <c r="AD12" s="48" t="s">
        <v>90</v>
      </c>
      <c r="AE12" s="48" t="s">
        <v>90</v>
      </c>
      <c r="AF12" s="114" t="s">
        <v>90</v>
      </c>
      <c r="AG12" s="123">
        <v>47069108</v>
      </c>
      <c r="AH12" s="49">
        <f>IF(ISBLANK(AG12),"-",AG12-AG11)</f>
        <v>878</v>
      </c>
      <c r="AI12" s="50">
        <f t="shared" ref="AI12:AI34" si="8">AH12/T12</f>
        <v>243.61820199778023</v>
      </c>
      <c r="AJ12" s="98">
        <v>0</v>
      </c>
      <c r="AK12" s="98">
        <v>0</v>
      </c>
      <c r="AL12" s="98">
        <v>1</v>
      </c>
      <c r="AM12" s="98">
        <v>1</v>
      </c>
      <c r="AN12" s="98">
        <v>1</v>
      </c>
      <c r="AO12" s="98">
        <v>0.75</v>
      </c>
      <c r="AP12" s="115">
        <v>10880762</v>
      </c>
      <c r="AQ12" s="115">
        <f t="shared" si="1"/>
        <v>903</v>
      </c>
      <c r="AR12" s="118">
        <v>1.01</v>
      </c>
      <c r="AS12" s="52" t="s">
        <v>113</v>
      </c>
      <c r="AV12" s="39" t="s">
        <v>92</v>
      </c>
      <c r="AW12" s="39" t="s">
        <v>93</v>
      </c>
      <c r="AY12" s="81" t="s">
        <v>125</v>
      </c>
    </row>
    <row r="13" spans="2:51" x14ac:dyDescent="0.25">
      <c r="B13" s="40">
        <v>2.0833333333333299</v>
      </c>
      <c r="C13" s="40">
        <v>0.125</v>
      </c>
      <c r="D13" s="110">
        <v>6</v>
      </c>
      <c r="E13" s="41">
        <f t="shared" si="0"/>
        <v>4.2253521126760569</v>
      </c>
      <c r="F13" s="100">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140</v>
      </c>
      <c r="P13" s="111">
        <v>113</v>
      </c>
      <c r="Q13" s="111">
        <v>3661492</v>
      </c>
      <c r="R13" s="46">
        <f t="shared" si="4"/>
        <v>4966</v>
      </c>
      <c r="S13" s="47">
        <f t="shared" si="5"/>
        <v>119.184</v>
      </c>
      <c r="T13" s="47">
        <f t="shared" si="6"/>
        <v>4.9660000000000002</v>
      </c>
      <c r="U13" s="112">
        <v>6.1</v>
      </c>
      <c r="V13" s="112">
        <f t="shared" si="7"/>
        <v>6.1</v>
      </c>
      <c r="W13" s="113" t="s">
        <v>135</v>
      </c>
      <c r="X13" s="115">
        <v>0</v>
      </c>
      <c r="Y13" s="115">
        <v>0</v>
      </c>
      <c r="Z13" s="115">
        <v>1146</v>
      </c>
      <c r="AA13" s="115">
        <v>1185</v>
      </c>
      <c r="AB13" s="115">
        <v>1147</v>
      </c>
      <c r="AC13" s="48" t="s">
        <v>90</v>
      </c>
      <c r="AD13" s="48" t="s">
        <v>90</v>
      </c>
      <c r="AE13" s="48" t="s">
        <v>90</v>
      </c>
      <c r="AF13" s="114" t="s">
        <v>90</v>
      </c>
      <c r="AG13" s="123">
        <v>47070264</v>
      </c>
      <c r="AH13" s="49">
        <f>IF(ISBLANK(AG13),"-",AG13-AG12)</f>
        <v>1156</v>
      </c>
      <c r="AI13" s="50">
        <f t="shared" si="8"/>
        <v>232.78292388240033</v>
      </c>
      <c r="AJ13" s="98">
        <v>0</v>
      </c>
      <c r="AK13" s="98">
        <v>0</v>
      </c>
      <c r="AL13" s="98">
        <v>1</v>
      </c>
      <c r="AM13" s="98">
        <v>1</v>
      </c>
      <c r="AN13" s="98">
        <v>1</v>
      </c>
      <c r="AO13" s="98">
        <v>0.75</v>
      </c>
      <c r="AP13" s="115">
        <v>10881643</v>
      </c>
      <c r="AQ13" s="115">
        <f t="shared" si="1"/>
        <v>881</v>
      </c>
      <c r="AR13" s="51"/>
      <c r="AS13" s="52" t="s">
        <v>113</v>
      </c>
      <c r="AV13" s="39" t="s">
        <v>94</v>
      </c>
      <c r="AW13" s="39" t="s">
        <v>95</v>
      </c>
      <c r="AY13" s="81" t="s">
        <v>132</v>
      </c>
    </row>
    <row r="14" spans="2:51" x14ac:dyDescent="0.25">
      <c r="B14" s="40">
        <v>2.125</v>
      </c>
      <c r="C14" s="40">
        <v>0.16666666666666699</v>
      </c>
      <c r="D14" s="110">
        <v>6</v>
      </c>
      <c r="E14" s="41">
        <f t="shared" si="0"/>
        <v>4.2253521126760569</v>
      </c>
      <c r="F14" s="100">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156</v>
      </c>
      <c r="P14" s="111">
        <v>114</v>
      </c>
      <c r="Q14" s="111">
        <v>3666142</v>
      </c>
      <c r="R14" s="46">
        <f t="shared" si="4"/>
        <v>4650</v>
      </c>
      <c r="S14" s="47">
        <f t="shared" si="5"/>
        <v>111.6</v>
      </c>
      <c r="T14" s="47">
        <f t="shared" si="6"/>
        <v>4.6500000000000004</v>
      </c>
      <c r="U14" s="112">
        <v>7.9</v>
      </c>
      <c r="V14" s="112">
        <f t="shared" si="7"/>
        <v>7.9</v>
      </c>
      <c r="W14" s="113" t="s">
        <v>135</v>
      </c>
      <c r="X14" s="115">
        <v>0</v>
      </c>
      <c r="Y14" s="115">
        <v>0</v>
      </c>
      <c r="Z14" s="115">
        <v>1146</v>
      </c>
      <c r="AA14" s="115">
        <v>1185</v>
      </c>
      <c r="AB14" s="115">
        <v>1147</v>
      </c>
      <c r="AC14" s="48" t="s">
        <v>90</v>
      </c>
      <c r="AD14" s="48" t="s">
        <v>90</v>
      </c>
      <c r="AE14" s="48" t="s">
        <v>90</v>
      </c>
      <c r="AF14" s="114" t="s">
        <v>90</v>
      </c>
      <c r="AG14" s="123">
        <v>47071426</v>
      </c>
      <c r="AH14" s="49">
        <f t="shared" ref="AH14:AH34" si="9">IF(ISBLANK(AG14),"-",AG14-AG13)</f>
        <v>1162</v>
      </c>
      <c r="AI14" s="50">
        <f t="shared" si="8"/>
        <v>249.89247311827955</v>
      </c>
      <c r="AJ14" s="98">
        <v>0</v>
      </c>
      <c r="AK14" s="98">
        <v>0</v>
      </c>
      <c r="AL14" s="98">
        <v>1</v>
      </c>
      <c r="AM14" s="98">
        <v>1</v>
      </c>
      <c r="AN14" s="98">
        <v>1</v>
      </c>
      <c r="AO14" s="98">
        <v>0.75</v>
      </c>
      <c r="AP14" s="115">
        <v>10881796</v>
      </c>
      <c r="AQ14" s="115">
        <f t="shared" si="1"/>
        <v>153</v>
      </c>
      <c r="AR14" s="51"/>
      <c r="AS14" s="52" t="s">
        <v>113</v>
      </c>
      <c r="AT14" s="54"/>
      <c r="AV14" s="39" t="s">
        <v>96</v>
      </c>
      <c r="AW14" s="39" t="s">
        <v>97</v>
      </c>
      <c r="AY14" s="81"/>
    </row>
    <row r="15" spans="2:51" ht="14.25" customHeight="1" x14ac:dyDescent="0.25">
      <c r="B15" s="40">
        <v>2.1666666666666701</v>
      </c>
      <c r="C15" s="40">
        <v>0.20833333333333301</v>
      </c>
      <c r="D15" s="110">
        <v>5</v>
      </c>
      <c r="E15" s="41">
        <f t="shared" si="0"/>
        <v>3.5211267605633805</v>
      </c>
      <c r="F15" s="100">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128</v>
      </c>
      <c r="P15" s="111">
        <v>126</v>
      </c>
      <c r="Q15" s="111">
        <v>3669678</v>
      </c>
      <c r="R15" s="46">
        <f t="shared" si="4"/>
        <v>3536</v>
      </c>
      <c r="S15" s="47">
        <f t="shared" si="5"/>
        <v>84.864000000000004</v>
      </c>
      <c r="T15" s="47">
        <f t="shared" si="6"/>
        <v>3.536</v>
      </c>
      <c r="U15" s="112">
        <v>9.5</v>
      </c>
      <c r="V15" s="112">
        <f t="shared" si="7"/>
        <v>9.5</v>
      </c>
      <c r="W15" s="113" t="s">
        <v>135</v>
      </c>
      <c r="X15" s="115">
        <v>0</v>
      </c>
      <c r="Y15" s="115">
        <v>0</v>
      </c>
      <c r="Z15" s="115">
        <v>1146</v>
      </c>
      <c r="AA15" s="115">
        <v>1185</v>
      </c>
      <c r="AB15" s="115">
        <v>1147</v>
      </c>
      <c r="AC15" s="48" t="s">
        <v>90</v>
      </c>
      <c r="AD15" s="48" t="s">
        <v>90</v>
      </c>
      <c r="AE15" s="48" t="s">
        <v>90</v>
      </c>
      <c r="AF15" s="114" t="s">
        <v>90</v>
      </c>
      <c r="AG15" s="123">
        <v>47072516</v>
      </c>
      <c r="AH15" s="49">
        <f t="shared" si="9"/>
        <v>1090</v>
      </c>
      <c r="AI15" s="50">
        <f t="shared" si="8"/>
        <v>308.25791855203619</v>
      </c>
      <c r="AJ15" s="98">
        <v>0</v>
      </c>
      <c r="AK15" s="98">
        <v>0</v>
      </c>
      <c r="AL15" s="98">
        <v>1</v>
      </c>
      <c r="AM15" s="98">
        <v>1</v>
      </c>
      <c r="AN15" s="98">
        <v>1</v>
      </c>
      <c r="AO15" s="98">
        <v>0</v>
      </c>
      <c r="AP15" s="115">
        <v>10881796</v>
      </c>
      <c r="AQ15" s="115">
        <f t="shared" si="1"/>
        <v>0</v>
      </c>
      <c r="AR15" s="51"/>
      <c r="AS15" s="52" t="s">
        <v>113</v>
      </c>
      <c r="AV15" s="39" t="s">
        <v>98</v>
      </c>
      <c r="AW15" s="39" t="s">
        <v>99</v>
      </c>
      <c r="AY15" s="97"/>
    </row>
    <row r="16" spans="2:51" x14ac:dyDescent="0.25">
      <c r="B16" s="40">
        <v>2.2083333333333299</v>
      </c>
      <c r="C16" s="40">
        <v>0.25</v>
      </c>
      <c r="D16" s="110">
        <v>5</v>
      </c>
      <c r="E16" s="41">
        <f t="shared" si="0"/>
        <v>3.5211267605633805</v>
      </c>
      <c r="F16" s="100">
        <v>75</v>
      </c>
      <c r="G16" s="41">
        <f t="shared" si="2"/>
        <v>52.816901408450704</v>
      </c>
      <c r="H16" s="42" t="s">
        <v>88</v>
      </c>
      <c r="I16" s="42">
        <f t="shared" si="3"/>
        <v>51.408450704225352</v>
      </c>
      <c r="J16" s="43">
        <f t="shared" ref="J16:J25" si="10">F16/1.42</f>
        <v>52.816901408450704</v>
      </c>
      <c r="K16" s="42">
        <f>J16+1.42</f>
        <v>54.236901408450706</v>
      </c>
      <c r="L16" s="44">
        <v>19</v>
      </c>
      <c r="M16" s="45" t="s">
        <v>100</v>
      </c>
      <c r="N16" s="45">
        <v>13.1</v>
      </c>
      <c r="O16" s="111">
        <v>138</v>
      </c>
      <c r="P16" s="111">
        <v>130</v>
      </c>
      <c r="Q16" s="111">
        <v>3675151</v>
      </c>
      <c r="R16" s="46">
        <f t="shared" si="4"/>
        <v>5473</v>
      </c>
      <c r="S16" s="47">
        <f t="shared" si="5"/>
        <v>131.352</v>
      </c>
      <c r="T16" s="47">
        <f t="shared" si="6"/>
        <v>5.4729999999999999</v>
      </c>
      <c r="U16" s="112">
        <v>9.5</v>
      </c>
      <c r="V16" s="112">
        <f t="shared" si="7"/>
        <v>9.5</v>
      </c>
      <c r="W16" s="113" t="s">
        <v>135</v>
      </c>
      <c r="X16" s="115">
        <v>0</v>
      </c>
      <c r="Y16" s="115">
        <v>0</v>
      </c>
      <c r="Z16" s="115">
        <v>1148</v>
      </c>
      <c r="AA16" s="115">
        <v>1185</v>
      </c>
      <c r="AB16" s="115">
        <v>1148</v>
      </c>
      <c r="AC16" s="48" t="s">
        <v>90</v>
      </c>
      <c r="AD16" s="48" t="s">
        <v>90</v>
      </c>
      <c r="AE16" s="48" t="s">
        <v>90</v>
      </c>
      <c r="AF16" s="114" t="s">
        <v>90</v>
      </c>
      <c r="AG16" s="123">
        <v>47073788</v>
      </c>
      <c r="AH16" s="49">
        <f t="shared" si="9"/>
        <v>1272</v>
      </c>
      <c r="AI16" s="50">
        <f t="shared" si="8"/>
        <v>232.413667093002</v>
      </c>
      <c r="AJ16" s="98">
        <v>0</v>
      </c>
      <c r="AK16" s="98">
        <v>0</v>
      </c>
      <c r="AL16" s="98">
        <v>1</v>
      </c>
      <c r="AM16" s="98">
        <v>1</v>
      </c>
      <c r="AN16" s="98">
        <v>1</v>
      </c>
      <c r="AO16" s="98">
        <v>0</v>
      </c>
      <c r="AP16" s="115">
        <v>10881796</v>
      </c>
      <c r="AQ16" s="115">
        <f t="shared" si="1"/>
        <v>0</v>
      </c>
      <c r="AR16" s="53">
        <v>1.26</v>
      </c>
      <c r="AS16" s="52" t="s">
        <v>101</v>
      </c>
      <c r="AV16" s="39" t="s">
        <v>102</v>
      </c>
      <c r="AW16" s="39" t="s">
        <v>103</v>
      </c>
      <c r="AY16" s="97"/>
    </row>
    <row r="17" spans="1:51" x14ac:dyDescent="0.25">
      <c r="B17" s="40">
        <v>2.25</v>
      </c>
      <c r="C17" s="40">
        <v>0.29166666666666702</v>
      </c>
      <c r="D17" s="110">
        <v>5</v>
      </c>
      <c r="E17" s="41">
        <f t="shared" si="0"/>
        <v>3.5211267605633805</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134</v>
      </c>
      <c r="P17" s="111">
        <v>140</v>
      </c>
      <c r="Q17" s="111">
        <v>3681224</v>
      </c>
      <c r="R17" s="46">
        <f t="shared" si="4"/>
        <v>6073</v>
      </c>
      <c r="S17" s="47">
        <f t="shared" si="5"/>
        <v>145.75200000000001</v>
      </c>
      <c r="T17" s="47">
        <f t="shared" si="6"/>
        <v>6.0730000000000004</v>
      </c>
      <c r="U17" s="112">
        <v>9.4</v>
      </c>
      <c r="V17" s="112">
        <f t="shared" si="7"/>
        <v>9.4</v>
      </c>
      <c r="W17" s="113" t="s">
        <v>129</v>
      </c>
      <c r="X17" s="115">
        <v>1047</v>
      </c>
      <c r="Y17" s="115">
        <v>0</v>
      </c>
      <c r="Z17" s="115">
        <v>1187</v>
      </c>
      <c r="AA17" s="115">
        <v>1185</v>
      </c>
      <c r="AB17" s="115">
        <v>1187</v>
      </c>
      <c r="AC17" s="48" t="s">
        <v>90</v>
      </c>
      <c r="AD17" s="48" t="s">
        <v>90</v>
      </c>
      <c r="AE17" s="48" t="s">
        <v>90</v>
      </c>
      <c r="AF17" s="114" t="s">
        <v>90</v>
      </c>
      <c r="AG17" s="123">
        <v>47075148</v>
      </c>
      <c r="AH17" s="49">
        <f t="shared" si="9"/>
        <v>1360</v>
      </c>
      <c r="AI17" s="50">
        <f t="shared" si="8"/>
        <v>223.94203853120368</v>
      </c>
      <c r="AJ17" s="98">
        <v>1</v>
      </c>
      <c r="AK17" s="98">
        <v>0</v>
      </c>
      <c r="AL17" s="98">
        <v>1</v>
      </c>
      <c r="AM17" s="98">
        <v>1</v>
      </c>
      <c r="AN17" s="98">
        <v>1</v>
      </c>
      <c r="AO17" s="98">
        <v>0</v>
      </c>
      <c r="AP17" s="115">
        <v>10881796</v>
      </c>
      <c r="AQ17" s="115">
        <f t="shared" si="1"/>
        <v>0</v>
      </c>
      <c r="AR17" s="51"/>
      <c r="AS17" s="52" t="s">
        <v>101</v>
      </c>
      <c r="AT17" s="54"/>
      <c r="AV17" s="39" t="s">
        <v>104</v>
      </c>
      <c r="AW17" s="39" t="s">
        <v>105</v>
      </c>
      <c r="AY17" s="101"/>
    </row>
    <row r="18" spans="1:51" x14ac:dyDescent="0.25">
      <c r="B18" s="40">
        <v>2.2916666666666701</v>
      </c>
      <c r="C18" s="40">
        <v>0.33333333333333298</v>
      </c>
      <c r="D18" s="110">
        <v>5</v>
      </c>
      <c r="E18" s="41">
        <f t="shared" si="0"/>
        <v>3.5211267605633805</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134</v>
      </c>
      <c r="P18" s="111">
        <v>145</v>
      </c>
      <c r="Q18" s="111">
        <v>3687401</v>
      </c>
      <c r="R18" s="46">
        <f t="shared" si="4"/>
        <v>6177</v>
      </c>
      <c r="S18" s="47">
        <f t="shared" si="5"/>
        <v>148.24799999999999</v>
      </c>
      <c r="T18" s="47">
        <f t="shared" si="6"/>
        <v>6.1769999999999996</v>
      </c>
      <c r="U18" s="112">
        <v>8.6999999999999993</v>
      </c>
      <c r="V18" s="112">
        <f t="shared" si="7"/>
        <v>8.6999999999999993</v>
      </c>
      <c r="W18" s="113" t="s">
        <v>129</v>
      </c>
      <c r="X18" s="115">
        <v>1047</v>
      </c>
      <c r="Y18" s="115">
        <v>0</v>
      </c>
      <c r="Z18" s="115">
        <v>1187</v>
      </c>
      <c r="AA18" s="115">
        <v>1185</v>
      </c>
      <c r="AB18" s="115">
        <v>1187</v>
      </c>
      <c r="AC18" s="48" t="s">
        <v>90</v>
      </c>
      <c r="AD18" s="48" t="s">
        <v>90</v>
      </c>
      <c r="AE18" s="48" t="s">
        <v>90</v>
      </c>
      <c r="AF18" s="114" t="s">
        <v>90</v>
      </c>
      <c r="AG18" s="123">
        <v>47076528</v>
      </c>
      <c r="AH18" s="49">
        <f t="shared" si="9"/>
        <v>1380</v>
      </c>
      <c r="AI18" s="50">
        <f t="shared" si="8"/>
        <v>223.40942204953862</v>
      </c>
      <c r="AJ18" s="98">
        <v>1</v>
      </c>
      <c r="AK18" s="98">
        <v>0</v>
      </c>
      <c r="AL18" s="98">
        <v>1</v>
      </c>
      <c r="AM18" s="98">
        <v>1</v>
      </c>
      <c r="AN18" s="98">
        <v>1</v>
      </c>
      <c r="AO18" s="98">
        <v>0</v>
      </c>
      <c r="AP18" s="115">
        <v>10881796</v>
      </c>
      <c r="AQ18" s="115">
        <f t="shared" si="1"/>
        <v>0</v>
      </c>
      <c r="AR18" s="51"/>
      <c r="AS18" s="52" t="s">
        <v>101</v>
      </c>
      <c r="AV18" s="39" t="s">
        <v>106</v>
      </c>
      <c r="AW18" s="39" t="s">
        <v>107</v>
      </c>
      <c r="AY18" s="101"/>
    </row>
    <row r="19" spans="1:51" x14ac:dyDescent="0.25">
      <c r="B19" s="40">
        <v>2.3333333333333299</v>
      </c>
      <c r="C19" s="40">
        <v>0.375</v>
      </c>
      <c r="D19" s="110">
        <v>5</v>
      </c>
      <c r="E19" s="41">
        <f t="shared" si="0"/>
        <v>3.5211267605633805</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136</v>
      </c>
      <c r="P19" s="111">
        <v>148</v>
      </c>
      <c r="Q19" s="111">
        <v>3693547</v>
      </c>
      <c r="R19" s="46">
        <f t="shared" si="4"/>
        <v>6146</v>
      </c>
      <c r="S19" s="47">
        <f t="shared" si="5"/>
        <v>147.50399999999999</v>
      </c>
      <c r="T19" s="47">
        <f t="shared" si="6"/>
        <v>6.1459999999999999</v>
      </c>
      <c r="U19" s="112">
        <v>8</v>
      </c>
      <c r="V19" s="112">
        <f t="shared" si="7"/>
        <v>8</v>
      </c>
      <c r="W19" s="113" t="s">
        <v>129</v>
      </c>
      <c r="X19" s="115">
        <v>1048</v>
      </c>
      <c r="Y19" s="115">
        <v>0</v>
      </c>
      <c r="Z19" s="115">
        <v>1187</v>
      </c>
      <c r="AA19" s="115">
        <v>1185</v>
      </c>
      <c r="AB19" s="115">
        <v>1187</v>
      </c>
      <c r="AC19" s="48" t="s">
        <v>90</v>
      </c>
      <c r="AD19" s="48" t="s">
        <v>90</v>
      </c>
      <c r="AE19" s="48" t="s">
        <v>90</v>
      </c>
      <c r="AF19" s="114" t="s">
        <v>90</v>
      </c>
      <c r="AG19" s="123">
        <v>47077908</v>
      </c>
      <c r="AH19" s="49">
        <f t="shared" si="9"/>
        <v>1380</v>
      </c>
      <c r="AI19" s="50">
        <f t="shared" si="8"/>
        <v>224.53628376179628</v>
      </c>
      <c r="AJ19" s="98">
        <v>1</v>
      </c>
      <c r="AK19" s="98">
        <v>0</v>
      </c>
      <c r="AL19" s="98">
        <v>1</v>
      </c>
      <c r="AM19" s="98">
        <v>1</v>
      </c>
      <c r="AN19" s="98">
        <v>1</v>
      </c>
      <c r="AO19" s="98">
        <v>0</v>
      </c>
      <c r="AP19" s="115">
        <v>10881796</v>
      </c>
      <c r="AQ19" s="115">
        <f t="shared" si="1"/>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135</v>
      </c>
      <c r="P20" s="111">
        <v>146</v>
      </c>
      <c r="Q20" s="111">
        <v>3699849</v>
      </c>
      <c r="R20" s="46">
        <f t="shared" si="4"/>
        <v>6302</v>
      </c>
      <c r="S20" s="47">
        <f t="shared" si="5"/>
        <v>151.24799999999999</v>
      </c>
      <c r="T20" s="47">
        <f t="shared" si="6"/>
        <v>6.3019999999999996</v>
      </c>
      <c r="U20" s="112">
        <v>7.4</v>
      </c>
      <c r="V20" s="112">
        <f t="shared" si="7"/>
        <v>7.4</v>
      </c>
      <c r="W20" s="113" t="s">
        <v>129</v>
      </c>
      <c r="X20" s="115">
        <v>1066</v>
      </c>
      <c r="Y20" s="115">
        <v>0</v>
      </c>
      <c r="Z20" s="115">
        <v>1187</v>
      </c>
      <c r="AA20" s="115">
        <v>1185</v>
      </c>
      <c r="AB20" s="115">
        <v>1187</v>
      </c>
      <c r="AC20" s="48" t="s">
        <v>90</v>
      </c>
      <c r="AD20" s="48" t="s">
        <v>90</v>
      </c>
      <c r="AE20" s="48" t="s">
        <v>90</v>
      </c>
      <c r="AF20" s="114" t="s">
        <v>90</v>
      </c>
      <c r="AG20" s="123">
        <v>47079300</v>
      </c>
      <c r="AH20" s="49">
        <f t="shared" si="9"/>
        <v>1392</v>
      </c>
      <c r="AI20" s="50">
        <f t="shared" si="8"/>
        <v>220.88225960012696</v>
      </c>
      <c r="AJ20" s="98">
        <v>1</v>
      </c>
      <c r="AK20" s="98">
        <v>0</v>
      </c>
      <c r="AL20" s="98">
        <v>1</v>
      </c>
      <c r="AM20" s="98">
        <v>1</v>
      </c>
      <c r="AN20" s="98">
        <v>1</v>
      </c>
      <c r="AO20" s="98">
        <v>0</v>
      </c>
      <c r="AP20" s="115">
        <v>10881796</v>
      </c>
      <c r="AQ20" s="115">
        <f t="shared" si="1"/>
        <v>0</v>
      </c>
      <c r="AR20" s="53">
        <v>1.35</v>
      </c>
      <c r="AS20" s="52" t="s">
        <v>134</v>
      </c>
      <c r="AY20" s="101"/>
    </row>
    <row r="21" spans="1:51" x14ac:dyDescent="0.25">
      <c r="B21" s="40">
        <v>2.4166666666666701</v>
      </c>
      <c r="C21" s="40">
        <v>0.45833333333333298</v>
      </c>
      <c r="D21" s="110">
        <v>5</v>
      </c>
      <c r="E21" s="41">
        <f t="shared" si="0"/>
        <v>3.5211267605633805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136</v>
      </c>
      <c r="P21" s="111">
        <v>148</v>
      </c>
      <c r="Q21" s="111">
        <v>3706007</v>
      </c>
      <c r="R21" s="46">
        <f t="shared" si="4"/>
        <v>6158</v>
      </c>
      <c r="S21" s="47">
        <f t="shared" si="5"/>
        <v>147.792</v>
      </c>
      <c r="T21" s="47">
        <f t="shared" si="6"/>
        <v>6.1580000000000004</v>
      </c>
      <c r="U21" s="112">
        <v>6.7</v>
      </c>
      <c r="V21" s="112">
        <f t="shared" si="7"/>
        <v>6.7</v>
      </c>
      <c r="W21" s="113" t="s">
        <v>129</v>
      </c>
      <c r="X21" s="115">
        <v>1067</v>
      </c>
      <c r="Y21" s="115">
        <v>0</v>
      </c>
      <c r="Z21" s="115">
        <v>1187</v>
      </c>
      <c r="AA21" s="115">
        <v>1185</v>
      </c>
      <c r="AB21" s="115">
        <v>1187</v>
      </c>
      <c r="AC21" s="48" t="s">
        <v>90</v>
      </c>
      <c r="AD21" s="48" t="s">
        <v>90</v>
      </c>
      <c r="AE21" s="48" t="s">
        <v>90</v>
      </c>
      <c r="AF21" s="114" t="s">
        <v>90</v>
      </c>
      <c r="AG21" s="123">
        <v>47080692</v>
      </c>
      <c r="AH21" s="49">
        <f t="shared" si="9"/>
        <v>1392</v>
      </c>
      <c r="AI21" s="50">
        <f t="shared" si="8"/>
        <v>226.0474179928548</v>
      </c>
      <c r="AJ21" s="98">
        <v>1</v>
      </c>
      <c r="AK21" s="98">
        <v>0</v>
      </c>
      <c r="AL21" s="98">
        <v>1</v>
      </c>
      <c r="AM21" s="98">
        <v>1</v>
      </c>
      <c r="AN21" s="98">
        <v>1</v>
      </c>
      <c r="AO21" s="98">
        <v>0</v>
      </c>
      <c r="AP21" s="115">
        <v>10881796</v>
      </c>
      <c r="AQ21" s="115">
        <f t="shared" si="1"/>
        <v>0</v>
      </c>
      <c r="AR21" s="51"/>
      <c r="AS21" s="52" t="s">
        <v>101</v>
      </c>
      <c r="AY21" s="101"/>
    </row>
    <row r="22" spans="1:51" x14ac:dyDescent="0.25">
      <c r="A22" s="97" t="s">
        <v>163</v>
      </c>
      <c r="B22" s="40">
        <v>2.4583333333333299</v>
      </c>
      <c r="C22" s="40">
        <v>0.5</v>
      </c>
      <c r="D22" s="110">
        <v>5</v>
      </c>
      <c r="E22" s="41">
        <f t="shared" si="0"/>
        <v>3.5211267605633805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133</v>
      </c>
      <c r="P22" s="111">
        <v>147</v>
      </c>
      <c r="Q22" s="111">
        <v>3712146</v>
      </c>
      <c r="R22" s="46">
        <f t="shared" si="4"/>
        <v>6139</v>
      </c>
      <c r="S22" s="47">
        <f t="shared" si="5"/>
        <v>147.33600000000001</v>
      </c>
      <c r="T22" s="47">
        <f t="shared" si="6"/>
        <v>6.1390000000000002</v>
      </c>
      <c r="U22" s="112">
        <v>6.1</v>
      </c>
      <c r="V22" s="112">
        <f t="shared" si="7"/>
        <v>6.1</v>
      </c>
      <c r="W22" s="113" t="s">
        <v>129</v>
      </c>
      <c r="X22" s="115">
        <v>1066</v>
      </c>
      <c r="Y22" s="115">
        <v>0</v>
      </c>
      <c r="Z22" s="115">
        <v>1187</v>
      </c>
      <c r="AA22" s="115">
        <v>1185</v>
      </c>
      <c r="AB22" s="115">
        <v>1187</v>
      </c>
      <c r="AC22" s="48" t="s">
        <v>90</v>
      </c>
      <c r="AD22" s="48" t="s">
        <v>90</v>
      </c>
      <c r="AE22" s="48" t="s">
        <v>90</v>
      </c>
      <c r="AF22" s="114" t="s">
        <v>90</v>
      </c>
      <c r="AG22" s="123">
        <v>47082072</v>
      </c>
      <c r="AH22" s="49">
        <f t="shared" si="9"/>
        <v>1380</v>
      </c>
      <c r="AI22" s="50">
        <f t="shared" si="8"/>
        <v>224.79231145137643</v>
      </c>
      <c r="AJ22" s="98">
        <v>1</v>
      </c>
      <c r="AK22" s="98">
        <v>0</v>
      </c>
      <c r="AL22" s="98">
        <v>1</v>
      </c>
      <c r="AM22" s="98">
        <v>1</v>
      </c>
      <c r="AN22" s="98">
        <v>1</v>
      </c>
      <c r="AO22" s="98">
        <v>0</v>
      </c>
      <c r="AP22" s="115">
        <v>10881796</v>
      </c>
      <c r="AQ22" s="115">
        <f t="shared" si="1"/>
        <v>0</v>
      </c>
      <c r="AR22" s="51"/>
      <c r="AS22" s="52" t="s">
        <v>101</v>
      </c>
      <c r="AV22" s="55" t="s">
        <v>110</v>
      </c>
      <c r="AY22" s="101"/>
    </row>
    <row r="23" spans="1:51" x14ac:dyDescent="0.25">
      <c r="A23" s="97" t="s">
        <v>124</v>
      </c>
      <c r="B23" s="40">
        <v>2.5</v>
      </c>
      <c r="C23" s="40">
        <v>0.54166666666666696</v>
      </c>
      <c r="D23" s="110">
        <v>5</v>
      </c>
      <c r="E23" s="41">
        <f t="shared" si="0"/>
        <v>3.5211267605633805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135</v>
      </c>
      <c r="P23" s="111">
        <v>143</v>
      </c>
      <c r="Q23" s="111">
        <v>3718193</v>
      </c>
      <c r="R23" s="46">
        <f t="shared" si="4"/>
        <v>6047</v>
      </c>
      <c r="S23" s="47">
        <f t="shared" si="5"/>
        <v>145.12799999999999</v>
      </c>
      <c r="T23" s="47">
        <f t="shared" si="6"/>
        <v>6.0469999999999997</v>
      </c>
      <c r="U23" s="112">
        <v>5.5</v>
      </c>
      <c r="V23" s="112">
        <f t="shared" si="7"/>
        <v>5.5</v>
      </c>
      <c r="W23" s="113" t="s">
        <v>129</v>
      </c>
      <c r="X23" s="115">
        <v>1067</v>
      </c>
      <c r="Y23" s="115">
        <v>0</v>
      </c>
      <c r="Z23" s="115">
        <v>1187</v>
      </c>
      <c r="AA23" s="115">
        <v>1185</v>
      </c>
      <c r="AB23" s="115">
        <v>1187</v>
      </c>
      <c r="AC23" s="48" t="s">
        <v>90</v>
      </c>
      <c r="AD23" s="48" t="s">
        <v>90</v>
      </c>
      <c r="AE23" s="48" t="s">
        <v>90</v>
      </c>
      <c r="AF23" s="114" t="s">
        <v>90</v>
      </c>
      <c r="AG23" s="123">
        <v>47083448</v>
      </c>
      <c r="AH23" s="49">
        <f t="shared" si="9"/>
        <v>1376</v>
      </c>
      <c r="AI23" s="50">
        <f t="shared" si="8"/>
        <v>227.55085166198117</v>
      </c>
      <c r="AJ23" s="98">
        <v>1</v>
      </c>
      <c r="AK23" s="98">
        <v>0</v>
      </c>
      <c r="AL23" s="98">
        <v>1</v>
      </c>
      <c r="AM23" s="98">
        <v>1</v>
      </c>
      <c r="AN23" s="98">
        <v>1</v>
      </c>
      <c r="AO23" s="98">
        <v>0</v>
      </c>
      <c r="AP23" s="115">
        <v>10881796</v>
      </c>
      <c r="AQ23" s="115">
        <f t="shared" si="1"/>
        <v>0</v>
      </c>
      <c r="AR23" s="51"/>
      <c r="AS23" s="52" t="s">
        <v>113</v>
      </c>
      <c r="AT23" s="54"/>
      <c r="AV23" s="56" t="s">
        <v>111</v>
      </c>
      <c r="AW23" s="57" t="s">
        <v>112</v>
      </c>
      <c r="AY23" s="101"/>
    </row>
    <row r="24" spans="1:51" x14ac:dyDescent="0.25">
      <c r="B24" s="40">
        <v>2.5416666666666701</v>
      </c>
      <c r="C24" s="40">
        <v>0.58333333333333404</v>
      </c>
      <c r="D24" s="110">
        <v>5</v>
      </c>
      <c r="E24" s="41">
        <f t="shared" si="0"/>
        <v>3.5211267605633805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136</v>
      </c>
      <c r="P24" s="111">
        <v>140</v>
      </c>
      <c r="Q24" s="111">
        <v>3724218</v>
      </c>
      <c r="R24" s="46">
        <f t="shared" si="4"/>
        <v>6025</v>
      </c>
      <c r="S24" s="47">
        <f t="shared" si="5"/>
        <v>144.6</v>
      </c>
      <c r="T24" s="47">
        <f t="shared" si="6"/>
        <v>6.0250000000000004</v>
      </c>
      <c r="U24" s="112">
        <v>5</v>
      </c>
      <c r="V24" s="112">
        <f t="shared" si="7"/>
        <v>5</v>
      </c>
      <c r="W24" s="113" t="s">
        <v>129</v>
      </c>
      <c r="X24" s="115">
        <v>1057</v>
      </c>
      <c r="Y24" s="115">
        <v>0</v>
      </c>
      <c r="Z24" s="115">
        <v>1187</v>
      </c>
      <c r="AA24" s="115">
        <v>1185</v>
      </c>
      <c r="AB24" s="115">
        <v>1186</v>
      </c>
      <c r="AC24" s="48" t="s">
        <v>90</v>
      </c>
      <c r="AD24" s="48" t="s">
        <v>90</v>
      </c>
      <c r="AE24" s="48" t="s">
        <v>90</v>
      </c>
      <c r="AF24" s="114" t="s">
        <v>90</v>
      </c>
      <c r="AG24" s="123">
        <v>47084808</v>
      </c>
      <c r="AH24" s="49">
        <f>IF(ISBLANK(AG24),"-",AG24-AG23)</f>
        <v>1360</v>
      </c>
      <c r="AI24" s="50">
        <f t="shared" si="8"/>
        <v>225.72614107883817</v>
      </c>
      <c r="AJ24" s="98">
        <v>1</v>
      </c>
      <c r="AK24" s="98">
        <v>0</v>
      </c>
      <c r="AL24" s="98">
        <v>1</v>
      </c>
      <c r="AM24" s="98">
        <v>1</v>
      </c>
      <c r="AN24" s="98">
        <v>1</v>
      </c>
      <c r="AO24" s="98">
        <v>0</v>
      </c>
      <c r="AP24" s="115">
        <v>10881796</v>
      </c>
      <c r="AQ24" s="115">
        <f t="shared" si="1"/>
        <v>0</v>
      </c>
      <c r="AR24" s="53">
        <v>1.1499999999999999</v>
      </c>
      <c r="AS24" s="52" t="s">
        <v>113</v>
      </c>
      <c r="AV24" s="58" t="s">
        <v>29</v>
      </c>
      <c r="AW24" s="58">
        <v>14.7</v>
      </c>
      <c r="AY24" s="101"/>
    </row>
    <row r="25" spans="1:51" x14ac:dyDescent="0.25">
      <c r="B25" s="40">
        <v>2.5833333333333299</v>
      </c>
      <c r="C25" s="40">
        <v>0.625</v>
      </c>
      <c r="D25" s="110">
        <v>5</v>
      </c>
      <c r="E25" s="41">
        <f t="shared" si="0"/>
        <v>3.5211267605633805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138</v>
      </c>
      <c r="P25" s="111">
        <v>137</v>
      </c>
      <c r="Q25" s="111">
        <v>3730274</v>
      </c>
      <c r="R25" s="46">
        <f t="shared" si="4"/>
        <v>6056</v>
      </c>
      <c r="S25" s="47">
        <f t="shared" si="5"/>
        <v>145.34399999999999</v>
      </c>
      <c r="T25" s="47">
        <f t="shared" si="6"/>
        <v>6.056</v>
      </c>
      <c r="U25" s="112">
        <v>4.7</v>
      </c>
      <c r="V25" s="112">
        <f t="shared" si="7"/>
        <v>4.7</v>
      </c>
      <c r="W25" s="113" t="s">
        <v>129</v>
      </c>
      <c r="X25" s="115">
        <v>1015</v>
      </c>
      <c r="Y25" s="115">
        <v>0</v>
      </c>
      <c r="Z25" s="115">
        <v>1187</v>
      </c>
      <c r="AA25" s="115">
        <v>1185</v>
      </c>
      <c r="AB25" s="115">
        <v>1186</v>
      </c>
      <c r="AC25" s="48" t="s">
        <v>90</v>
      </c>
      <c r="AD25" s="48" t="s">
        <v>90</v>
      </c>
      <c r="AE25" s="48" t="s">
        <v>90</v>
      </c>
      <c r="AF25" s="114" t="s">
        <v>90</v>
      </c>
      <c r="AG25" s="123">
        <v>47086156</v>
      </c>
      <c r="AH25" s="49">
        <f t="shared" si="9"/>
        <v>1348</v>
      </c>
      <c r="AI25" s="50">
        <f t="shared" si="8"/>
        <v>222.58916776750331</v>
      </c>
      <c r="AJ25" s="98">
        <v>1</v>
      </c>
      <c r="AK25" s="98">
        <v>0</v>
      </c>
      <c r="AL25" s="98">
        <v>1</v>
      </c>
      <c r="AM25" s="98">
        <v>1</v>
      </c>
      <c r="AN25" s="98">
        <v>1</v>
      </c>
      <c r="AO25" s="98">
        <v>0</v>
      </c>
      <c r="AP25" s="115">
        <v>10881796</v>
      </c>
      <c r="AQ25" s="115">
        <f t="shared" si="1"/>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137</v>
      </c>
      <c r="P26" s="111">
        <v>143</v>
      </c>
      <c r="Q26" s="111">
        <v>3736217</v>
      </c>
      <c r="R26" s="46">
        <f t="shared" si="4"/>
        <v>5943</v>
      </c>
      <c r="S26" s="47">
        <f t="shared" si="5"/>
        <v>142.63200000000001</v>
      </c>
      <c r="T26" s="47">
        <f t="shared" si="6"/>
        <v>5.9429999999999996</v>
      </c>
      <c r="U26" s="112">
        <v>4.3</v>
      </c>
      <c r="V26" s="112">
        <f t="shared" si="7"/>
        <v>4.3</v>
      </c>
      <c r="W26" s="113" t="s">
        <v>129</v>
      </c>
      <c r="X26" s="115">
        <v>1016</v>
      </c>
      <c r="Y26" s="115">
        <v>0</v>
      </c>
      <c r="Z26" s="115">
        <v>1187</v>
      </c>
      <c r="AA26" s="115">
        <v>1185</v>
      </c>
      <c r="AB26" s="115">
        <v>1187</v>
      </c>
      <c r="AC26" s="48" t="s">
        <v>90</v>
      </c>
      <c r="AD26" s="48" t="s">
        <v>90</v>
      </c>
      <c r="AE26" s="48" t="s">
        <v>90</v>
      </c>
      <c r="AF26" s="114" t="s">
        <v>90</v>
      </c>
      <c r="AG26" s="123">
        <v>47087512</v>
      </c>
      <c r="AH26" s="49">
        <f t="shared" si="9"/>
        <v>1356</v>
      </c>
      <c r="AI26" s="50">
        <f t="shared" si="8"/>
        <v>228.16759212518932</v>
      </c>
      <c r="AJ26" s="98">
        <v>1</v>
      </c>
      <c r="AK26" s="98">
        <v>0</v>
      </c>
      <c r="AL26" s="98">
        <v>1</v>
      </c>
      <c r="AM26" s="98">
        <v>1</v>
      </c>
      <c r="AN26" s="98">
        <v>1</v>
      </c>
      <c r="AO26" s="98">
        <v>0</v>
      </c>
      <c r="AP26" s="115">
        <v>10881796</v>
      </c>
      <c r="AQ26" s="115">
        <f t="shared" si="1"/>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135</v>
      </c>
      <c r="P27" s="111">
        <v>142</v>
      </c>
      <c r="Q27" s="111">
        <v>3742226</v>
      </c>
      <c r="R27" s="46">
        <f t="shared" si="4"/>
        <v>6009</v>
      </c>
      <c r="S27" s="47">
        <f t="shared" si="5"/>
        <v>144.21600000000001</v>
      </c>
      <c r="T27" s="47">
        <f t="shared" si="6"/>
        <v>6.0090000000000003</v>
      </c>
      <c r="U27" s="112">
        <v>3.9</v>
      </c>
      <c r="V27" s="112">
        <f t="shared" si="7"/>
        <v>3.9</v>
      </c>
      <c r="W27" s="113" t="s">
        <v>129</v>
      </c>
      <c r="X27" s="115">
        <v>1036</v>
      </c>
      <c r="Y27" s="115">
        <v>0</v>
      </c>
      <c r="Z27" s="115">
        <v>1187</v>
      </c>
      <c r="AA27" s="115">
        <v>1185</v>
      </c>
      <c r="AB27" s="115">
        <v>1187</v>
      </c>
      <c r="AC27" s="48" t="s">
        <v>90</v>
      </c>
      <c r="AD27" s="48" t="s">
        <v>90</v>
      </c>
      <c r="AE27" s="48" t="s">
        <v>90</v>
      </c>
      <c r="AF27" s="114" t="s">
        <v>90</v>
      </c>
      <c r="AG27" s="123">
        <v>47088852</v>
      </c>
      <c r="AH27" s="49">
        <f t="shared" si="9"/>
        <v>1340</v>
      </c>
      <c r="AI27" s="50">
        <f t="shared" si="8"/>
        <v>222.99883508071224</v>
      </c>
      <c r="AJ27" s="98">
        <v>1</v>
      </c>
      <c r="AK27" s="98">
        <v>0</v>
      </c>
      <c r="AL27" s="98">
        <v>1</v>
      </c>
      <c r="AM27" s="98">
        <v>1</v>
      </c>
      <c r="AN27" s="98">
        <v>1</v>
      </c>
      <c r="AO27" s="98">
        <v>0</v>
      </c>
      <c r="AP27" s="115">
        <v>10881796</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138</v>
      </c>
      <c r="P28" s="111">
        <v>140</v>
      </c>
      <c r="Q28" s="111">
        <v>3748049</v>
      </c>
      <c r="R28" s="46">
        <f t="shared" si="4"/>
        <v>5823</v>
      </c>
      <c r="S28" s="47">
        <f t="shared" si="5"/>
        <v>139.75200000000001</v>
      </c>
      <c r="T28" s="47">
        <f t="shared" si="6"/>
        <v>5.8230000000000004</v>
      </c>
      <c r="U28" s="112">
        <v>3.5</v>
      </c>
      <c r="V28" s="112">
        <f t="shared" si="7"/>
        <v>3.5</v>
      </c>
      <c r="W28" s="113" t="s">
        <v>129</v>
      </c>
      <c r="X28" s="115">
        <v>1007</v>
      </c>
      <c r="Y28" s="115">
        <v>0</v>
      </c>
      <c r="Z28" s="115">
        <v>1187</v>
      </c>
      <c r="AA28" s="115">
        <v>1185</v>
      </c>
      <c r="AB28" s="115">
        <v>1187</v>
      </c>
      <c r="AC28" s="48" t="s">
        <v>90</v>
      </c>
      <c r="AD28" s="48" t="s">
        <v>90</v>
      </c>
      <c r="AE28" s="48" t="s">
        <v>90</v>
      </c>
      <c r="AF28" s="114" t="s">
        <v>90</v>
      </c>
      <c r="AG28" s="123">
        <v>47090180</v>
      </c>
      <c r="AH28" s="49">
        <f t="shared" si="9"/>
        <v>1328</v>
      </c>
      <c r="AI28" s="50">
        <f t="shared" si="8"/>
        <v>228.06113687102865</v>
      </c>
      <c r="AJ28" s="98">
        <v>1</v>
      </c>
      <c r="AK28" s="98">
        <v>0</v>
      </c>
      <c r="AL28" s="98">
        <v>1</v>
      </c>
      <c r="AM28" s="98">
        <v>1</v>
      </c>
      <c r="AN28" s="98">
        <v>1</v>
      </c>
      <c r="AO28" s="98">
        <v>0</v>
      </c>
      <c r="AP28" s="115">
        <v>10881796</v>
      </c>
      <c r="AQ28" s="115">
        <f t="shared" si="1"/>
        <v>0</v>
      </c>
      <c r="AR28" s="53">
        <v>1.24</v>
      </c>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137</v>
      </c>
      <c r="P29" s="111">
        <v>138</v>
      </c>
      <c r="Q29" s="111">
        <v>3753944</v>
      </c>
      <c r="R29" s="46">
        <f t="shared" si="4"/>
        <v>5895</v>
      </c>
      <c r="S29" s="47">
        <f t="shared" si="5"/>
        <v>141.47999999999999</v>
      </c>
      <c r="T29" s="47">
        <f t="shared" si="6"/>
        <v>5.8949999999999996</v>
      </c>
      <c r="U29" s="112">
        <v>3.2</v>
      </c>
      <c r="V29" s="112">
        <f t="shared" si="7"/>
        <v>3.2</v>
      </c>
      <c r="W29" s="113" t="s">
        <v>129</v>
      </c>
      <c r="X29" s="115">
        <v>1006</v>
      </c>
      <c r="Y29" s="115">
        <v>0</v>
      </c>
      <c r="Z29" s="115">
        <v>1187</v>
      </c>
      <c r="AA29" s="115">
        <v>1185</v>
      </c>
      <c r="AB29" s="115">
        <v>1187</v>
      </c>
      <c r="AC29" s="48" t="s">
        <v>90</v>
      </c>
      <c r="AD29" s="48" t="s">
        <v>90</v>
      </c>
      <c r="AE29" s="48" t="s">
        <v>90</v>
      </c>
      <c r="AF29" s="114" t="s">
        <v>90</v>
      </c>
      <c r="AG29" s="123">
        <v>47091516</v>
      </c>
      <c r="AH29" s="49">
        <f t="shared" si="9"/>
        <v>1336</v>
      </c>
      <c r="AI29" s="50">
        <f t="shared" si="8"/>
        <v>226.63273960983886</v>
      </c>
      <c r="AJ29" s="98">
        <v>1</v>
      </c>
      <c r="AK29" s="98">
        <v>0</v>
      </c>
      <c r="AL29" s="98">
        <v>1</v>
      </c>
      <c r="AM29" s="98">
        <v>1</v>
      </c>
      <c r="AN29" s="98">
        <v>1</v>
      </c>
      <c r="AO29" s="98">
        <v>0</v>
      </c>
      <c r="AP29" s="115">
        <v>10881796</v>
      </c>
      <c r="AQ29" s="115">
        <f t="shared" si="1"/>
        <v>0</v>
      </c>
      <c r="AR29" s="51"/>
      <c r="AS29" s="52" t="s">
        <v>113</v>
      </c>
      <c r="AY29" s="101"/>
    </row>
    <row r="30" spans="1:51" x14ac:dyDescent="0.25">
      <c r="B30" s="40">
        <v>2.7916666666666701</v>
      </c>
      <c r="C30" s="40">
        <v>0.83333333333333703</v>
      </c>
      <c r="D30" s="110">
        <v>4</v>
      </c>
      <c r="E30" s="41">
        <f t="shared" si="0"/>
        <v>2.8169014084507045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136</v>
      </c>
      <c r="P30" s="111">
        <v>139</v>
      </c>
      <c r="Q30" s="111">
        <v>3759885</v>
      </c>
      <c r="R30" s="46">
        <f t="shared" si="4"/>
        <v>5941</v>
      </c>
      <c r="S30" s="47">
        <f t="shared" si="5"/>
        <v>142.584</v>
      </c>
      <c r="T30" s="47">
        <f t="shared" si="6"/>
        <v>5.9409999999999998</v>
      </c>
      <c r="U30" s="112">
        <v>3</v>
      </c>
      <c r="V30" s="112">
        <f t="shared" si="7"/>
        <v>3</v>
      </c>
      <c r="W30" s="113" t="s">
        <v>129</v>
      </c>
      <c r="X30" s="115">
        <v>1005</v>
      </c>
      <c r="Y30" s="115">
        <v>0</v>
      </c>
      <c r="Z30" s="115">
        <v>1188</v>
      </c>
      <c r="AA30" s="115">
        <v>1185</v>
      </c>
      <c r="AB30" s="115">
        <v>1188</v>
      </c>
      <c r="AC30" s="48" t="s">
        <v>90</v>
      </c>
      <c r="AD30" s="48" t="s">
        <v>90</v>
      </c>
      <c r="AE30" s="48" t="s">
        <v>90</v>
      </c>
      <c r="AF30" s="114" t="s">
        <v>90</v>
      </c>
      <c r="AG30" s="123">
        <v>47092876</v>
      </c>
      <c r="AH30" s="49">
        <f t="shared" si="9"/>
        <v>1360</v>
      </c>
      <c r="AI30" s="50">
        <f t="shared" si="8"/>
        <v>228.91769062447401</v>
      </c>
      <c r="AJ30" s="98">
        <v>1</v>
      </c>
      <c r="AK30" s="98">
        <v>0</v>
      </c>
      <c r="AL30" s="98">
        <v>1</v>
      </c>
      <c r="AM30" s="98">
        <v>1</v>
      </c>
      <c r="AN30" s="98">
        <v>1</v>
      </c>
      <c r="AO30" s="98">
        <v>0</v>
      </c>
      <c r="AP30" s="115">
        <v>10881796</v>
      </c>
      <c r="AQ30" s="115">
        <f t="shared" si="1"/>
        <v>0</v>
      </c>
      <c r="AR30" s="51"/>
      <c r="AS30" s="52" t="s">
        <v>113</v>
      </c>
      <c r="AV30" s="339" t="s">
        <v>117</v>
      </c>
      <c r="AW30" s="339"/>
      <c r="AY30" s="101"/>
    </row>
    <row r="31" spans="1:51" x14ac:dyDescent="0.25">
      <c r="B31" s="40">
        <v>2.8333333333333299</v>
      </c>
      <c r="C31" s="40">
        <v>0.875000000000004</v>
      </c>
      <c r="D31" s="110">
        <v>4</v>
      </c>
      <c r="E31" s="41">
        <f t="shared" si="0"/>
        <v>2.8169014084507045</v>
      </c>
      <c r="F31" s="175">
        <v>76</v>
      </c>
      <c r="G31" s="41">
        <f t="shared" si="2"/>
        <v>53.521126760563384</v>
      </c>
      <c r="H31" s="42" t="s">
        <v>88</v>
      </c>
      <c r="I31" s="42">
        <f t="shared" si="3"/>
        <v>50</v>
      </c>
      <c r="J31" s="43">
        <f t="shared" si="13"/>
        <v>51.408450704225352</v>
      </c>
      <c r="K31" s="42">
        <f t="shared" si="12"/>
        <v>55.633802816901408</v>
      </c>
      <c r="L31" s="44">
        <v>18</v>
      </c>
      <c r="M31" s="45" t="s">
        <v>100</v>
      </c>
      <c r="N31" s="45">
        <v>16.100000000000001</v>
      </c>
      <c r="O31" s="111">
        <v>116</v>
      </c>
      <c r="P31" s="111">
        <v>126</v>
      </c>
      <c r="Q31" s="111">
        <v>3765289</v>
      </c>
      <c r="R31" s="46">
        <f t="shared" si="4"/>
        <v>5404</v>
      </c>
      <c r="S31" s="47">
        <f t="shared" si="5"/>
        <v>129.696</v>
      </c>
      <c r="T31" s="47">
        <f t="shared" si="6"/>
        <v>5.4039999999999999</v>
      </c>
      <c r="U31" s="112">
        <v>2.4</v>
      </c>
      <c r="V31" s="112">
        <f t="shared" si="7"/>
        <v>2.4</v>
      </c>
      <c r="W31" s="113" t="s">
        <v>133</v>
      </c>
      <c r="X31" s="115">
        <v>1078</v>
      </c>
      <c r="Y31" s="115">
        <v>0</v>
      </c>
      <c r="Z31" s="115">
        <v>1188</v>
      </c>
      <c r="AA31" s="115">
        <v>1185</v>
      </c>
      <c r="AB31" s="115">
        <v>0</v>
      </c>
      <c r="AC31" s="48" t="s">
        <v>90</v>
      </c>
      <c r="AD31" s="48" t="s">
        <v>90</v>
      </c>
      <c r="AE31" s="48" t="s">
        <v>90</v>
      </c>
      <c r="AF31" s="114" t="s">
        <v>90</v>
      </c>
      <c r="AG31" s="123">
        <v>47093960</v>
      </c>
      <c r="AH31" s="49">
        <f t="shared" si="9"/>
        <v>1084</v>
      </c>
      <c r="AI31" s="50">
        <f t="shared" si="8"/>
        <v>200.59215396002961</v>
      </c>
      <c r="AJ31" s="98">
        <v>1</v>
      </c>
      <c r="AK31" s="98">
        <v>0</v>
      </c>
      <c r="AL31" s="98">
        <v>1</v>
      </c>
      <c r="AM31" s="98">
        <v>1</v>
      </c>
      <c r="AN31" s="98">
        <v>0</v>
      </c>
      <c r="AO31" s="98">
        <v>0</v>
      </c>
      <c r="AP31" s="115">
        <v>10881796</v>
      </c>
      <c r="AQ31" s="115">
        <f t="shared" si="1"/>
        <v>0</v>
      </c>
      <c r="AR31" s="51"/>
      <c r="AS31" s="52" t="s">
        <v>113</v>
      </c>
      <c r="AV31" s="59" t="s">
        <v>29</v>
      </c>
      <c r="AW31" s="59" t="s">
        <v>74</v>
      </c>
      <c r="AY31" s="101"/>
    </row>
    <row r="32" spans="1:51" x14ac:dyDescent="0.25">
      <c r="B32" s="40">
        <v>2.875</v>
      </c>
      <c r="C32" s="40">
        <v>0.91666666666667096</v>
      </c>
      <c r="D32" s="110">
        <v>5</v>
      </c>
      <c r="E32" s="41">
        <f t="shared" si="0"/>
        <v>3.5211267605633805</v>
      </c>
      <c r="F32" s="175">
        <v>76</v>
      </c>
      <c r="G32" s="41">
        <f t="shared" si="2"/>
        <v>53.521126760563384</v>
      </c>
      <c r="H32" s="42" t="s">
        <v>88</v>
      </c>
      <c r="I32" s="42">
        <f t="shared" si="3"/>
        <v>50</v>
      </c>
      <c r="J32" s="43">
        <f t="shared" si="13"/>
        <v>51.408450704225352</v>
      </c>
      <c r="K32" s="42">
        <f t="shared" si="12"/>
        <v>55.633802816901408</v>
      </c>
      <c r="L32" s="44">
        <v>14</v>
      </c>
      <c r="M32" s="45" t="s">
        <v>118</v>
      </c>
      <c r="N32" s="45">
        <v>12.6</v>
      </c>
      <c r="O32" s="111">
        <v>113</v>
      </c>
      <c r="P32" s="111">
        <v>130</v>
      </c>
      <c r="Q32" s="111">
        <v>3770652</v>
      </c>
      <c r="R32" s="46">
        <f t="shared" si="4"/>
        <v>5363</v>
      </c>
      <c r="S32" s="47">
        <f t="shared" si="5"/>
        <v>128.71199999999999</v>
      </c>
      <c r="T32" s="47">
        <f t="shared" si="6"/>
        <v>5.3630000000000004</v>
      </c>
      <c r="U32" s="112">
        <v>1.6</v>
      </c>
      <c r="V32" s="112">
        <f t="shared" si="7"/>
        <v>1.6</v>
      </c>
      <c r="W32" s="113" t="s">
        <v>133</v>
      </c>
      <c r="X32" s="115">
        <v>1080</v>
      </c>
      <c r="Y32" s="115">
        <v>0</v>
      </c>
      <c r="Z32" s="115">
        <v>1187</v>
      </c>
      <c r="AA32" s="115">
        <v>1185</v>
      </c>
      <c r="AB32" s="115">
        <v>0</v>
      </c>
      <c r="AC32" s="48" t="s">
        <v>90</v>
      </c>
      <c r="AD32" s="48" t="s">
        <v>90</v>
      </c>
      <c r="AE32" s="48" t="s">
        <v>90</v>
      </c>
      <c r="AF32" s="114" t="s">
        <v>90</v>
      </c>
      <c r="AG32" s="123">
        <v>47095028</v>
      </c>
      <c r="AH32" s="49">
        <f t="shared" si="9"/>
        <v>1068</v>
      </c>
      <c r="AI32" s="50">
        <f t="shared" si="8"/>
        <v>199.14227111691216</v>
      </c>
      <c r="AJ32" s="98">
        <v>1</v>
      </c>
      <c r="AK32" s="98">
        <v>0</v>
      </c>
      <c r="AL32" s="98">
        <v>1</v>
      </c>
      <c r="AM32" s="98">
        <v>1</v>
      </c>
      <c r="AN32" s="98">
        <v>0</v>
      </c>
      <c r="AO32" s="98">
        <v>0</v>
      </c>
      <c r="AP32" s="115">
        <v>10881796</v>
      </c>
      <c r="AQ32" s="115">
        <f t="shared" si="1"/>
        <v>0</v>
      </c>
      <c r="AR32" s="53">
        <v>1.27</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139</v>
      </c>
      <c r="P33" s="111">
        <v>126</v>
      </c>
      <c r="Q33" s="111">
        <v>3776126</v>
      </c>
      <c r="R33" s="46">
        <f t="shared" si="4"/>
        <v>5474</v>
      </c>
      <c r="S33" s="47">
        <f t="shared" si="5"/>
        <v>131.376</v>
      </c>
      <c r="T33" s="47">
        <f t="shared" si="6"/>
        <v>5.4740000000000002</v>
      </c>
      <c r="U33" s="112">
        <v>1.7</v>
      </c>
      <c r="V33" s="112">
        <f t="shared" si="7"/>
        <v>1.7</v>
      </c>
      <c r="W33" s="113" t="s">
        <v>135</v>
      </c>
      <c r="X33" s="115">
        <v>0</v>
      </c>
      <c r="Y33" s="115">
        <v>0</v>
      </c>
      <c r="Z33" s="115">
        <v>1187</v>
      </c>
      <c r="AA33" s="115">
        <v>1185</v>
      </c>
      <c r="AB33" s="115">
        <v>1187</v>
      </c>
      <c r="AC33" s="48" t="s">
        <v>90</v>
      </c>
      <c r="AD33" s="48" t="s">
        <v>90</v>
      </c>
      <c r="AE33" s="48" t="s">
        <v>90</v>
      </c>
      <c r="AF33" s="114" t="s">
        <v>90</v>
      </c>
      <c r="AG33" s="123">
        <v>47096276</v>
      </c>
      <c r="AH33" s="49">
        <f t="shared" si="9"/>
        <v>1248</v>
      </c>
      <c r="AI33" s="50">
        <f t="shared" si="8"/>
        <v>227.98684691267812</v>
      </c>
      <c r="AJ33" s="98">
        <v>0</v>
      </c>
      <c r="AK33" s="98">
        <v>0</v>
      </c>
      <c r="AL33" s="98">
        <v>1</v>
      </c>
      <c r="AM33" s="98">
        <v>1</v>
      </c>
      <c r="AN33" s="98">
        <v>1</v>
      </c>
      <c r="AO33" s="98">
        <v>0.65</v>
      </c>
      <c r="AP33" s="115">
        <v>10881947</v>
      </c>
      <c r="AQ33" s="115">
        <f t="shared" si="1"/>
        <v>151</v>
      </c>
      <c r="AR33" s="51"/>
      <c r="AS33" s="52" t="s">
        <v>113</v>
      </c>
      <c r="AY33" s="101"/>
    </row>
    <row r="34" spans="1:51" x14ac:dyDescent="0.25">
      <c r="B34" s="40">
        <v>2.9583333333333299</v>
      </c>
      <c r="C34" s="40">
        <v>1</v>
      </c>
      <c r="D34" s="110">
        <v>4</v>
      </c>
      <c r="E34" s="41">
        <f t="shared" si="0"/>
        <v>2.8169014084507045</v>
      </c>
      <c r="F34" s="100">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141</v>
      </c>
      <c r="P34" s="111">
        <v>117</v>
      </c>
      <c r="Q34" s="111">
        <v>3781378</v>
      </c>
      <c r="R34" s="46">
        <f t="shared" si="4"/>
        <v>5252</v>
      </c>
      <c r="S34" s="47">
        <f t="shared" si="5"/>
        <v>126.048</v>
      </c>
      <c r="T34" s="47">
        <f t="shared" si="6"/>
        <v>5.2519999999999998</v>
      </c>
      <c r="U34" s="112">
        <v>2.1</v>
      </c>
      <c r="V34" s="112">
        <f t="shared" si="7"/>
        <v>2.1</v>
      </c>
      <c r="W34" s="113" t="s">
        <v>135</v>
      </c>
      <c r="X34" s="115">
        <v>0</v>
      </c>
      <c r="Y34" s="115">
        <v>0</v>
      </c>
      <c r="Z34" s="115">
        <v>1187</v>
      </c>
      <c r="AA34" s="115">
        <v>1185</v>
      </c>
      <c r="AB34" s="115">
        <v>1187</v>
      </c>
      <c r="AC34" s="48" t="s">
        <v>90</v>
      </c>
      <c r="AD34" s="48" t="s">
        <v>90</v>
      </c>
      <c r="AE34" s="48" t="s">
        <v>90</v>
      </c>
      <c r="AF34" s="114" t="s">
        <v>90</v>
      </c>
      <c r="AG34" s="123">
        <v>47097520</v>
      </c>
      <c r="AH34" s="49">
        <f t="shared" si="9"/>
        <v>1244</v>
      </c>
      <c r="AI34" s="50">
        <f t="shared" si="8"/>
        <v>236.86214775323688</v>
      </c>
      <c r="AJ34" s="98">
        <v>0</v>
      </c>
      <c r="AK34" s="98">
        <v>0</v>
      </c>
      <c r="AL34" s="98">
        <v>1</v>
      </c>
      <c r="AM34" s="98">
        <v>1</v>
      </c>
      <c r="AN34" s="98">
        <v>1</v>
      </c>
      <c r="AO34" s="98">
        <v>0.65</v>
      </c>
      <c r="AP34" s="115">
        <v>10882425</v>
      </c>
      <c r="AQ34" s="115">
        <f t="shared" si="1"/>
        <v>478</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133716</v>
      </c>
      <c r="S35" s="65">
        <f>AVERAGE(S11:S34)</f>
        <v>133.71599999999998</v>
      </c>
      <c r="T35" s="65">
        <f>SUM(T11:T34)</f>
        <v>133.71600000000001</v>
      </c>
      <c r="U35" s="112"/>
      <c r="V35" s="94"/>
      <c r="W35" s="57"/>
      <c r="X35" s="88"/>
      <c r="Y35" s="89"/>
      <c r="Z35" s="89"/>
      <c r="AA35" s="89"/>
      <c r="AB35" s="90"/>
      <c r="AC35" s="88"/>
      <c r="AD35" s="89"/>
      <c r="AE35" s="90"/>
      <c r="AF35" s="91"/>
      <c r="AG35" s="66">
        <f>AG34-AG10</f>
        <v>30516</v>
      </c>
      <c r="AH35" s="67">
        <f>SUM(AH11:AH34)</f>
        <v>30516</v>
      </c>
      <c r="AI35" s="68">
        <f>$AH$35/$T35</f>
        <v>228.21502288432197</v>
      </c>
      <c r="AJ35" s="98"/>
      <c r="AK35" s="98"/>
      <c r="AL35" s="98"/>
      <c r="AM35" s="98"/>
      <c r="AN35" s="98"/>
      <c r="AO35" s="69"/>
      <c r="AP35" s="70">
        <f>AP34-AP10</f>
        <v>3567</v>
      </c>
      <c r="AQ35" s="71">
        <f>SUM(AQ11:AQ34)</f>
        <v>3567</v>
      </c>
      <c r="AR35" s="72">
        <f>AVERAGE(AR11:AR34)</f>
        <v>1.2133333333333332</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159</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160</v>
      </c>
      <c r="C41" s="106"/>
      <c r="D41" s="106"/>
      <c r="E41" s="106"/>
      <c r="F41" s="85"/>
      <c r="G41" s="85"/>
      <c r="H41" s="85"/>
      <c r="I41" s="106"/>
      <c r="J41" s="106"/>
      <c r="K41" s="106"/>
      <c r="L41" s="85"/>
      <c r="M41" s="85"/>
      <c r="N41" s="85"/>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67" t="s">
        <v>126</v>
      </c>
      <c r="C42" s="105"/>
      <c r="D42" s="105"/>
      <c r="E42" s="105"/>
      <c r="F42" s="105"/>
      <c r="G42" s="105"/>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67" t="s">
        <v>138</v>
      </c>
      <c r="C43" s="145"/>
      <c r="D43" s="145"/>
      <c r="E43" s="146"/>
      <c r="F43" s="127"/>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161</v>
      </c>
      <c r="C44" s="145"/>
      <c r="D44" s="147"/>
      <c r="E44" s="148"/>
      <c r="F44" s="129"/>
      <c r="G44" s="129"/>
      <c r="H44" s="129"/>
      <c r="I44" s="129"/>
      <c r="J44" s="130"/>
      <c r="K44" s="130"/>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67" t="s">
        <v>162</v>
      </c>
      <c r="C45" s="149"/>
      <c r="D45" s="150"/>
      <c r="E45" s="151"/>
      <c r="F45" s="131"/>
      <c r="G45" s="131"/>
      <c r="H45" s="131"/>
      <c r="I45" s="131"/>
      <c r="J45" s="132"/>
      <c r="K45" s="132"/>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67" t="s">
        <v>140</v>
      </c>
      <c r="C46" s="152"/>
      <c r="D46" s="153"/>
      <c r="E46" s="154"/>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67" t="s">
        <v>143</v>
      </c>
      <c r="C47" s="145"/>
      <c r="D47" s="155"/>
      <c r="E47" s="148"/>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67" t="s">
        <v>144</v>
      </c>
      <c r="C48" s="148"/>
      <c r="D48" s="147"/>
      <c r="E48" s="148"/>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34" t="s">
        <v>164</v>
      </c>
      <c r="C49" s="148"/>
      <c r="D49" s="147"/>
      <c r="E49" s="148"/>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150</v>
      </c>
      <c r="C50" s="148"/>
      <c r="D50" s="147"/>
      <c r="E50" s="148"/>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151</v>
      </c>
      <c r="C51" s="145"/>
      <c r="D51" s="156"/>
      <c r="E51" s="145"/>
      <c r="F51" s="137"/>
      <c r="G51" s="137"/>
      <c r="H51" s="124"/>
      <c r="I51" s="124"/>
      <c r="J51" s="125"/>
      <c r="K51" s="125"/>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81" t="s">
        <v>147</v>
      </c>
      <c r="C52" s="183"/>
      <c r="D52" s="184"/>
      <c r="E52" s="185"/>
      <c r="F52" s="184"/>
      <c r="G52" s="184"/>
      <c r="H52" s="184"/>
      <c r="I52" s="186"/>
      <c r="J52" s="186"/>
      <c r="K52" s="187"/>
      <c r="L52" s="187"/>
      <c r="M52" s="187"/>
      <c r="N52" s="187"/>
      <c r="O52" s="187"/>
      <c r="P52" s="187"/>
      <c r="Q52" s="187"/>
      <c r="R52" s="187"/>
      <c r="S52" s="125"/>
      <c r="T52" s="125"/>
      <c r="U52" s="126"/>
      <c r="V52" s="126"/>
      <c r="W52" s="79"/>
      <c r="X52" s="102"/>
      <c r="Y52" s="102"/>
      <c r="Z52" s="102"/>
      <c r="AA52" s="80"/>
      <c r="AB52" s="102"/>
      <c r="AC52" s="102"/>
      <c r="AD52" s="102"/>
      <c r="AE52" s="102"/>
      <c r="AF52" s="102"/>
      <c r="AN52" s="103"/>
      <c r="AO52" s="103"/>
      <c r="AP52" s="103"/>
      <c r="AQ52" s="103"/>
      <c r="AR52" s="103"/>
      <c r="AS52" s="103"/>
      <c r="AT52" s="104"/>
      <c r="AW52" s="101"/>
      <c r="AX52" s="97"/>
      <c r="AY52" s="97"/>
    </row>
    <row r="53" spans="1:51" x14ac:dyDescent="0.25">
      <c r="B53" s="167" t="s">
        <v>148</v>
      </c>
      <c r="C53" s="158"/>
      <c r="D53" s="148"/>
      <c r="E53" s="147"/>
      <c r="F53" s="124"/>
      <c r="G53" s="124"/>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3" t="s">
        <v>152</v>
      </c>
      <c r="C54" s="157"/>
      <c r="D54" s="154"/>
      <c r="E54" s="153"/>
      <c r="F54" s="135"/>
      <c r="G54" s="135"/>
      <c r="H54" s="135"/>
      <c r="I54" s="135"/>
      <c r="J54" s="135"/>
      <c r="K54" s="135"/>
      <c r="L54" s="135"/>
      <c r="M54" s="135"/>
      <c r="N54" s="135"/>
      <c r="O54" s="135"/>
      <c r="P54" s="135"/>
      <c r="Q54" s="135"/>
      <c r="R54" s="135"/>
      <c r="S54" s="135"/>
      <c r="T54" s="135"/>
      <c r="U54" s="135"/>
      <c r="V54" s="135"/>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44"/>
      <c r="C55" s="154"/>
      <c r="D55" s="153"/>
      <c r="E55" s="154"/>
      <c r="F55" s="135"/>
      <c r="G55" s="135"/>
      <c r="H55" s="135"/>
      <c r="I55" s="135"/>
      <c r="J55" s="135"/>
      <c r="K55" s="135"/>
      <c r="L55" s="135"/>
      <c r="M55" s="135"/>
      <c r="N55" s="135"/>
      <c r="O55" s="135"/>
      <c r="P55" s="135"/>
      <c r="Q55" s="135"/>
      <c r="R55" s="135"/>
      <c r="S55" s="135"/>
      <c r="T55" s="135"/>
      <c r="U55" s="135"/>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B56" s="144"/>
      <c r="C56" s="154"/>
      <c r="D56" s="153"/>
      <c r="E56" s="154"/>
      <c r="F56" s="135"/>
      <c r="G56" s="124"/>
      <c r="H56" s="124"/>
      <c r="I56" s="124"/>
      <c r="J56" s="124"/>
      <c r="K56" s="124"/>
      <c r="L56" s="124"/>
      <c r="M56" s="124"/>
      <c r="N56" s="124"/>
      <c r="O56" s="124"/>
      <c r="P56" s="124"/>
      <c r="Q56" s="124"/>
      <c r="R56" s="124"/>
      <c r="S56" s="124"/>
      <c r="T56" s="124"/>
      <c r="U56" s="124"/>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A57" s="102"/>
      <c r="B57" s="144"/>
      <c r="C57" s="159"/>
      <c r="D57" s="160"/>
      <c r="E57" s="159"/>
      <c r="F57" s="134"/>
      <c r="G57" s="105"/>
      <c r="H57" s="10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67"/>
      <c r="C58" s="134"/>
      <c r="D58" s="117"/>
      <c r="E58" s="134"/>
      <c r="F58" s="134"/>
      <c r="G58" s="105"/>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67"/>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67"/>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67"/>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67"/>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4"/>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67"/>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3"/>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67"/>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6"/>
      <c r="C70" s="134"/>
      <c r="D70" s="117"/>
      <c r="E70" s="134"/>
      <c r="F70" s="134"/>
      <c r="G70" s="105"/>
      <c r="H70" s="105"/>
      <c r="I70" s="105"/>
      <c r="J70" s="106"/>
      <c r="K70" s="106"/>
      <c r="L70" s="106"/>
      <c r="M70" s="106"/>
      <c r="N70" s="106"/>
      <c r="O70" s="106"/>
      <c r="P70" s="106"/>
      <c r="Q70" s="106"/>
      <c r="R70" s="106"/>
      <c r="S70" s="106"/>
      <c r="T70" s="108"/>
      <c r="U70" s="79"/>
      <c r="V70" s="79"/>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R77" s="99"/>
      <c r="S77" s="99"/>
      <c r="AS77" s="97"/>
      <c r="AT77" s="97"/>
      <c r="AU77" s="97"/>
      <c r="AV77" s="97"/>
      <c r="AW77" s="97"/>
      <c r="AX77" s="97"/>
      <c r="AY77" s="97"/>
    </row>
    <row r="78" spans="1:51" x14ac:dyDescent="0.25">
      <c r="O78" s="12"/>
      <c r="P78" s="99"/>
      <c r="Q78" s="99"/>
      <c r="R78" s="99"/>
      <c r="S78" s="99"/>
      <c r="T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T80" s="99"/>
      <c r="AS80" s="97"/>
      <c r="AT80" s="97"/>
      <c r="AU80" s="97"/>
      <c r="AV80" s="97"/>
      <c r="AW80" s="97"/>
      <c r="AX80" s="97"/>
      <c r="AY80" s="97"/>
    </row>
    <row r="81" spans="15:51" x14ac:dyDescent="0.25">
      <c r="O81" s="99"/>
      <c r="Q81" s="99"/>
      <c r="R81" s="99"/>
      <c r="S81" s="99"/>
      <c r="AS81" s="97"/>
      <c r="AT81" s="97"/>
      <c r="AU81" s="97"/>
      <c r="AV81" s="97"/>
      <c r="AW81" s="97"/>
      <c r="AX81" s="97"/>
      <c r="AY81" s="97"/>
    </row>
    <row r="82" spans="15:51" x14ac:dyDescent="0.25">
      <c r="O82" s="12"/>
      <c r="P82" s="99"/>
      <c r="Q82" s="99"/>
      <c r="R82" s="99"/>
      <c r="S82" s="99"/>
      <c r="T82" s="99"/>
      <c r="AS82" s="97"/>
      <c r="AT82" s="97"/>
      <c r="AU82" s="97"/>
      <c r="AV82" s="97"/>
      <c r="AW82" s="97"/>
      <c r="AX82" s="97"/>
      <c r="AY82" s="97"/>
    </row>
    <row r="83" spans="15:51" x14ac:dyDescent="0.25">
      <c r="O83" s="12"/>
      <c r="P83" s="99"/>
      <c r="Q83" s="99"/>
      <c r="R83" s="99"/>
      <c r="S83" s="99"/>
      <c r="T83" s="99"/>
      <c r="U83" s="99"/>
      <c r="AS83" s="97"/>
      <c r="AT83" s="97"/>
      <c r="AU83" s="97"/>
      <c r="AV83" s="97"/>
      <c r="AW83" s="97"/>
      <c r="AX83" s="97"/>
      <c r="AY83" s="97"/>
    </row>
    <row r="84" spans="15:51" x14ac:dyDescent="0.25">
      <c r="O84" s="12"/>
      <c r="P84" s="99"/>
      <c r="T84" s="99"/>
      <c r="U84" s="99"/>
      <c r="AS84" s="97"/>
      <c r="AT84" s="97"/>
      <c r="AU84" s="97"/>
      <c r="AV84" s="97"/>
      <c r="AW84" s="97"/>
      <c r="AX84" s="97"/>
      <c r="AY84" s="97"/>
    </row>
    <row r="96" spans="15:51" x14ac:dyDescent="0.25">
      <c r="AS96" s="97"/>
      <c r="AT96" s="97"/>
      <c r="AU96" s="97"/>
      <c r="AV96" s="97"/>
      <c r="AW96" s="97"/>
      <c r="AX96" s="97"/>
      <c r="AY96" s="97"/>
    </row>
  </sheetData>
  <protectedRanges>
    <protectedRange sqref="S57:T73" name="Range2_12_5_1_1"/>
    <protectedRange sqref="L10 AD8 AF8 AJ8:AR8 AF10 L24:N31 N32:N34 N10:N23 G11:G34 AC11:AF34 E11:E34 R11:T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2:AA54 Z46:Z51 Z55:Z56" name="Range2_2_1_10_1_1_1_2"/>
    <protectedRange sqref="N57:R73" name="Range2_12_1_6_1_1"/>
    <protectedRange sqref="L57:M73" name="Range2_2_12_1_7_1_1"/>
    <protectedRange sqref="AS11:AS15" name="Range1_4_1_1_1_1"/>
    <protectedRange sqref="J11:J15 J26:J34" name="Range1_1_2_1_10_1_1_1_1"/>
    <protectedRange sqref="T42" name="Range2_12_5_1_1_4"/>
    <protectedRange sqref="E42:H42" name="Range2_2_12_1_7_1_1_1"/>
    <protectedRange sqref="D42" name="Range2_3_2_1_3_1_1_2_10_1_1_1_1_1"/>
    <protectedRange sqref="C42" name="Range2_1_1_1_1_11_1_2_1_1_1"/>
    <protectedRange sqref="F41 L41 S38:S41" name="Range2_12_3_1_1_1_1"/>
    <protectedRange sqref="D38:H38 C41:E41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7:K73" name="Range2_2_12_1_4_1_1_1_1_1_1_1_1_1_1_1_1_1_1_1"/>
    <protectedRange sqref="I57:I73" name="Range2_2_12_1_7_1_1_2_2_1_2"/>
    <protectedRange sqref="F57:H73" name="Range2_2_12_1_3_1_2_1_1_1_1_2_1_1_1_1_1_1_1_1_1_1_1"/>
    <protectedRange sqref="E57:E73"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4:V54 F55:G56" name="Range2_12_5_1_1_1_2_2_1_1_1_1_1_1_1_1_1_1_1_2_1_1_1_2_1_1_1_1_1_1_1_1_1_1_1_1_1_1_1_1_2_1_1_1_1_1_1_1_1_1_2_1_1_3_1_1_1_3_1_1_1_1_1_1_1_1_1_1_1_1_1_1_1_1_1_1_1_1_1_1_2_1_1_1_1_1_1_1_1_1_1_1_2_2_1_2_1_1_1_1_1_1_1_1_1_1_1_1_1"/>
    <protectedRange sqref="T52:U53 S47:T51" name="Range2_12_5_1_1_2_1_1_1_2_1_1_1_1_1_1_1_1_1_1_1_1_1"/>
    <protectedRange sqref="O52:S53 N47:R51" name="Range2_12_1_6_1_1_2_1_1_1_2_1_1_1_1_1_1_1_1_1_1_1_1_1"/>
    <protectedRange sqref="M52:N53 L47:M51" name="Range2_2_12_1_7_1_1_3_1_1_1_2_1_1_1_1_1_1_1_1_1_1_1_1_1"/>
    <protectedRange sqref="K52:L53 J47:K51" name="Range2_2_12_1_4_1_1_1_1_1_1_1_1_1_1_1_1_1_1_1_2_1_1_1_2_1_1_1_1_1_1_1_1_1_1_1_1_1"/>
    <protectedRange sqref="J52:J53 I47:I51" name="Range2_2_12_1_7_1_1_2_2_1_2_2_1_1_1_2_1_1_1_1_1_1_1_1_1_1_1_1_1"/>
    <protectedRange sqref="H52:I53 G47:H51" name="Range2_2_12_1_3_1_2_1_1_1_1_2_1_1_1_1_1_1_1_1_1_1_1_2_1_1_1_2_1_1_1_1_1_1_1_1_1_1_1_1_1"/>
    <protectedRange sqref="G52:G53 F47:F51" name="Range2_2_12_1_3_1_2_1_1_1_1_2_1_1_1_1_1_1_1_1_1_1_1_2_2_1_1_2_1_1_1_1_1_1_1_1_1_1_1_1_1"/>
    <protectedRange sqref="F52:F53 E47:E51"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4:H44" name="Range2_2_12_1_3_1_2_1_1_1_1_2_1_1_1_1_1_1_1_1_1_1_1_2_1_1_1_1_1_2_1_1_1_1_1_1"/>
    <protectedRange sqref="F44" name="Range2_2_12_1_3_1_2_1_1_1_1_2_1_1_1_1_1_1_1_1_1_1_1_2_2_1_1_1_1_2_1_1_1_1_1_1"/>
    <protectedRange sqref="E44" name="Range2_2_12_1_3_1_2_1_1_1_2_1_1_1_1_3_1_1_1_1_1_1_1_1_1_2_2_1_1_1_1_2_1_1_1_1_1_1"/>
    <protectedRange sqref="C53"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B42" name="Range2_12_5_1_1_1_1_1_2_1_1_1"/>
    <protectedRange sqref="B58"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60" name="Range2_12_5_1_1_1_2_2_1_1_1_1_1_1_1_1_1_1_1_2_1_1_1_1_1_1_1_1_1_1_1_1_1_1_1_1_1_1_1_1_1_1_1_1_1_1_1_1_1_1_1_1_1_1_1_1_1_1_1_1_1_1_1_1_1_1_1_1_1_1_1_1_1_2_1_1_1_1_1_1_1_1_1_1_1_2_1_1_1_1_1_2_1_1_1_1_1_1_1_1_1_1_1_1_1_1_1_1_1_1_1_1_1_1_1_1_1_1_1_1_1_1_2__4"/>
    <protectedRange sqref="B61"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F11:F22" name="Range1_16_3_1_1_2_1_1_1_2_1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3"/>
    <protectedRange sqref="B47" name="Range2_12_5_1_1_1_1_1_2_1_1_1_1_1_1_1_1_1_1_1_1_1_1_1_1_1_1_1_1_2_1_1_1_1_1_1_1_1_1_1_1_1_1_3_1_1_1_2_1_1_1_1_1_1_1_1_1_1_1_1_2_1_1_1_1_1_1_1_1_1_1_1_1_1_1_1_1_1_1_1_1_1_1_1_1_1_1_1_1_3_1_2_1_1_1_2_2_1_1_1_2_2_1_1_1_1_1_1_1_1_1_1_1_1_1_2_2"/>
    <protectedRange sqref="B48" name="Range2_12_5_1_1_1_1_1_2_1_1_2_1_1_1_1_1_1_1_1_1_1_1_1_1_1_1_1_1_2_1_1_1_1_1_1_1_1_1_1_1_1_1_1_3_1_1_1_2_1_1_1_1_1_1_1_1_1_2_1_1_1_1_1_1_1_1_1_1_1_1_1_1_1_1_1_1_1_1_1_1_1_1_1_1_2_1_1_1_2_2_1_1_1_1_1_1_1_1_1_1_1_1_2_2"/>
    <protectedRange sqref="B49" name="Range2_12_5_1_1_1_2_2_1_1_1_1_1_1_1_1_1_1_1_2_1_1_1_1_1_1_1_1_1_3_1_3_1_2_1_1_1_1_1_1_1_1_1_1_1_1_1_2_1_1_1_1_1_2_1_1_1_1_1_1_1_1_2_1_1_3_1_1_1_2_1_1_1_1_1_1_1_1_1_1_1_1_1_1_1_1_1_2_1_1_1_1_1_1_1_1_1_1_1_1_1_1_1_1_1_1_1_2_3_1_2_1_1_1_2_2_1_1_1_1_1_2_1__2"/>
    <protectedRange sqref="B50" name="Range2_12_5_1_1_1_2_2_1_1_1_1_1_1_1_1_1_1_1_2_1_1_1_1_1_1_1_1_1_3_1_3_1_2_1_1_1_1_1_1_1_1_1_1_1_1_1_2_1_1_1_1_1_2_1_1_1_1_1_1_1_1_2_1_1_3_1_1_1_2_1_1_1_1_1_1_1_1_1_1_1_1_1_1_1_1_1_2_1_1_1_1_1_1_1_1_1_1_1_1_1_1_1_1_1_1_1_2_3_1_2_1_1_1_2_2_1_1_1_3_1_1_1__1"/>
    <protectedRange sqref="B52"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53" name="Range2_12_5_1_1_1_1_1_2_1_2_1_1_1_2_1_1_1_1_1_1_1_1_1_1_2_1_1_1_1_1_2_1_1_1_1_1_1_1_2_1_1_3_1_1_1_2_1_1_1_1_1_1_1_1_1_1_1_1_1_1_1_1_1_1_1_1_1_1_1_1_1_1_1_1_1_1_1_1_2_2_1_1_1_1_2_1_1_2_1_1_1_1_1_1_1_1_1_1_2_2_1"/>
    <protectedRange sqref="B51" name="Range2_12_5_1_1_1_2_2_1_1_1_1_1_1_1_1_1_1_1_2_1_1_1_2_1_1_1_1_1_1_1_1_1_1_1_1_1_1_1_1_2_1_1_1_1_1_1_1_1_1_2_1_1_3_1_1_1_3_1_1_1_1_1_1_1_1_1_1_1_1_1_1_1_1_1_1_1_1_1_1_2_1_1_1_1_1_1_1_1_1_2_2_1_1_1_2_2_1_1_1_1_1_1_1_1_1_1_2_2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34 AA11:AA34">
    <cfRule type="containsText" dxfId="1371" priority="36" operator="containsText" text="N/A">
      <formula>NOT(ISERROR(SEARCH("N/A",X11)))</formula>
    </cfRule>
    <cfRule type="cellIs" dxfId="1370" priority="49" operator="equal">
      <formula>0</formula>
    </cfRule>
  </conditionalFormatting>
  <conditionalFormatting sqref="AC11:AE34 X11:Y34 AA11:AA34">
    <cfRule type="cellIs" dxfId="1369" priority="48" operator="greaterThanOrEqual">
      <formula>1185</formula>
    </cfRule>
  </conditionalFormatting>
  <conditionalFormatting sqref="AC11:AE34 X11:Y34 AA11:AA34">
    <cfRule type="cellIs" dxfId="1368" priority="47" operator="between">
      <formula>0.1</formula>
      <formula>1184</formula>
    </cfRule>
  </conditionalFormatting>
  <conditionalFormatting sqref="X8">
    <cfRule type="cellIs" dxfId="1367" priority="46" operator="equal">
      <formula>0</formula>
    </cfRule>
  </conditionalFormatting>
  <conditionalFormatting sqref="X8">
    <cfRule type="cellIs" dxfId="1366" priority="45" operator="greaterThan">
      <formula>1179</formula>
    </cfRule>
  </conditionalFormatting>
  <conditionalFormatting sqref="X8">
    <cfRule type="cellIs" dxfId="1365" priority="44" operator="greaterThan">
      <formula>99</formula>
    </cfRule>
  </conditionalFormatting>
  <conditionalFormatting sqref="X8">
    <cfRule type="cellIs" dxfId="1364" priority="43" operator="greaterThan">
      <formula>0.99</formula>
    </cfRule>
  </conditionalFormatting>
  <conditionalFormatting sqref="AB8">
    <cfRule type="cellIs" dxfId="1363" priority="42" operator="equal">
      <formula>0</formula>
    </cfRule>
  </conditionalFormatting>
  <conditionalFormatting sqref="AB8">
    <cfRule type="cellIs" dxfId="1362" priority="41" operator="greaterThan">
      <formula>1179</formula>
    </cfRule>
  </conditionalFormatting>
  <conditionalFormatting sqref="AB8">
    <cfRule type="cellIs" dxfId="1361" priority="40" operator="greaterThan">
      <formula>99</formula>
    </cfRule>
  </conditionalFormatting>
  <conditionalFormatting sqref="AB8">
    <cfRule type="cellIs" dxfId="1360" priority="39" operator="greaterThan">
      <formula>0.99</formula>
    </cfRule>
  </conditionalFormatting>
  <conditionalFormatting sqref="AH11:AH31">
    <cfRule type="cellIs" dxfId="1359" priority="37" operator="greaterThan">
      <formula>$AH$8</formula>
    </cfRule>
    <cfRule type="cellIs" dxfId="1358" priority="38" operator="greaterThan">
      <formula>$AH$8</formula>
    </cfRule>
  </conditionalFormatting>
  <conditionalFormatting sqref="AB11:AB34">
    <cfRule type="containsText" dxfId="1357" priority="32" operator="containsText" text="N/A">
      <formula>NOT(ISERROR(SEARCH("N/A",AB11)))</formula>
    </cfRule>
    <cfRule type="cellIs" dxfId="1356" priority="35" operator="equal">
      <formula>0</formula>
    </cfRule>
  </conditionalFormatting>
  <conditionalFormatting sqref="AB11:AB34">
    <cfRule type="cellIs" dxfId="1355" priority="34" operator="greaterThanOrEqual">
      <formula>1185</formula>
    </cfRule>
  </conditionalFormatting>
  <conditionalFormatting sqref="AB11:AB34">
    <cfRule type="cellIs" dxfId="1354" priority="33" operator="between">
      <formula>0.1</formula>
      <formula>1184</formula>
    </cfRule>
  </conditionalFormatting>
  <conditionalFormatting sqref="AN11:AN35 AO11:AO34">
    <cfRule type="cellIs" dxfId="1353" priority="31" operator="equal">
      <formula>0</formula>
    </cfRule>
  </conditionalFormatting>
  <conditionalFormatting sqref="AN11:AN35 AO11:AO34">
    <cfRule type="cellIs" dxfId="1352" priority="30" operator="greaterThan">
      <formula>1179</formula>
    </cfRule>
  </conditionalFormatting>
  <conditionalFormatting sqref="AN11:AN35 AO11:AO34">
    <cfRule type="cellIs" dxfId="1351" priority="29" operator="greaterThan">
      <formula>99</formula>
    </cfRule>
  </conditionalFormatting>
  <conditionalFormatting sqref="AN11:AN35 AO11:AO34">
    <cfRule type="cellIs" dxfId="1350" priority="28" operator="greaterThan">
      <formula>0.99</formula>
    </cfRule>
  </conditionalFormatting>
  <conditionalFormatting sqref="AQ11:AQ34">
    <cfRule type="cellIs" dxfId="1349" priority="27" operator="equal">
      <formula>0</formula>
    </cfRule>
  </conditionalFormatting>
  <conditionalFormatting sqref="AQ11:AQ34">
    <cfRule type="cellIs" dxfId="1348" priority="26" operator="greaterThan">
      <formula>1179</formula>
    </cfRule>
  </conditionalFormatting>
  <conditionalFormatting sqref="AQ11:AQ34">
    <cfRule type="cellIs" dxfId="1347" priority="25" operator="greaterThan">
      <formula>99</formula>
    </cfRule>
  </conditionalFormatting>
  <conditionalFormatting sqref="AQ11:AQ34">
    <cfRule type="cellIs" dxfId="1346" priority="24" operator="greaterThan">
      <formula>0.99</formula>
    </cfRule>
  </conditionalFormatting>
  <conditionalFormatting sqref="Z11:Z34">
    <cfRule type="containsText" dxfId="1345" priority="20" operator="containsText" text="N/A">
      <formula>NOT(ISERROR(SEARCH("N/A",Z11)))</formula>
    </cfRule>
    <cfRule type="cellIs" dxfId="1344" priority="23" operator="equal">
      <formula>0</formula>
    </cfRule>
  </conditionalFormatting>
  <conditionalFormatting sqref="Z11:Z34">
    <cfRule type="cellIs" dxfId="1343" priority="22" operator="greaterThanOrEqual">
      <formula>1185</formula>
    </cfRule>
  </conditionalFormatting>
  <conditionalFormatting sqref="Z11:Z34">
    <cfRule type="cellIs" dxfId="1342" priority="21" operator="between">
      <formula>0.1</formula>
      <formula>1184</formula>
    </cfRule>
  </conditionalFormatting>
  <conditionalFormatting sqref="AJ11:AN35">
    <cfRule type="cellIs" dxfId="1341" priority="19" operator="equal">
      <formula>0</formula>
    </cfRule>
  </conditionalFormatting>
  <conditionalFormatting sqref="AJ11:AN35">
    <cfRule type="cellIs" dxfId="1340" priority="18" operator="greaterThan">
      <formula>1179</formula>
    </cfRule>
  </conditionalFormatting>
  <conditionalFormatting sqref="AJ11:AN35">
    <cfRule type="cellIs" dxfId="1339" priority="17" operator="greaterThan">
      <formula>99</formula>
    </cfRule>
  </conditionalFormatting>
  <conditionalFormatting sqref="AJ11:AN35">
    <cfRule type="cellIs" dxfId="1338" priority="16" operator="greaterThan">
      <formula>0.99</formula>
    </cfRule>
  </conditionalFormatting>
  <conditionalFormatting sqref="AP11:AP34">
    <cfRule type="cellIs" dxfId="1337" priority="15" operator="equal">
      <formula>0</formula>
    </cfRule>
  </conditionalFormatting>
  <conditionalFormatting sqref="AP11:AP34">
    <cfRule type="cellIs" dxfId="1336" priority="14" operator="greaterThan">
      <formula>1179</formula>
    </cfRule>
  </conditionalFormatting>
  <conditionalFormatting sqref="AP11:AP34">
    <cfRule type="cellIs" dxfId="1335" priority="13" operator="greaterThan">
      <formula>99</formula>
    </cfRule>
  </conditionalFormatting>
  <conditionalFormatting sqref="AP11:AP34">
    <cfRule type="cellIs" dxfId="1334" priority="12" operator="greaterThan">
      <formula>0.99</formula>
    </cfRule>
  </conditionalFormatting>
  <conditionalFormatting sqref="AH32:AH34">
    <cfRule type="cellIs" dxfId="1333" priority="10" operator="greaterThan">
      <formula>$AH$8</formula>
    </cfRule>
    <cfRule type="cellIs" dxfId="1332" priority="11" operator="greaterThan">
      <formula>$AH$8</formula>
    </cfRule>
  </conditionalFormatting>
  <conditionalFormatting sqref="AI11:AI34">
    <cfRule type="cellIs" dxfId="1331" priority="9" operator="greaterThan">
      <formula>$AI$8</formula>
    </cfRule>
  </conditionalFormatting>
  <conditionalFormatting sqref="AL11:AL34">
    <cfRule type="cellIs" dxfId="1330" priority="8" operator="equal">
      <formula>0</formula>
    </cfRule>
  </conditionalFormatting>
  <conditionalFormatting sqref="AL11:AL34">
    <cfRule type="cellIs" dxfId="1329" priority="7" operator="greaterThan">
      <formula>1179</formula>
    </cfRule>
  </conditionalFormatting>
  <conditionalFormatting sqref="AL11:AL34">
    <cfRule type="cellIs" dxfId="1328" priority="6" operator="greaterThan">
      <formula>99</formula>
    </cfRule>
  </conditionalFormatting>
  <conditionalFormatting sqref="AL11:AL34">
    <cfRule type="cellIs" dxfId="1327" priority="5" operator="greaterThan">
      <formula>0.99</formula>
    </cfRule>
  </conditionalFormatting>
  <conditionalFormatting sqref="AM16:AM34">
    <cfRule type="cellIs" dxfId="1326" priority="4" operator="equal">
      <formula>0</formula>
    </cfRule>
  </conditionalFormatting>
  <conditionalFormatting sqref="AM16:AM34">
    <cfRule type="cellIs" dxfId="1325" priority="3" operator="greaterThan">
      <formula>1179</formula>
    </cfRule>
  </conditionalFormatting>
  <conditionalFormatting sqref="AM16:AM34">
    <cfRule type="cellIs" dxfId="1324" priority="2" operator="greaterThan">
      <formula>99</formula>
    </cfRule>
  </conditionalFormatting>
  <conditionalFormatting sqref="AM16:AM34">
    <cfRule type="cellIs" dxfId="1323"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9"/>
  <sheetViews>
    <sheetView tabSelected="1" showWhiteSpace="0" zoomScaleNormal="100" workbookViewId="0">
      <selection activeCell="A34" sqref="A34"/>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5" width="9.28515625" style="97" customWidth="1"/>
    <col min="16"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1" width="9.140625" style="97"/>
    <col min="42" max="42" width="9.5703125" style="97" bestFit="1" customWidth="1"/>
    <col min="43"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127</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258"/>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255" t="s">
        <v>10</v>
      </c>
      <c r="I7" s="116" t="s">
        <v>11</v>
      </c>
      <c r="J7" s="116" t="s">
        <v>12</v>
      </c>
      <c r="K7" s="116" t="s">
        <v>13</v>
      </c>
      <c r="L7" s="12"/>
      <c r="M7" s="12"/>
      <c r="N7" s="12"/>
      <c r="O7" s="255"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42551</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29272</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259" t="s">
        <v>51</v>
      </c>
      <c r="V9" s="259" t="s">
        <v>52</v>
      </c>
      <c r="W9" s="349" t="s">
        <v>53</v>
      </c>
      <c r="X9" s="350" t="s">
        <v>54</v>
      </c>
      <c r="Y9" s="351"/>
      <c r="Z9" s="351"/>
      <c r="AA9" s="351"/>
      <c r="AB9" s="351"/>
      <c r="AC9" s="351"/>
      <c r="AD9" s="351"/>
      <c r="AE9" s="352"/>
      <c r="AF9" s="257" t="s">
        <v>55</v>
      </c>
      <c r="AG9" s="257" t="s">
        <v>56</v>
      </c>
      <c r="AH9" s="338" t="s">
        <v>57</v>
      </c>
      <c r="AI9" s="353" t="s">
        <v>58</v>
      </c>
      <c r="AJ9" s="259" t="s">
        <v>59</v>
      </c>
      <c r="AK9" s="259" t="s">
        <v>60</v>
      </c>
      <c r="AL9" s="259" t="s">
        <v>61</v>
      </c>
      <c r="AM9" s="259" t="s">
        <v>62</v>
      </c>
      <c r="AN9" s="259" t="s">
        <v>63</v>
      </c>
      <c r="AO9" s="259" t="s">
        <v>64</v>
      </c>
      <c r="AP9" s="259" t="s">
        <v>65</v>
      </c>
      <c r="AQ9" s="336" t="s">
        <v>66</v>
      </c>
      <c r="AR9" s="259" t="s">
        <v>67</v>
      </c>
      <c r="AS9" s="338" t="s">
        <v>68</v>
      </c>
      <c r="AV9" s="35" t="s">
        <v>69</v>
      </c>
      <c r="AW9" s="35" t="s">
        <v>70</v>
      </c>
      <c r="AY9" s="36" t="s">
        <v>71</v>
      </c>
    </row>
    <row r="10" spans="2:51" x14ac:dyDescent="0.25">
      <c r="B10" s="259" t="s">
        <v>72</v>
      </c>
      <c r="C10" s="259" t="s">
        <v>73</v>
      </c>
      <c r="D10" s="259" t="s">
        <v>74</v>
      </c>
      <c r="E10" s="259" t="s">
        <v>75</v>
      </c>
      <c r="F10" s="259" t="s">
        <v>74</v>
      </c>
      <c r="G10" s="259" t="s">
        <v>75</v>
      </c>
      <c r="H10" s="332"/>
      <c r="I10" s="259" t="s">
        <v>75</v>
      </c>
      <c r="J10" s="259" t="s">
        <v>75</v>
      </c>
      <c r="K10" s="259" t="s">
        <v>75</v>
      </c>
      <c r="L10" s="28" t="s">
        <v>29</v>
      </c>
      <c r="M10" s="335"/>
      <c r="N10" s="28" t="s">
        <v>29</v>
      </c>
      <c r="O10" s="337"/>
      <c r="P10" s="337"/>
      <c r="Q10" s="1">
        <f>'JUNE 29'!Q34</f>
        <v>7241052</v>
      </c>
      <c r="R10" s="346"/>
      <c r="S10" s="347"/>
      <c r="T10" s="348"/>
      <c r="U10" s="259" t="s">
        <v>75</v>
      </c>
      <c r="V10" s="259" t="s">
        <v>75</v>
      </c>
      <c r="W10" s="349"/>
      <c r="X10" s="37" t="s">
        <v>76</v>
      </c>
      <c r="Y10" s="37" t="s">
        <v>77</v>
      </c>
      <c r="Z10" s="37" t="s">
        <v>78</v>
      </c>
      <c r="AA10" s="37" t="s">
        <v>79</v>
      </c>
      <c r="AB10" s="37" t="s">
        <v>80</v>
      </c>
      <c r="AC10" s="37" t="s">
        <v>81</v>
      </c>
      <c r="AD10" s="37" t="s">
        <v>82</v>
      </c>
      <c r="AE10" s="37" t="s">
        <v>83</v>
      </c>
      <c r="AF10" s="38"/>
      <c r="AG10" s="1">
        <f>'JUNE 29'!AG34</f>
        <v>47903864</v>
      </c>
      <c r="AH10" s="338"/>
      <c r="AI10" s="354"/>
      <c r="AJ10" s="259" t="s">
        <v>84</v>
      </c>
      <c r="AK10" s="259" t="s">
        <v>84</v>
      </c>
      <c r="AL10" s="259" t="s">
        <v>84</v>
      </c>
      <c r="AM10" s="259" t="s">
        <v>84</v>
      </c>
      <c r="AN10" s="259" t="s">
        <v>84</v>
      </c>
      <c r="AO10" s="259" t="s">
        <v>84</v>
      </c>
      <c r="AP10" s="1">
        <f>'JUNE 29'!AP34</f>
        <v>10958435</v>
      </c>
      <c r="AQ10" s="337"/>
      <c r="AR10" s="256" t="s">
        <v>85</v>
      </c>
      <c r="AS10" s="338"/>
      <c r="AV10" s="39" t="s">
        <v>86</v>
      </c>
      <c r="AW10" s="39" t="s">
        <v>87</v>
      </c>
      <c r="AY10" s="81" t="s">
        <v>128</v>
      </c>
    </row>
    <row r="11" spans="2:51" x14ac:dyDescent="0.25">
      <c r="B11" s="40">
        <v>2</v>
      </c>
      <c r="C11" s="40">
        <v>4.1666666666666664E-2</v>
      </c>
      <c r="D11" s="110">
        <v>5</v>
      </c>
      <c r="E11" s="41">
        <f t="shared" ref="E11:E34" si="0">D11/1.42</f>
        <v>3.5211267605633805</v>
      </c>
      <c r="F11" s="281">
        <v>75</v>
      </c>
      <c r="G11" s="41">
        <f>F11/1.42</f>
        <v>52.816901408450704</v>
      </c>
      <c r="H11" s="42" t="s">
        <v>88</v>
      </c>
      <c r="I11" s="42">
        <f>J11-(2/1.42)</f>
        <v>47.887323943661976</v>
      </c>
      <c r="J11" s="43">
        <f>(F11-5)/1.42</f>
        <v>49.295774647887328</v>
      </c>
      <c r="K11" s="42">
        <f>J11+(6/1.42)</f>
        <v>53.521126760563384</v>
      </c>
      <c r="L11" s="44">
        <v>14</v>
      </c>
      <c r="M11" s="45" t="s">
        <v>89</v>
      </c>
      <c r="N11" s="45">
        <v>11.4</v>
      </c>
      <c r="O11" s="111">
        <v>134</v>
      </c>
      <c r="P11" s="111">
        <v>106</v>
      </c>
      <c r="Q11" s="111">
        <v>7245614</v>
      </c>
      <c r="R11" s="46">
        <f>IF(ISBLANK(Q11),"-",Q11-Q10)</f>
        <v>4562</v>
      </c>
      <c r="S11" s="47">
        <f>R11*24/1000</f>
        <v>109.488</v>
      </c>
      <c r="T11" s="47">
        <f>R11/1000</f>
        <v>4.5620000000000003</v>
      </c>
      <c r="U11" s="112">
        <v>4.4000000000000004</v>
      </c>
      <c r="V11" s="112">
        <f>U11</f>
        <v>4.4000000000000004</v>
      </c>
      <c r="W11" s="113" t="s">
        <v>135</v>
      </c>
      <c r="X11" s="115">
        <v>0</v>
      </c>
      <c r="Y11" s="115">
        <v>0</v>
      </c>
      <c r="Z11" s="115">
        <v>1076</v>
      </c>
      <c r="AA11" s="115">
        <v>1185</v>
      </c>
      <c r="AB11" s="115">
        <v>1076</v>
      </c>
      <c r="AC11" s="48" t="s">
        <v>90</v>
      </c>
      <c r="AD11" s="48" t="s">
        <v>90</v>
      </c>
      <c r="AE11" s="48" t="s">
        <v>90</v>
      </c>
      <c r="AF11" s="114" t="s">
        <v>90</v>
      </c>
      <c r="AG11" s="123">
        <v>47904932</v>
      </c>
      <c r="AH11" s="49">
        <f>IF(ISBLANK(AG11),"-",AG11-AG10)</f>
        <v>1068</v>
      </c>
      <c r="AI11" s="50">
        <f>AH11/T11</f>
        <v>234.10784743533537</v>
      </c>
      <c r="AJ11" s="98">
        <v>0</v>
      </c>
      <c r="AK11" s="98">
        <v>0</v>
      </c>
      <c r="AL11" s="98">
        <v>1</v>
      </c>
      <c r="AM11" s="98">
        <v>1</v>
      </c>
      <c r="AN11" s="98">
        <v>1</v>
      </c>
      <c r="AO11" s="98">
        <v>0.7</v>
      </c>
      <c r="AP11" s="115">
        <v>10959585</v>
      </c>
      <c r="AQ11" s="115">
        <f t="shared" ref="AQ11:AQ34" si="1">AP11-AP10</f>
        <v>1150</v>
      </c>
      <c r="AR11" s="51"/>
      <c r="AS11" s="52" t="s">
        <v>113</v>
      </c>
      <c r="AV11" s="39" t="s">
        <v>88</v>
      </c>
      <c r="AW11" s="39" t="s">
        <v>91</v>
      </c>
      <c r="AY11" s="81" t="s">
        <v>127</v>
      </c>
    </row>
    <row r="12" spans="2:51" x14ac:dyDescent="0.25">
      <c r="B12" s="40">
        <v>2.0416666666666701</v>
      </c>
      <c r="C12" s="40">
        <v>8.3333333333333329E-2</v>
      </c>
      <c r="D12" s="110">
        <v>5</v>
      </c>
      <c r="E12" s="41">
        <f t="shared" si="0"/>
        <v>3.5211267605633805</v>
      </c>
      <c r="F12" s="281">
        <v>75</v>
      </c>
      <c r="G12" s="41">
        <f t="shared" ref="G12:G34" si="2">F12/1.42</f>
        <v>52.816901408450704</v>
      </c>
      <c r="H12" s="42" t="s">
        <v>88</v>
      </c>
      <c r="I12" s="42">
        <f t="shared" ref="I12:I34" si="3">J12-(2/1.42)</f>
        <v>47.887323943661976</v>
      </c>
      <c r="J12" s="43">
        <f>(F12-5)/1.42</f>
        <v>49.295774647887328</v>
      </c>
      <c r="K12" s="42">
        <f>J12+(6/1.42)</f>
        <v>53.521126760563384</v>
      </c>
      <c r="L12" s="44">
        <v>14</v>
      </c>
      <c r="M12" s="45" t="s">
        <v>89</v>
      </c>
      <c r="N12" s="45">
        <v>11.2</v>
      </c>
      <c r="O12" s="111">
        <v>132</v>
      </c>
      <c r="P12" s="111">
        <v>100</v>
      </c>
      <c r="Q12" s="111">
        <v>7249857</v>
      </c>
      <c r="R12" s="46">
        <f t="shared" ref="R12:R34" si="4">IF(ISBLANK(Q12),"-",Q12-Q11)</f>
        <v>4243</v>
      </c>
      <c r="S12" s="47">
        <f t="shared" ref="S12:S34" si="5">R12*24/1000</f>
        <v>101.83199999999999</v>
      </c>
      <c r="T12" s="47">
        <f t="shared" ref="T12:T34" si="6">R12/1000</f>
        <v>4.2430000000000003</v>
      </c>
      <c r="U12" s="112">
        <v>5.2</v>
      </c>
      <c r="V12" s="112">
        <f t="shared" ref="V12:V34" si="7">U12</f>
        <v>5.2</v>
      </c>
      <c r="W12" s="113" t="s">
        <v>135</v>
      </c>
      <c r="X12" s="115">
        <v>0</v>
      </c>
      <c r="Y12" s="115">
        <v>0</v>
      </c>
      <c r="Z12" s="115">
        <v>1187</v>
      </c>
      <c r="AA12" s="115">
        <v>1185</v>
      </c>
      <c r="AB12" s="115">
        <v>1187</v>
      </c>
      <c r="AC12" s="48" t="s">
        <v>90</v>
      </c>
      <c r="AD12" s="48" t="s">
        <v>90</v>
      </c>
      <c r="AE12" s="48" t="s">
        <v>90</v>
      </c>
      <c r="AF12" s="114" t="s">
        <v>90</v>
      </c>
      <c r="AG12" s="123">
        <v>47905836</v>
      </c>
      <c r="AH12" s="49">
        <f>IF(ISBLANK(AG12),"-",AG12-AG11)</f>
        <v>904</v>
      </c>
      <c r="AI12" s="50">
        <f t="shared" ref="AI12:AI34" si="8">AH12/T12</f>
        <v>213.05679943436246</v>
      </c>
      <c r="AJ12" s="98">
        <v>0</v>
      </c>
      <c r="AK12" s="98">
        <v>0</v>
      </c>
      <c r="AL12" s="98">
        <v>1</v>
      </c>
      <c r="AM12" s="98">
        <v>1</v>
      </c>
      <c r="AN12" s="98">
        <v>1</v>
      </c>
      <c r="AO12" s="98">
        <v>0.7</v>
      </c>
      <c r="AP12" s="115">
        <v>10960839</v>
      </c>
      <c r="AQ12" s="115">
        <f t="shared" si="1"/>
        <v>1254</v>
      </c>
      <c r="AR12" s="118">
        <v>1.0900000000000001</v>
      </c>
      <c r="AS12" s="52" t="s">
        <v>113</v>
      </c>
      <c r="AV12" s="39" t="s">
        <v>92</v>
      </c>
      <c r="AW12" s="39" t="s">
        <v>93</v>
      </c>
      <c r="AY12" s="81" t="s">
        <v>125</v>
      </c>
    </row>
    <row r="13" spans="2:51" x14ac:dyDescent="0.25">
      <c r="B13" s="40">
        <v>2.0833333333333299</v>
      </c>
      <c r="C13" s="40">
        <v>0.125</v>
      </c>
      <c r="D13" s="110">
        <v>6</v>
      </c>
      <c r="E13" s="41">
        <f t="shared" si="0"/>
        <v>4.2253521126760569</v>
      </c>
      <c r="F13" s="281">
        <v>75</v>
      </c>
      <c r="G13" s="41">
        <f t="shared" si="2"/>
        <v>52.816901408450704</v>
      </c>
      <c r="H13" s="42" t="s">
        <v>88</v>
      </c>
      <c r="I13" s="42">
        <f t="shared" si="3"/>
        <v>47.887323943661976</v>
      </c>
      <c r="J13" s="43">
        <f>(F13-5)/1.42</f>
        <v>49.295774647887328</v>
      </c>
      <c r="K13" s="42">
        <f>J13+(6/1.42)</f>
        <v>53.521126760563384</v>
      </c>
      <c r="L13" s="44">
        <v>14</v>
      </c>
      <c r="M13" s="45" t="s">
        <v>89</v>
      </c>
      <c r="N13" s="45">
        <v>11.2</v>
      </c>
      <c r="O13" s="111">
        <v>129</v>
      </c>
      <c r="P13" s="111">
        <v>104</v>
      </c>
      <c r="Q13" s="111">
        <v>7254016</v>
      </c>
      <c r="R13" s="46">
        <f t="shared" si="4"/>
        <v>4159</v>
      </c>
      <c r="S13" s="47">
        <f t="shared" si="5"/>
        <v>99.816000000000003</v>
      </c>
      <c r="T13" s="47">
        <f t="shared" si="6"/>
        <v>4.1589999999999998</v>
      </c>
      <c r="U13" s="112">
        <v>6.1</v>
      </c>
      <c r="V13" s="112">
        <f t="shared" si="7"/>
        <v>6.1</v>
      </c>
      <c r="W13" s="113" t="s">
        <v>273</v>
      </c>
      <c r="X13" s="115">
        <v>0</v>
      </c>
      <c r="Y13" s="115">
        <v>0</v>
      </c>
      <c r="Z13" s="115">
        <v>1188</v>
      </c>
      <c r="AA13" s="115">
        <v>0</v>
      </c>
      <c r="AB13" s="115">
        <v>1187</v>
      </c>
      <c r="AC13" s="48" t="s">
        <v>90</v>
      </c>
      <c r="AD13" s="48" t="s">
        <v>90</v>
      </c>
      <c r="AE13" s="48" t="s">
        <v>90</v>
      </c>
      <c r="AF13" s="114" t="s">
        <v>90</v>
      </c>
      <c r="AG13" s="123">
        <v>47906680</v>
      </c>
      <c r="AH13" s="49">
        <f>IF(ISBLANK(AG13),"-",AG13-AG12)</f>
        <v>844</v>
      </c>
      <c r="AI13" s="50">
        <f t="shared" si="8"/>
        <v>202.93339745131041</v>
      </c>
      <c r="AJ13" s="98">
        <v>0</v>
      </c>
      <c r="AK13" s="98">
        <v>0</v>
      </c>
      <c r="AL13" s="98">
        <v>1</v>
      </c>
      <c r="AM13" s="98">
        <v>0</v>
      </c>
      <c r="AN13" s="98">
        <v>1</v>
      </c>
      <c r="AO13" s="98">
        <v>0.7</v>
      </c>
      <c r="AP13" s="115">
        <v>10961771</v>
      </c>
      <c r="AQ13" s="115">
        <f t="shared" si="1"/>
        <v>932</v>
      </c>
      <c r="AR13" s="51"/>
      <c r="AS13" s="52" t="s">
        <v>113</v>
      </c>
      <c r="AV13" s="39" t="s">
        <v>94</v>
      </c>
      <c r="AW13" s="39" t="s">
        <v>95</v>
      </c>
      <c r="AY13" s="81" t="s">
        <v>132</v>
      </c>
    </row>
    <row r="14" spans="2:51" x14ac:dyDescent="0.25">
      <c r="B14" s="40">
        <v>2.125</v>
      </c>
      <c r="C14" s="40">
        <v>0.16666666666666699</v>
      </c>
      <c r="D14" s="110">
        <v>7</v>
      </c>
      <c r="E14" s="41">
        <f t="shared" si="0"/>
        <v>4.9295774647887329</v>
      </c>
      <c r="F14" s="175">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133</v>
      </c>
      <c r="P14" s="111">
        <v>106</v>
      </c>
      <c r="Q14" s="111">
        <v>7258417</v>
      </c>
      <c r="R14" s="46">
        <f t="shared" si="4"/>
        <v>4401</v>
      </c>
      <c r="S14" s="47">
        <f t="shared" si="5"/>
        <v>105.624</v>
      </c>
      <c r="T14" s="47">
        <f t="shared" si="6"/>
        <v>4.4009999999999998</v>
      </c>
      <c r="U14" s="112">
        <v>7.6</v>
      </c>
      <c r="V14" s="112">
        <f t="shared" si="7"/>
        <v>7.6</v>
      </c>
      <c r="W14" s="113" t="s">
        <v>273</v>
      </c>
      <c r="X14" s="115">
        <v>0</v>
      </c>
      <c r="Y14" s="115">
        <v>0</v>
      </c>
      <c r="Z14" s="115">
        <v>1187</v>
      </c>
      <c r="AA14" s="115">
        <v>0</v>
      </c>
      <c r="AB14" s="115">
        <v>1188</v>
      </c>
      <c r="AC14" s="48" t="s">
        <v>90</v>
      </c>
      <c r="AD14" s="48" t="s">
        <v>90</v>
      </c>
      <c r="AE14" s="48" t="s">
        <v>90</v>
      </c>
      <c r="AF14" s="114" t="s">
        <v>90</v>
      </c>
      <c r="AG14" s="123">
        <v>47907588</v>
      </c>
      <c r="AH14" s="49">
        <f t="shared" ref="AH14:AH34" si="9">IF(ISBLANK(AG14),"-",AG14-AG13)</f>
        <v>908</v>
      </c>
      <c r="AI14" s="50">
        <f t="shared" si="8"/>
        <v>206.31674619404683</v>
      </c>
      <c r="AJ14" s="98">
        <v>0</v>
      </c>
      <c r="AK14" s="98">
        <v>0</v>
      </c>
      <c r="AL14" s="98">
        <v>1</v>
      </c>
      <c r="AM14" s="98">
        <v>0</v>
      </c>
      <c r="AN14" s="98">
        <v>1</v>
      </c>
      <c r="AO14" s="98">
        <v>0.7</v>
      </c>
      <c r="AP14" s="115">
        <v>10962656</v>
      </c>
      <c r="AQ14" s="115">
        <f>AP14-AP13</f>
        <v>885</v>
      </c>
      <c r="AR14" s="51"/>
      <c r="AS14" s="52" t="s">
        <v>113</v>
      </c>
      <c r="AT14" s="54"/>
      <c r="AV14" s="39" t="s">
        <v>96</v>
      </c>
      <c r="AW14" s="39" t="s">
        <v>97</v>
      </c>
      <c r="AY14" s="81" t="s">
        <v>181</v>
      </c>
    </row>
    <row r="15" spans="2:51" ht="14.25" customHeight="1" x14ac:dyDescent="0.25">
      <c r="B15" s="40">
        <v>2.1666666666666701</v>
      </c>
      <c r="C15" s="40">
        <v>0.20833333333333301</v>
      </c>
      <c r="D15" s="110">
        <v>7</v>
      </c>
      <c r="E15" s="41">
        <f t="shared" si="0"/>
        <v>4.9295774647887329</v>
      </c>
      <c r="F15" s="175">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126</v>
      </c>
      <c r="P15" s="111">
        <v>120</v>
      </c>
      <c r="Q15" s="111">
        <v>7262566</v>
      </c>
      <c r="R15" s="46">
        <f t="shared" si="4"/>
        <v>4149</v>
      </c>
      <c r="S15" s="47">
        <f t="shared" si="5"/>
        <v>99.575999999999993</v>
      </c>
      <c r="T15" s="47">
        <f t="shared" si="6"/>
        <v>4.149</v>
      </c>
      <c r="U15" s="112">
        <v>9.5</v>
      </c>
      <c r="V15" s="112">
        <f t="shared" si="7"/>
        <v>9.5</v>
      </c>
      <c r="W15" s="113" t="s">
        <v>273</v>
      </c>
      <c r="X15" s="115">
        <v>0</v>
      </c>
      <c r="Y15" s="115">
        <v>0</v>
      </c>
      <c r="Z15" s="115">
        <v>1187</v>
      </c>
      <c r="AA15" s="115">
        <v>0</v>
      </c>
      <c r="AB15" s="115">
        <v>1188</v>
      </c>
      <c r="AC15" s="48" t="s">
        <v>90</v>
      </c>
      <c r="AD15" s="48" t="s">
        <v>90</v>
      </c>
      <c r="AE15" s="48" t="s">
        <v>90</v>
      </c>
      <c r="AF15" s="114" t="s">
        <v>90</v>
      </c>
      <c r="AG15" s="123">
        <v>47908576</v>
      </c>
      <c r="AH15" s="49">
        <f t="shared" si="9"/>
        <v>988</v>
      </c>
      <c r="AI15" s="50">
        <f t="shared" si="8"/>
        <v>238.12966979995178</v>
      </c>
      <c r="AJ15" s="98">
        <v>0</v>
      </c>
      <c r="AK15" s="98">
        <v>0</v>
      </c>
      <c r="AL15" s="98">
        <v>1</v>
      </c>
      <c r="AM15" s="98">
        <v>0</v>
      </c>
      <c r="AN15" s="98">
        <v>1</v>
      </c>
      <c r="AO15" s="98">
        <v>0.7</v>
      </c>
      <c r="AP15" s="115">
        <v>10962711</v>
      </c>
      <c r="AQ15" s="115">
        <f>AP15-AP14</f>
        <v>55</v>
      </c>
      <c r="AR15" s="51"/>
      <c r="AS15" s="52" t="s">
        <v>113</v>
      </c>
      <c r="AV15" s="39" t="s">
        <v>98</v>
      </c>
      <c r="AW15" s="39" t="s">
        <v>99</v>
      </c>
      <c r="AY15" s="97"/>
    </row>
    <row r="16" spans="2:51" x14ac:dyDescent="0.25">
      <c r="B16" s="40">
        <v>2.2083333333333299</v>
      </c>
      <c r="C16" s="40">
        <v>0.25</v>
      </c>
      <c r="D16" s="110">
        <v>7</v>
      </c>
      <c r="E16" s="41">
        <f t="shared" si="0"/>
        <v>4.9295774647887329</v>
      </c>
      <c r="F16" s="175">
        <v>83</v>
      </c>
      <c r="G16" s="41">
        <f t="shared" si="2"/>
        <v>58.450704225352112</v>
      </c>
      <c r="H16" s="42" t="s">
        <v>88</v>
      </c>
      <c r="I16" s="42">
        <f t="shared" si="3"/>
        <v>57.04225352112676</v>
      </c>
      <c r="J16" s="43">
        <f t="shared" ref="J16:J25" si="10">F16/1.42</f>
        <v>58.450704225352112</v>
      </c>
      <c r="K16" s="42">
        <f>J16+1.42</f>
        <v>59.870704225352114</v>
      </c>
      <c r="L16" s="44">
        <v>19</v>
      </c>
      <c r="M16" s="45" t="s">
        <v>100</v>
      </c>
      <c r="N16" s="45">
        <v>13.1</v>
      </c>
      <c r="O16" s="111">
        <v>109</v>
      </c>
      <c r="P16" s="111">
        <v>133</v>
      </c>
      <c r="Q16" s="111">
        <v>7267465</v>
      </c>
      <c r="R16" s="46">
        <f t="shared" si="4"/>
        <v>4899</v>
      </c>
      <c r="S16" s="47">
        <f t="shared" si="5"/>
        <v>117.57599999999999</v>
      </c>
      <c r="T16" s="47">
        <f t="shared" si="6"/>
        <v>4.899</v>
      </c>
      <c r="U16" s="112">
        <v>9.3000000000000007</v>
      </c>
      <c r="V16" s="112">
        <f t="shared" si="7"/>
        <v>9.3000000000000007</v>
      </c>
      <c r="W16" s="113" t="s">
        <v>133</v>
      </c>
      <c r="X16" s="115">
        <v>1165</v>
      </c>
      <c r="Y16" s="115">
        <v>0</v>
      </c>
      <c r="Z16" s="115">
        <v>1187</v>
      </c>
      <c r="AA16" s="115">
        <v>0</v>
      </c>
      <c r="AB16" s="115">
        <v>1188</v>
      </c>
      <c r="AC16" s="48" t="s">
        <v>90</v>
      </c>
      <c r="AD16" s="48" t="s">
        <v>90</v>
      </c>
      <c r="AE16" s="48" t="s">
        <v>90</v>
      </c>
      <c r="AF16" s="114" t="s">
        <v>90</v>
      </c>
      <c r="AG16" s="123">
        <v>47909508</v>
      </c>
      <c r="AH16" s="49">
        <f t="shared" si="9"/>
        <v>932</v>
      </c>
      <c r="AI16" s="50">
        <f t="shared" si="8"/>
        <v>190.24290671565626</v>
      </c>
      <c r="AJ16" s="98">
        <v>1</v>
      </c>
      <c r="AK16" s="98">
        <v>1</v>
      </c>
      <c r="AL16" s="98">
        <v>1</v>
      </c>
      <c r="AM16" s="98">
        <v>0</v>
      </c>
      <c r="AN16" s="98">
        <v>1</v>
      </c>
      <c r="AO16" s="98">
        <v>0</v>
      </c>
      <c r="AP16" s="115">
        <v>10962711</v>
      </c>
      <c r="AQ16" s="115">
        <f>AP16-AP15</f>
        <v>0</v>
      </c>
      <c r="AR16" s="53">
        <v>1.18</v>
      </c>
      <c r="AS16" s="52" t="s">
        <v>101</v>
      </c>
      <c r="AV16" s="39" t="s">
        <v>102</v>
      </c>
      <c r="AW16" s="39" t="s">
        <v>103</v>
      </c>
      <c r="AY16" s="97"/>
    </row>
    <row r="17" spans="1:51" x14ac:dyDescent="0.25">
      <c r="B17" s="40">
        <v>2.25</v>
      </c>
      <c r="C17" s="40">
        <v>0.29166666666666702</v>
      </c>
      <c r="D17" s="110">
        <v>7</v>
      </c>
      <c r="E17" s="41">
        <f t="shared" si="0"/>
        <v>4.9295774647887329</v>
      </c>
      <c r="F17" s="175">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114</v>
      </c>
      <c r="P17" s="111">
        <v>142</v>
      </c>
      <c r="Q17" s="111">
        <v>7273411</v>
      </c>
      <c r="R17" s="46">
        <f t="shared" si="4"/>
        <v>5946</v>
      </c>
      <c r="S17" s="47">
        <f t="shared" si="5"/>
        <v>142.70400000000001</v>
      </c>
      <c r="T17" s="47">
        <f t="shared" si="6"/>
        <v>5.9459999999999997</v>
      </c>
      <c r="U17" s="112">
        <v>7.8</v>
      </c>
      <c r="V17" s="112">
        <f t="shared" si="7"/>
        <v>7.8</v>
      </c>
      <c r="W17" s="113" t="s">
        <v>304</v>
      </c>
      <c r="X17" s="115">
        <v>1189</v>
      </c>
      <c r="Y17" s="115">
        <v>1006</v>
      </c>
      <c r="Z17" s="115">
        <v>1187</v>
      </c>
      <c r="AA17" s="115">
        <v>0</v>
      </c>
      <c r="AB17" s="115">
        <v>1188</v>
      </c>
      <c r="AC17" s="48" t="s">
        <v>90</v>
      </c>
      <c r="AD17" s="48" t="s">
        <v>90</v>
      </c>
      <c r="AE17" s="48" t="s">
        <v>90</v>
      </c>
      <c r="AF17" s="114" t="s">
        <v>90</v>
      </c>
      <c r="AG17" s="123">
        <v>47910748</v>
      </c>
      <c r="AH17" s="49">
        <f t="shared" si="9"/>
        <v>1240</v>
      </c>
      <c r="AI17" s="50">
        <f t="shared" si="8"/>
        <v>208.54355869492096</v>
      </c>
      <c r="AJ17" s="98">
        <v>1</v>
      </c>
      <c r="AK17" s="98">
        <v>1</v>
      </c>
      <c r="AL17" s="98">
        <v>1</v>
      </c>
      <c r="AM17" s="98">
        <v>0</v>
      </c>
      <c r="AN17" s="98">
        <v>1</v>
      </c>
      <c r="AO17" s="98">
        <v>0</v>
      </c>
      <c r="AP17" s="115">
        <v>10962711</v>
      </c>
      <c r="AQ17" s="115">
        <f t="shared" si="1"/>
        <v>0</v>
      </c>
      <c r="AR17" s="51"/>
      <c r="AS17" s="52" t="s">
        <v>101</v>
      </c>
      <c r="AT17" s="54"/>
      <c r="AV17" s="39" t="s">
        <v>104</v>
      </c>
      <c r="AW17" s="39" t="s">
        <v>105</v>
      </c>
      <c r="AY17" s="101"/>
    </row>
    <row r="18" spans="1:51" x14ac:dyDescent="0.25">
      <c r="B18" s="40">
        <v>2.2916666666666701</v>
      </c>
      <c r="C18" s="40">
        <v>0.33333333333333298</v>
      </c>
      <c r="D18" s="110">
        <v>8</v>
      </c>
      <c r="E18" s="41">
        <f t="shared" si="0"/>
        <v>5.6338028169014089</v>
      </c>
      <c r="F18" s="175">
        <v>80</v>
      </c>
      <c r="G18" s="41">
        <f t="shared" si="2"/>
        <v>56.338028169014088</v>
      </c>
      <c r="H18" s="42" t="s">
        <v>88</v>
      </c>
      <c r="I18" s="42">
        <f t="shared" si="3"/>
        <v>54.929577464788736</v>
      </c>
      <c r="J18" s="43">
        <f t="shared" si="10"/>
        <v>56.338028169014088</v>
      </c>
      <c r="K18" s="42">
        <f t="shared" si="11"/>
        <v>57.758028169014089</v>
      </c>
      <c r="L18" s="44">
        <v>19</v>
      </c>
      <c r="M18" s="45" t="s">
        <v>100</v>
      </c>
      <c r="N18" s="45">
        <v>17.3</v>
      </c>
      <c r="O18" s="111">
        <v>113</v>
      </c>
      <c r="P18" s="111">
        <v>141</v>
      </c>
      <c r="Q18" s="111">
        <v>7279379</v>
      </c>
      <c r="R18" s="46">
        <f t="shared" si="4"/>
        <v>5968</v>
      </c>
      <c r="S18" s="47">
        <f t="shared" si="5"/>
        <v>143.232</v>
      </c>
      <c r="T18" s="47">
        <f t="shared" si="6"/>
        <v>5.968</v>
      </c>
      <c r="U18" s="112">
        <v>6.5</v>
      </c>
      <c r="V18" s="112">
        <f t="shared" si="7"/>
        <v>6.5</v>
      </c>
      <c r="W18" s="113" t="s">
        <v>304</v>
      </c>
      <c r="X18" s="115">
        <v>1189</v>
      </c>
      <c r="Y18" s="115">
        <v>1006</v>
      </c>
      <c r="Z18" s="115">
        <v>1187</v>
      </c>
      <c r="AA18" s="115">
        <v>0</v>
      </c>
      <c r="AB18" s="115">
        <v>1188</v>
      </c>
      <c r="AC18" s="48" t="s">
        <v>90</v>
      </c>
      <c r="AD18" s="48" t="s">
        <v>90</v>
      </c>
      <c r="AE18" s="48" t="s">
        <v>90</v>
      </c>
      <c r="AF18" s="114" t="s">
        <v>90</v>
      </c>
      <c r="AG18" s="123">
        <v>47911984</v>
      </c>
      <c r="AH18" s="49">
        <f t="shared" si="9"/>
        <v>1236</v>
      </c>
      <c r="AI18" s="50">
        <f t="shared" si="8"/>
        <v>207.10455764075067</v>
      </c>
      <c r="AJ18" s="98">
        <v>1</v>
      </c>
      <c r="AK18" s="98">
        <v>1</v>
      </c>
      <c r="AL18" s="98">
        <v>1</v>
      </c>
      <c r="AM18" s="98">
        <v>0</v>
      </c>
      <c r="AN18" s="98">
        <v>1</v>
      </c>
      <c r="AO18" s="98">
        <v>0</v>
      </c>
      <c r="AP18" s="115">
        <v>10962711</v>
      </c>
      <c r="AQ18" s="115">
        <f t="shared" si="1"/>
        <v>0</v>
      </c>
      <c r="AR18" s="51"/>
      <c r="AS18" s="52" t="s">
        <v>101</v>
      </c>
      <c r="AV18" s="39" t="s">
        <v>106</v>
      </c>
      <c r="AW18" s="39" t="s">
        <v>107</v>
      </c>
      <c r="AY18" s="101"/>
    </row>
    <row r="19" spans="1:51" x14ac:dyDescent="0.25">
      <c r="A19" s="97" t="s">
        <v>134</v>
      </c>
      <c r="B19" s="40">
        <v>2.3333333333333299</v>
      </c>
      <c r="C19" s="40">
        <v>0.375</v>
      </c>
      <c r="D19" s="110">
        <v>8</v>
      </c>
      <c r="E19" s="41">
        <f t="shared" si="0"/>
        <v>5.6338028169014089</v>
      </c>
      <c r="F19" s="119">
        <v>78</v>
      </c>
      <c r="G19" s="41">
        <f t="shared" si="2"/>
        <v>54.929577464788736</v>
      </c>
      <c r="H19" s="42" t="s">
        <v>88</v>
      </c>
      <c r="I19" s="42">
        <f t="shared" si="3"/>
        <v>53.521126760563384</v>
      </c>
      <c r="J19" s="43">
        <f t="shared" si="10"/>
        <v>54.929577464788736</v>
      </c>
      <c r="K19" s="42">
        <f t="shared" si="11"/>
        <v>56.349577464788737</v>
      </c>
      <c r="L19" s="44">
        <v>19</v>
      </c>
      <c r="M19" s="45" t="s">
        <v>100</v>
      </c>
      <c r="N19" s="45">
        <v>18.399999999999999</v>
      </c>
      <c r="O19" s="111">
        <v>133</v>
      </c>
      <c r="P19" s="111">
        <v>137</v>
      </c>
      <c r="Q19" s="111">
        <v>7285221</v>
      </c>
      <c r="R19" s="46">
        <f t="shared" si="4"/>
        <v>5842</v>
      </c>
      <c r="S19" s="47">
        <f t="shared" si="5"/>
        <v>140.208</v>
      </c>
      <c r="T19" s="47">
        <f t="shared" si="6"/>
        <v>5.8419999999999996</v>
      </c>
      <c r="U19" s="112">
        <v>5.2</v>
      </c>
      <c r="V19" s="112">
        <f t="shared" si="7"/>
        <v>5.2</v>
      </c>
      <c r="W19" s="113" t="s">
        <v>304</v>
      </c>
      <c r="X19" s="115">
        <v>1189</v>
      </c>
      <c r="Y19" s="115">
        <v>1006</v>
      </c>
      <c r="Z19" s="115">
        <v>1187</v>
      </c>
      <c r="AA19" s="115">
        <v>0</v>
      </c>
      <c r="AB19" s="115">
        <v>1188</v>
      </c>
      <c r="AC19" s="48" t="s">
        <v>90</v>
      </c>
      <c r="AD19" s="48" t="s">
        <v>90</v>
      </c>
      <c r="AE19" s="48" t="s">
        <v>90</v>
      </c>
      <c r="AF19" s="114" t="s">
        <v>90</v>
      </c>
      <c r="AG19" s="123">
        <v>47913228</v>
      </c>
      <c r="AH19" s="49">
        <f t="shared" si="9"/>
        <v>1244</v>
      </c>
      <c r="AI19" s="50">
        <f t="shared" si="8"/>
        <v>212.94077370763438</v>
      </c>
      <c r="AJ19" s="98">
        <v>1</v>
      </c>
      <c r="AK19" s="98">
        <v>1</v>
      </c>
      <c r="AL19" s="98">
        <v>1</v>
      </c>
      <c r="AM19" s="98">
        <v>0</v>
      </c>
      <c r="AN19" s="98">
        <v>1</v>
      </c>
      <c r="AO19" s="98">
        <v>0</v>
      </c>
      <c r="AP19" s="115">
        <v>10962711</v>
      </c>
      <c r="AQ19" s="115">
        <f t="shared" si="1"/>
        <v>0</v>
      </c>
      <c r="AR19" s="51"/>
      <c r="AS19" s="52" t="s">
        <v>101</v>
      </c>
      <c r="AV19" s="39" t="s">
        <v>108</v>
      </c>
      <c r="AW19" s="39" t="s">
        <v>109</v>
      </c>
      <c r="AY19" s="101"/>
    </row>
    <row r="20" spans="1:51" x14ac:dyDescent="0.25">
      <c r="B20" s="40">
        <v>2.375</v>
      </c>
      <c r="C20" s="40">
        <v>0.41666666666666669</v>
      </c>
      <c r="D20" s="110">
        <v>8</v>
      </c>
      <c r="E20" s="41">
        <f t="shared" si="0"/>
        <v>5.6338028169014089</v>
      </c>
      <c r="F20" s="175">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143</v>
      </c>
      <c r="P20" s="111">
        <v>142</v>
      </c>
      <c r="Q20" s="111">
        <v>7291267</v>
      </c>
      <c r="R20" s="46">
        <f t="shared" si="4"/>
        <v>6046</v>
      </c>
      <c r="S20" s="47">
        <f t="shared" si="5"/>
        <v>145.10400000000001</v>
      </c>
      <c r="T20" s="47">
        <f t="shared" si="6"/>
        <v>6.0460000000000003</v>
      </c>
      <c r="U20" s="112">
        <v>4.7</v>
      </c>
      <c r="V20" s="112">
        <f t="shared" si="7"/>
        <v>4.7</v>
      </c>
      <c r="W20" s="113" t="s">
        <v>129</v>
      </c>
      <c r="X20" s="115">
        <v>1049</v>
      </c>
      <c r="Y20" s="115">
        <v>0</v>
      </c>
      <c r="Z20" s="115">
        <v>1187</v>
      </c>
      <c r="AA20" s="115">
        <v>1185</v>
      </c>
      <c r="AB20" s="115">
        <v>1188</v>
      </c>
      <c r="AC20" s="48" t="s">
        <v>90</v>
      </c>
      <c r="AD20" s="48" t="s">
        <v>90</v>
      </c>
      <c r="AE20" s="48" t="s">
        <v>90</v>
      </c>
      <c r="AF20" s="114" t="s">
        <v>90</v>
      </c>
      <c r="AG20" s="123">
        <v>47914636</v>
      </c>
      <c r="AH20" s="49">
        <f t="shared" si="9"/>
        <v>1408</v>
      </c>
      <c r="AI20" s="50">
        <f t="shared" si="8"/>
        <v>232.88124379755209</v>
      </c>
      <c r="AJ20" s="98">
        <v>1</v>
      </c>
      <c r="AK20" s="98">
        <v>0</v>
      </c>
      <c r="AL20" s="98">
        <v>1</v>
      </c>
      <c r="AM20" s="98">
        <v>1</v>
      </c>
      <c r="AN20" s="98">
        <v>1</v>
      </c>
      <c r="AO20" s="98">
        <v>0</v>
      </c>
      <c r="AP20" s="115">
        <v>10962711</v>
      </c>
      <c r="AQ20" s="115">
        <f t="shared" si="1"/>
        <v>0</v>
      </c>
      <c r="AR20" s="53">
        <v>1.25</v>
      </c>
      <c r="AS20" s="52" t="s">
        <v>134</v>
      </c>
      <c r="AY20" s="101"/>
    </row>
    <row r="21" spans="1:51" x14ac:dyDescent="0.25">
      <c r="B21" s="40">
        <v>2.4166666666666701</v>
      </c>
      <c r="C21" s="40">
        <v>0.45833333333333298</v>
      </c>
      <c r="D21" s="110">
        <v>7</v>
      </c>
      <c r="E21" s="41">
        <f t="shared" si="0"/>
        <v>4.9295774647887329</v>
      </c>
      <c r="F21" s="175">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142</v>
      </c>
      <c r="P21" s="111">
        <v>140</v>
      </c>
      <c r="Q21" s="111">
        <v>7297238</v>
      </c>
      <c r="R21" s="46">
        <f t="shared" si="4"/>
        <v>5971</v>
      </c>
      <c r="S21" s="47">
        <f t="shared" si="5"/>
        <v>143.304</v>
      </c>
      <c r="T21" s="47">
        <f t="shared" si="6"/>
        <v>5.9710000000000001</v>
      </c>
      <c r="U21" s="112">
        <v>4.5</v>
      </c>
      <c r="V21" s="112">
        <f t="shared" si="7"/>
        <v>4.5</v>
      </c>
      <c r="W21" s="113" t="s">
        <v>129</v>
      </c>
      <c r="X21" s="115">
        <v>1018</v>
      </c>
      <c r="Y21" s="115">
        <v>0</v>
      </c>
      <c r="Z21" s="115">
        <v>1187</v>
      </c>
      <c r="AA21" s="115">
        <v>1185</v>
      </c>
      <c r="AB21" s="115">
        <v>1188</v>
      </c>
      <c r="AC21" s="48" t="s">
        <v>90</v>
      </c>
      <c r="AD21" s="48" t="s">
        <v>90</v>
      </c>
      <c r="AE21" s="48" t="s">
        <v>90</v>
      </c>
      <c r="AF21" s="114" t="s">
        <v>90</v>
      </c>
      <c r="AG21" s="123">
        <v>47915996</v>
      </c>
      <c r="AH21" s="49">
        <f t="shared" si="9"/>
        <v>1360</v>
      </c>
      <c r="AI21" s="50">
        <f t="shared" si="8"/>
        <v>227.76754312510468</v>
      </c>
      <c r="AJ21" s="98">
        <v>1</v>
      </c>
      <c r="AK21" s="98">
        <v>0</v>
      </c>
      <c r="AL21" s="98">
        <v>1</v>
      </c>
      <c r="AM21" s="98">
        <v>1</v>
      </c>
      <c r="AN21" s="98">
        <v>1</v>
      </c>
      <c r="AO21" s="98">
        <v>0</v>
      </c>
      <c r="AP21" s="115">
        <v>10962711</v>
      </c>
      <c r="AQ21" s="115">
        <f t="shared" si="1"/>
        <v>0</v>
      </c>
      <c r="AR21" s="51"/>
      <c r="AS21" s="52" t="s">
        <v>101</v>
      </c>
      <c r="AY21" s="101"/>
    </row>
    <row r="22" spans="1:51" x14ac:dyDescent="0.25">
      <c r="A22" s="97" t="s">
        <v>163</v>
      </c>
      <c r="B22" s="40">
        <v>2.4583333333333299</v>
      </c>
      <c r="C22" s="40">
        <v>0.5</v>
      </c>
      <c r="D22" s="110">
        <v>7</v>
      </c>
      <c r="E22" s="41">
        <f t="shared" si="0"/>
        <v>4.9295774647887329</v>
      </c>
      <c r="F22" s="175">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141</v>
      </c>
      <c r="P22" s="111">
        <v>138</v>
      </c>
      <c r="Q22" s="111">
        <v>7303226</v>
      </c>
      <c r="R22" s="46">
        <f t="shared" si="4"/>
        <v>5988</v>
      </c>
      <c r="S22" s="47">
        <f t="shared" si="5"/>
        <v>143.71199999999999</v>
      </c>
      <c r="T22" s="47">
        <f t="shared" si="6"/>
        <v>5.9880000000000004</v>
      </c>
      <c r="U22" s="112">
        <v>4.3</v>
      </c>
      <c r="V22" s="112">
        <f t="shared" si="7"/>
        <v>4.3</v>
      </c>
      <c r="W22" s="113" t="s">
        <v>129</v>
      </c>
      <c r="X22" s="115">
        <v>1008</v>
      </c>
      <c r="Y22" s="115">
        <v>0</v>
      </c>
      <c r="Z22" s="115">
        <v>1187</v>
      </c>
      <c r="AA22" s="115">
        <v>1185</v>
      </c>
      <c r="AB22" s="115">
        <v>1188</v>
      </c>
      <c r="AC22" s="48" t="s">
        <v>90</v>
      </c>
      <c r="AD22" s="48" t="s">
        <v>90</v>
      </c>
      <c r="AE22" s="48" t="s">
        <v>90</v>
      </c>
      <c r="AF22" s="114" t="s">
        <v>90</v>
      </c>
      <c r="AG22" s="123">
        <v>47917356</v>
      </c>
      <c r="AH22" s="49">
        <f t="shared" si="9"/>
        <v>1360</v>
      </c>
      <c r="AI22" s="50">
        <f t="shared" si="8"/>
        <v>227.12090848363391</v>
      </c>
      <c r="AJ22" s="98">
        <v>1</v>
      </c>
      <c r="AK22" s="98">
        <v>0</v>
      </c>
      <c r="AL22" s="98">
        <v>1</v>
      </c>
      <c r="AM22" s="98">
        <v>1</v>
      </c>
      <c r="AN22" s="98">
        <v>1</v>
      </c>
      <c r="AO22" s="98">
        <v>0</v>
      </c>
      <c r="AP22" s="115">
        <v>10962711</v>
      </c>
      <c r="AQ22" s="115">
        <f t="shared" si="1"/>
        <v>0</v>
      </c>
      <c r="AR22" s="51"/>
      <c r="AS22" s="52" t="s">
        <v>101</v>
      </c>
      <c r="AV22" s="55" t="s">
        <v>110</v>
      </c>
      <c r="AY22" s="101"/>
    </row>
    <row r="23" spans="1:51" x14ac:dyDescent="0.25">
      <c r="B23" s="40">
        <v>2.5</v>
      </c>
      <c r="C23" s="40">
        <v>0.54166666666666696</v>
      </c>
      <c r="D23" s="110">
        <v>7</v>
      </c>
      <c r="E23" s="41">
        <f t="shared" si="0"/>
        <v>4.9295774647887329</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137</v>
      </c>
      <c r="P23" s="111">
        <v>141</v>
      </c>
      <c r="Q23" s="111">
        <v>7308985</v>
      </c>
      <c r="R23" s="46">
        <f t="shared" si="4"/>
        <v>5759</v>
      </c>
      <c r="S23" s="47">
        <f t="shared" si="5"/>
        <v>138.21600000000001</v>
      </c>
      <c r="T23" s="47">
        <f t="shared" si="6"/>
        <v>5.7590000000000003</v>
      </c>
      <c r="U23" s="112">
        <v>4.0999999999999996</v>
      </c>
      <c r="V23" s="112">
        <f t="shared" si="7"/>
        <v>4.0999999999999996</v>
      </c>
      <c r="W23" s="113" t="s">
        <v>129</v>
      </c>
      <c r="X23" s="115">
        <v>1008</v>
      </c>
      <c r="Y23" s="115">
        <v>0</v>
      </c>
      <c r="Z23" s="115">
        <v>1187</v>
      </c>
      <c r="AA23" s="115">
        <v>1185</v>
      </c>
      <c r="AB23" s="115">
        <v>1188</v>
      </c>
      <c r="AC23" s="48" t="s">
        <v>90</v>
      </c>
      <c r="AD23" s="48" t="s">
        <v>90</v>
      </c>
      <c r="AE23" s="48" t="s">
        <v>90</v>
      </c>
      <c r="AF23" s="114" t="s">
        <v>90</v>
      </c>
      <c r="AG23" s="123">
        <v>47918676</v>
      </c>
      <c r="AH23" s="49">
        <f t="shared" si="9"/>
        <v>1320</v>
      </c>
      <c r="AI23" s="50">
        <f t="shared" si="8"/>
        <v>229.20645945476645</v>
      </c>
      <c r="AJ23" s="98">
        <v>1</v>
      </c>
      <c r="AK23" s="98">
        <v>0</v>
      </c>
      <c r="AL23" s="98">
        <v>1</v>
      </c>
      <c r="AM23" s="98">
        <v>1</v>
      </c>
      <c r="AN23" s="98">
        <v>1</v>
      </c>
      <c r="AO23" s="98">
        <v>0</v>
      </c>
      <c r="AP23" s="115">
        <v>10962711</v>
      </c>
      <c r="AQ23" s="115">
        <f t="shared" si="1"/>
        <v>0</v>
      </c>
      <c r="AR23" s="51"/>
      <c r="AS23" s="52" t="s">
        <v>113</v>
      </c>
      <c r="AT23" s="54"/>
      <c r="AV23" s="56" t="s">
        <v>111</v>
      </c>
      <c r="AW23" s="57" t="s">
        <v>112</v>
      </c>
      <c r="AY23" s="101"/>
    </row>
    <row r="24" spans="1:51" x14ac:dyDescent="0.25">
      <c r="B24" s="40">
        <v>2.5416666666666701</v>
      </c>
      <c r="C24" s="40">
        <v>0.58333333333333404</v>
      </c>
      <c r="D24" s="110">
        <v>6</v>
      </c>
      <c r="E24" s="41">
        <f t="shared" si="0"/>
        <v>4.2253521126760569</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138</v>
      </c>
      <c r="P24" s="111">
        <v>138</v>
      </c>
      <c r="Q24" s="111">
        <v>7315106</v>
      </c>
      <c r="R24" s="46">
        <f t="shared" si="4"/>
        <v>6121</v>
      </c>
      <c r="S24" s="47">
        <f t="shared" si="5"/>
        <v>146.904</v>
      </c>
      <c r="T24" s="47">
        <f t="shared" si="6"/>
        <v>6.1210000000000004</v>
      </c>
      <c r="U24" s="112">
        <v>3.9</v>
      </c>
      <c r="V24" s="112">
        <f t="shared" si="7"/>
        <v>3.9</v>
      </c>
      <c r="W24" s="113" t="s">
        <v>129</v>
      </c>
      <c r="X24" s="115">
        <v>1006</v>
      </c>
      <c r="Y24" s="115">
        <v>0</v>
      </c>
      <c r="Z24" s="115">
        <v>1187</v>
      </c>
      <c r="AA24" s="115">
        <v>1185</v>
      </c>
      <c r="AB24" s="115">
        <v>1187</v>
      </c>
      <c r="AC24" s="48" t="s">
        <v>90</v>
      </c>
      <c r="AD24" s="48" t="s">
        <v>90</v>
      </c>
      <c r="AE24" s="48" t="s">
        <v>90</v>
      </c>
      <c r="AF24" s="114" t="s">
        <v>90</v>
      </c>
      <c r="AG24" s="123">
        <v>47920092</v>
      </c>
      <c r="AH24" s="49">
        <f>IF(ISBLANK(AG24),"-",AG24-AG23)</f>
        <v>1416</v>
      </c>
      <c r="AI24" s="50">
        <f t="shared" si="8"/>
        <v>231.33474922398298</v>
      </c>
      <c r="AJ24" s="98">
        <v>1</v>
      </c>
      <c r="AK24" s="98">
        <v>0</v>
      </c>
      <c r="AL24" s="98">
        <v>1</v>
      </c>
      <c r="AM24" s="98">
        <v>1</v>
      </c>
      <c r="AN24" s="98">
        <v>1</v>
      </c>
      <c r="AO24" s="98">
        <v>0</v>
      </c>
      <c r="AP24" s="115">
        <v>10962711</v>
      </c>
      <c r="AQ24" s="115">
        <f t="shared" si="1"/>
        <v>0</v>
      </c>
      <c r="AR24" s="53">
        <v>1.19</v>
      </c>
      <c r="AS24" s="52" t="s">
        <v>113</v>
      </c>
      <c r="AV24" s="58" t="s">
        <v>29</v>
      </c>
      <c r="AW24" s="58">
        <v>14.7</v>
      </c>
      <c r="AY24" s="101"/>
    </row>
    <row r="25" spans="1:51" x14ac:dyDescent="0.25">
      <c r="B25" s="40">
        <v>2.5833333333333299</v>
      </c>
      <c r="C25" s="40">
        <v>0.625</v>
      </c>
      <c r="D25" s="110">
        <v>7</v>
      </c>
      <c r="E25" s="41">
        <f t="shared" si="0"/>
        <v>4.9295774647887329</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141</v>
      </c>
      <c r="P25" s="111">
        <v>135</v>
      </c>
      <c r="Q25" s="111">
        <v>7320649</v>
      </c>
      <c r="R25" s="46">
        <f t="shared" si="4"/>
        <v>5543</v>
      </c>
      <c r="S25" s="47">
        <f t="shared" si="5"/>
        <v>133.03200000000001</v>
      </c>
      <c r="T25" s="47">
        <f t="shared" si="6"/>
        <v>5.5430000000000001</v>
      </c>
      <c r="U25" s="112">
        <v>3.8</v>
      </c>
      <c r="V25" s="112">
        <f t="shared" si="7"/>
        <v>3.8</v>
      </c>
      <c r="W25" s="113" t="s">
        <v>129</v>
      </c>
      <c r="X25" s="115">
        <v>1009</v>
      </c>
      <c r="Y25" s="115">
        <v>0</v>
      </c>
      <c r="Z25" s="115">
        <v>1187</v>
      </c>
      <c r="AA25" s="115">
        <v>1185</v>
      </c>
      <c r="AB25" s="115">
        <v>1167</v>
      </c>
      <c r="AC25" s="48" t="s">
        <v>90</v>
      </c>
      <c r="AD25" s="48" t="s">
        <v>90</v>
      </c>
      <c r="AE25" s="48" t="s">
        <v>90</v>
      </c>
      <c r="AF25" s="114" t="s">
        <v>90</v>
      </c>
      <c r="AG25" s="123">
        <v>47921392</v>
      </c>
      <c r="AH25" s="49">
        <f t="shared" si="9"/>
        <v>1300</v>
      </c>
      <c r="AI25" s="50">
        <f t="shared" si="8"/>
        <v>234.53003788562151</v>
      </c>
      <c r="AJ25" s="98">
        <v>1</v>
      </c>
      <c r="AK25" s="98">
        <v>0</v>
      </c>
      <c r="AL25" s="98">
        <v>1</v>
      </c>
      <c r="AM25" s="98">
        <v>1</v>
      </c>
      <c r="AN25" s="98">
        <v>1</v>
      </c>
      <c r="AO25" s="98">
        <v>0</v>
      </c>
      <c r="AP25" s="115">
        <v>10962711</v>
      </c>
      <c r="AQ25" s="115">
        <f t="shared" si="1"/>
        <v>0</v>
      </c>
      <c r="AR25" s="51"/>
      <c r="AS25" s="52" t="s">
        <v>113</v>
      </c>
      <c r="AV25" s="58" t="s">
        <v>74</v>
      </c>
      <c r="AW25" s="58">
        <v>10.36</v>
      </c>
      <c r="AY25" s="101"/>
    </row>
    <row r="26" spans="1:51" x14ac:dyDescent="0.25">
      <c r="B26" s="40">
        <v>2.625</v>
      </c>
      <c r="C26" s="40">
        <v>0.66666666666666696</v>
      </c>
      <c r="D26" s="110">
        <v>7</v>
      </c>
      <c r="E26" s="41">
        <f t="shared" si="0"/>
        <v>4.9295774647887329</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139</v>
      </c>
      <c r="P26" s="111">
        <v>139</v>
      </c>
      <c r="Q26" s="111">
        <v>7326504</v>
      </c>
      <c r="R26" s="46">
        <f t="shared" si="4"/>
        <v>5855</v>
      </c>
      <c r="S26" s="47">
        <f t="shared" si="5"/>
        <v>140.52000000000001</v>
      </c>
      <c r="T26" s="47">
        <f t="shared" si="6"/>
        <v>5.8550000000000004</v>
      </c>
      <c r="U26" s="112">
        <v>3.7</v>
      </c>
      <c r="V26" s="112">
        <f t="shared" si="7"/>
        <v>3.7</v>
      </c>
      <c r="W26" s="113" t="s">
        <v>129</v>
      </c>
      <c r="X26" s="115">
        <v>1014</v>
      </c>
      <c r="Y26" s="115">
        <v>0</v>
      </c>
      <c r="Z26" s="115">
        <v>1188</v>
      </c>
      <c r="AA26" s="115">
        <v>1185</v>
      </c>
      <c r="AB26" s="115">
        <v>1166</v>
      </c>
      <c r="AC26" s="48" t="s">
        <v>90</v>
      </c>
      <c r="AD26" s="48" t="s">
        <v>90</v>
      </c>
      <c r="AE26" s="48" t="s">
        <v>90</v>
      </c>
      <c r="AF26" s="114" t="s">
        <v>90</v>
      </c>
      <c r="AG26" s="123">
        <v>47922708</v>
      </c>
      <c r="AH26" s="49">
        <f t="shared" si="9"/>
        <v>1316</v>
      </c>
      <c r="AI26" s="50">
        <f t="shared" si="8"/>
        <v>224.7651579846285</v>
      </c>
      <c r="AJ26" s="98">
        <v>1</v>
      </c>
      <c r="AK26" s="98">
        <v>0</v>
      </c>
      <c r="AL26" s="98">
        <v>1</v>
      </c>
      <c r="AM26" s="98">
        <v>1</v>
      </c>
      <c r="AN26" s="98">
        <v>1</v>
      </c>
      <c r="AO26" s="98">
        <v>0</v>
      </c>
      <c r="AP26" s="115">
        <v>10962711</v>
      </c>
      <c r="AQ26" s="115">
        <f t="shared" si="1"/>
        <v>0</v>
      </c>
      <c r="AR26" s="51"/>
      <c r="AS26" s="52" t="s">
        <v>113</v>
      </c>
      <c r="AV26" s="58" t="s">
        <v>114</v>
      </c>
      <c r="AW26" s="58">
        <v>1.01325</v>
      </c>
      <c r="AY26" s="101"/>
    </row>
    <row r="27" spans="1:51" x14ac:dyDescent="0.25">
      <c r="B27" s="40">
        <v>2.6666666666666701</v>
      </c>
      <c r="C27" s="40">
        <v>0.70833333333333404</v>
      </c>
      <c r="D27" s="110">
        <v>7</v>
      </c>
      <c r="E27" s="41">
        <f t="shared" si="0"/>
        <v>4.9295774647887329</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140</v>
      </c>
      <c r="P27" s="111">
        <v>138</v>
      </c>
      <c r="Q27" s="111">
        <v>7332389</v>
      </c>
      <c r="R27" s="46">
        <f t="shared" si="4"/>
        <v>5885</v>
      </c>
      <c r="S27" s="47">
        <f t="shared" si="5"/>
        <v>141.24</v>
      </c>
      <c r="T27" s="47">
        <f t="shared" si="6"/>
        <v>5.8849999999999998</v>
      </c>
      <c r="U27" s="112">
        <v>3.6</v>
      </c>
      <c r="V27" s="112">
        <f t="shared" si="7"/>
        <v>3.6</v>
      </c>
      <c r="W27" s="113" t="s">
        <v>129</v>
      </c>
      <c r="X27" s="115">
        <v>1015</v>
      </c>
      <c r="Y27" s="115">
        <v>0</v>
      </c>
      <c r="Z27" s="115">
        <v>1187</v>
      </c>
      <c r="AA27" s="115">
        <v>1185</v>
      </c>
      <c r="AB27" s="115">
        <v>1167</v>
      </c>
      <c r="AC27" s="48" t="s">
        <v>90</v>
      </c>
      <c r="AD27" s="48" t="s">
        <v>90</v>
      </c>
      <c r="AE27" s="48" t="s">
        <v>90</v>
      </c>
      <c r="AF27" s="114" t="s">
        <v>90</v>
      </c>
      <c r="AG27" s="123">
        <v>47924028</v>
      </c>
      <c r="AH27" s="49">
        <f t="shared" si="9"/>
        <v>1320</v>
      </c>
      <c r="AI27" s="50">
        <f t="shared" si="8"/>
        <v>224.29906542056077</v>
      </c>
      <c r="AJ27" s="98">
        <v>1</v>
      </c>
      <c r="AK27" s="98">
        <v>0</v>
      </c>
      <c r="AL27" s="98">
        <v>1</v>
      </c>
      <c r="AM27" s="98">
        <v>1</v>
      </c>
      <c r="AN27" s="98">
        <v>1</v>
      </c>
      <c r="AO27" s="98">
        <v>0</v>
      </c>
      <c r="AP27" s="115">
        <v>10962711</v>
      </c>
      <c r="AQ27" s="115">
        <f t="shared" si="1"/>
        <v>0</v>
      </c>
      <c r="AR27" s="51"/>
      <c r="AS27" s="52" t="s">
        <v>113</v>
      </c>
      <c r="AV27" s="58" t="s">
        <v>115</v>
      </c>
      <c r="AW27" s="58">
        <v>1</v>
      </c>
      <c r="AY27" s="101"/>
    </row>
    <row r="28" spans="1:51" x14ac:dyDescent="0.25">
      <c r="B28" s="40">
        <v>2.7083333333333299</v>
      </c>
      <c r="C28" s="40">
        <v>0.750000000000002</v>
      </c>
      <c r="D28" s="110">
        <v>6</v>
      </c>
      <c r="E28" s="41">
        <f t="shared" si="0"/>
        <v>4.2253521126760569</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137</v>
      </c>
      <c r="P28" s="111">
        <v>141</v>
      </c>
      <c r="Q28" s="111">
        <v>7338252</v>
      </c>
      <c r="R28" s="46">
        <f t="shared" si="4"/>
        <v>5863</v>
      </c>
      <c r="S28" s="47">
        <f t="shared" si="5"/>
        <v>140.71199999999999</v>
      </c>
      <c r="T28" s="47">
        <f t="shared" si="6"/>
        <v>5.8630000000000004</v>
      </c>
      <c r="U28" s="112">
        <v>3.2</v>
      </c>
      <c r="V28" s="112">
        <f t="shared" si="7"/>
        <v>3.2</v>
      </c>
      <c r="W28" s="113" t="s">
        <v>129</v>
      </c>
      <c r="X28" s="115">
        <v>1015</v>
      </c>
      <c r="Y28" s="115">
        <v>0</v>
      </c>
      <c r="Z28" s="115">
        <v>1188</v>
      </c>
      <c r="AA28" s="115">
        <v>1185</v>
      </c>
      <c r="AB28" s="115">
        <v>1177</v>
      </c>
      <c r="AC28" s="48" t="s">
        <v>90</v>
      </c>
      <c r="AD28" s="48" t="s">
        <v>90</v>
      </c>
      <c r="AE28" s="48" t="s">
        <v>90</v>
      </c>
      <c r="AF28" s="114" t="s">
        <v>90</v>
      </c>
      <c r="AG28" s="123">
        <v>47925358</v>
      </c>
      <c r="AH28" s="49">
        <f t="shared" si="9"/>
        <v>1330</v>
      </c>
      <c r="AI28" s="50">
        <f t="shared" si="8"/>
        <v>226.84632440729999</v>
      </c>
      <c r="AJ28" s="98">
        <v>1</v>
      </c>
      <c r="AK28" s="98">
        <v>0</v>
      </c>
      <c r="AL28" s="98">
        <v>1</v>
      </c>
      <c r="AM28" s="98">
        <v>1</v>
      </c>
      <c r="AN28" s="98">
        <v>1</v>
      </c>
      <c r="AO28" s="98">
        <v>0</v>
      </c>
      <c r="AP28" s="115">
        <v>10962711</v>
      </c>
      <c r="AQ28" s="115">
        <f t="shared" si="1"/>
        <v>0</v>
      </c>
      <c r="AR28" s="53">
        <v>1.22</v>
      </c>
      <c r="AS28" s="52" t="s">
        <v>113</v>
      </c>
      <c r="AV28" s="58" t="s">
        <v>116</v>
      </c>
      <c r="AW28" s="58">
        <v>101.325</v>
      </c>
      <c r="AY28" s="101"/>
    </row>
    <row r="29" spans="1:51" x14ac:dyDescent="0.25">
      <c r="A29" s="97" t="s">
        <v>134</v>
      </c>
      <c r="B29" s="40">
        <v>2.75</v>
      </c>
      <c r="C29" s="40">
        <v>0.79166666666666896</v>
      </c>
      <c r="D29" s="110">
        <v>6</v>
      </c>
      <c r="E29" s="41">
        <f t="shared" si="0"/>
        <v>4.2253521126760569</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134</v>
      </c>
      <c r="P29" s="111">
        <v>138</v>
      </c>
      <c r="Q29" s="111">
        <v>7343983</v>
      </c>
      <c r="R29" s="46">
        <f t="shared" si="4"/>
        <v>5731</v>
      </c>
      <c r="S29" s="47">
        <f t="shared" si="5"/>
        <v>137.54400000000001</v>
      </c>
      <c r="T29" s="47">
        <f t="shared" si="6"/>
        <v>5.7309999999999999</v>
      </c>
      <c r="U29" s="112">
        <v>3</v>
      </c>
      <c r="V29" s="112">
        <f t="shared" si="7"/>
        <v>3</v>
      </c>
      <c r="W29" s="113" t="s">
        <v>129</v>
      </c>
      <c r="X29" s="115">
        <v>1015</v>
      </c>
      <c r="Y29" s="115">
        <v>0</v>
      </c>
      <c r="Z29" s="115">
        <v>1187</v>
      </c>
      <c r="AA29" s="115">
        <v>1185</v>
      </c>
      <c r="AB29" s="115">
        <v>1178</v>
      </c>
      <c r="AC29" s="48" t="s">
        <v>90</v>
      </c>
      <c r="AD29" s="48" t="s">
        <v>90</v>
      </c>
      <c r="AE29" s="48" t="s">
        <v>90</v>
      </c>
      <c r="AF29" s="114" t="s">
        <v>90</v>
      </c>
      <c r="AG29" s="123">
        <v>47926684</v>
      </c>
      <c r="AH29" s="49">
        <f t="shared" si="9"/>
        <v>1326</v>
      </c>
      <c r="AI29" s="50">
        <f t="shared" si="8"/>
        <v>231.37323329261909</v>
      </c>
      <c r="AJ29" s="98">
        <v>1</v>
      </c>
      <c r="AK29" s="98">
        <v>0</v>
      </c>
      <c r="AL29" s="98">
        <v>1</v>
      </c>
      <c r="AM29" s="98">
        <v>1</v>
      </c>
      <c r="AN29" s="98">
        <v>1</v>
      </c>
      <c r="AO29" s="98">
        <v>0</v>
      </c>
      <c r="AP29" s="115">
        <v>10962711</v>
      </c>
      <c r="AQ29" s="115">
        <f t="shared" si="1"/>
        <v>0</v>
      </c>
      <c r="AR29" s="51"/>
      <c r="AS29" s="52" t="s">
        <v>113</v>
      </c>
      <c r="AY29" s="101"/>
    </row>
    <row r="30" spans="1:51" x14ac:dyDescent="0.25">
      <c r="B30" s="40">
        <v>2.7916666666666701</v>
      </c>
      <c r="C30" s="40">
        <v>0.83333333333333703</v>
      </c>
      <c r="D30" s="110">
        <v>5</v>
      </c>
      <c r="E30" s="41">
        <f t="shared" si="0"/>
        <v>3.5211267605633805</v>
      </c>
      <c r="F30" s="306">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135</v>
      </c>
      <c r="P30" s="111">
        <v>138</v>
      </c>
      <c r="Q30" s="111">
        <v>7349702</v>
      </c>
      <c r="R30" s="46">
        <f t="shared" si="4"/>
        <v>5719</v>
      </c>
      <c r="S30" s="47">
        <f t="shared" si="5"/>
        <v>137.256</v>
      </c>
      <c r="T30" s="47">
        <f t="shared" si="6"/>
        <v>5.7190000000000003</v>
      </c>
      <c r="U30" s="112">
        <v>2.8</v>
      </c>
      <c r="V30" s="112">
        <f t="shared" si="7"/>
        <v>2.8</v>
      </c>
      <c r="W30" s="113" t="s">
        <v>129</v>
      </c>
      <c r="X30" s="115">
        <v>1015</v>
      </c>
      <c r="Y30" s="115">
        <v>0</v>
      </c>
      <c r="Z30" s="115">
        <v>1186</v>
      </c>
      <c r="AA30" s="115">
        <v>1185</v>
      </c>
      <c r="AB30" s="115">
        <v>1177</v>
      </c>
      <c r="AC30" s="48" t="s">
        <v>90</v>
      </c>
      <c r="AD30" s="48" t="s">
        <v>90</v>
      </c>
      <c r="AE30" s="48" t="s">
        <v>90</v>
      </c>
      <c r="AF30" s="114" t="s">
        <v>90</v>
      </c>
      <c r="AG30" s="123">
        <v>47928008</v>
      </c>
      <c r="AH30" s="49">
        <f t="shared" si="9"/>
        <v>1324</v>
      </c>
      <c r="AI30" s="50">
        <f t="shared" si="8"/>
        <v>231.50900507081656</v>
      </c>
      <c r="AJ30" s="98">
        <v>1</v>
      </c>
      <c r="AK30" s="98">
        <v>0</v>
      </c>
      <c r="AL30" s="98">
        <v>1</v>
      </c>
      <c r="AM30" s="98">
        <v>1</v>
      </c>
      <c r="AN30" s="98">
        <v>1</v>
      </c>
      <c r="AO30" s="98">
        <v>0</v>
      </c>
      <c r="AP30" s="115">
        <v>10962711</v>
      </c>
      <c r="AQ30" s="115">
        <f t="shared" si="1"/>
        <v>0</v>
      </c>
      <c r="AR30" s="51"/>
      <c r="AS30" s="52" t="s">
        <v>113</v>
      </c>
      <c r="AV30" s="339" t="s">
        <v>117</v>
      </c>
      <c r="AW30" s="339"/>
      <c r="AY30" s="101"/>
    </row>
    <row r="31" spans="1:51" x14ac:dyDescent="0.25">
      <c r="B31" s="40">
        <v>2.8333333333333299</v>
      </c>
      <c r="C31" s="40">
        <v>0.875000000000004</v>
      </c>
      <c r="D31" s="110">
        <v>5</v>
      </c>
      <c r="E31" s="41">
        <f t="shared" si="0"/>
        <v>3.5211267605633805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130</v>
      </c>
      <c r="P31" s="111">
        <v>136</v>
      </c>
      <c r="Q31" s="111">
        <v>7355439</v>
      </c>
      <c r="R31" s="46">
        <f t="shared" si="4"/>
        <v>5737</v>
      </c>
      <c r="S31" s="47">
        <f t="shared" si="5"/>
        <v>137.68799999999999</v>
      </c>
      <c r="T31" s="47">
        <f t="shared" si="6"/>
        <v>5.7370000000000001</v>
      </c>
      <c r="U31" s="112">
        <v>2.2999999999999998</v>
      </c>
      <c r="V31" s="112">
        <f t="shared" si="7"/>
        <v>2.2999999999999998</v>
      </c>
      <c r="W31" s="113" t="s">
        <v>129</v>
      </c>
      <c r="X31" s="115">
        <v>1066</v>
      </c>
      <c r="Y31" s="115">
        <v>0</v>
      </c>
      <c r="Z31" s="115">
        <v>1187</v>
      </c>
      <c r="AA31" s="115">
        <v>1185</v>
      </c>
      <c r="AB31" s="115">
        <v>1187</v>
      </c>
      <c r="AC31" s="48" t="s">
        <v>90</v>
      </c>
      <c r="AD31" s="48" t="s">
        <v>90</v>
      </c>
      <c r="AE31" s="48" t="s">
        <v>90</v>
      </c>
      <c r="AF31" s="114" t="s">
        <v>90</v>
      </c>
      <c r="AG31" s="123">
        <v>47929364</v>
      </c>
      <c r="AH31" s="49">
        <f t="shared" si="9"/>
        <v>1356</v>
      </c>
      <c r="AI31" s="50">
        <f t="shared" si="8"/>
        <v>236.36046714310615</v>
      </c>
      <c r="AJ31" s="98">
        <v>1</v>
      </c>
      <c r="AK31" s="98">
        <v>0</v>
      </c>
      <c r="AL31" s="98">
        <v>1</v>
      </c>
      <c r="AM31" s="98">
        <v>1</v>
      </c>
      <c r="AN31" s="98">
        <v>1</v>
      </c>
      <c r="AO31" s="98">
        <v>0</v>
      </c>
      <c r="AP31" s="115">
        <v>10962711</v>
      </c>
      <c r="AQ31" s="115">
        <f t="shared" si="1"/>
        <v>0</v>
      </c>
      <c r="AR31" s="51"/>
      <c r="AS31" s="52" t="s">
        <v>113</v>
      </c>
      <c r="AV31" s="59" t="s">
        <v>29</v>
      </c>
      <c r="AW31" s="59" t="s">
        <v>74</v>
      </c>
      <c r="AY31" s="101"/>
    </row>
    <row r="32" spans="1:51" x14ac:dyDescent="0.25">
      <c r="B32" s="40">
        <v>2.875</v>
      </c>
      <c r="C32" s="40">
        <v>0.91666666666667096</v>
      </c>
      <c r="D32" s="110">
        <v>5</v>
      </c>
      <c r="E32" s="41">
        <f t="shared" si="0"/>
        <v>3.5211267605633805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126</v>
      </c>
      <c r="P32" s="111">
        <v>131</v>
      </c>
      <c r="Q32" s="111">
        <v>7361258</v>
      </c>
      <c r="R32" s="46">
        <f t="shared" si="4"/>
        <v>5819</v>
      </c>
      <c r="S32" s="47">
        <f t="shared" si="5"/>
        <v>139.65600000000001</v>
      </c>
      <c r="T32" s="47">
        <f t="shared" si="6"/>
        <v>5.819</v>
      </c>
      <c r="U32" s="112">
        <v>1.9</v>
      </c>
      <c r="V32" s="112">
        <f t="shared" si="7"/>
        <v>1.9</v>
      </c>
      <c r="W32" s="113" t="s">
        <v>129</v>
      </c>
      <c r="X32" s="115">
        <v>1066</v>
      </c>
      <c r="Y32" s="115">
        <v>0</v>
      </c>
      <c r="Z32" s="115">
        <v>1187</v>
      </c>
      <c r="AA32" s="115">
        <v>1185</v>
      </c>
      <c r="AB32" s="115">
        <v>1187</v>
      </c>
      <c r="AC32" s="48" t="s">
        <v>90</v>
      </c>
      <c r="AD32" s="48" t="s">
        <v>90</v>
      </c>
      <c r="AE32" s="48" t="s">
        <v>90</v>
      </c>
      <c r="AF32" s="114" t="s">
        <v>90</v>
      </c>
      <c r="AG32" s="123">
        <v>47930744</v>
      </c>
      <c r="AH32" s="49">
        <f t="shared" si="9"/>
        <v>1380</v>
      </c>
      <c r="AI32" s="50">
        <f t="shared" si="8"/>
        <v>237.15415019762847</v>
      </c>
      <c r="AJ32" s="98">
        <v>1</v>
      </c>
      <c r="AK32" s="98">
        <v>0</v>
      </c>
      <c r="AL32" s="98">
        <v>1</v>
      </c>
      <c r="AM32" s="98">
        <v>1</v>
      </c>
      <c r="AN32" s="98">
        <v>1</v>
      </c>
      <c r="AO32" s="98">
        <v>0</v>
      </c>
      <c r="AP32" s="115">
        <v>10962711</v>
      </c>
      <c r="AQ32" s="115">
        <f t="shared" si="1"/>
        <v>0</v>
      </c>
      <c r="AR32" s="53">
        <v>1.1599999999999999</v>
      </c>
      <c r="AS32" s="52" t="s">
        <v>113</v>
      </c>
      <c r="AV32" s="60">
        <v>1</v>
      </c>
      <c r="AW32" s="60">
        <f>IFERROR(AV32*VLOOKUP(AV31,AV24:AW28,2,FALSE)/VLOOKUP(AW31,AV24:AW28,2,FALSE),"Enter Unit and Value")</f>
        <v>1.4189189189189189</v>
      </c>
      <c r="AY32" s="101"/>
    </row>
    <row r="33" spans="2:51" x14ac:dyDescent="0.25">
      <c r="B33" s="40">
        <v>2.9166666666666701</v>
      </c>
      <c r="C33" s="40">
        <v>0.95833333333333803</v>
      </c>
      <c r="D33" s="110">
        <v>5</v>
      </c>
      <c r="E33" s="41">
        <f t="shared" si="0"/>
        <v>3.5211267605633805</v>
      </c>
      <c r="F33" s="175">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129</v>
      </c>
      <c r="P33" s="111">
        <v>123</v>
      </c>
      <c r="Q33" s="111">
        <v>7366620</v>
      </c>
      <c r="R33" s="46">
        <f t="shared" si="4"/>
        <v>5362</v>
      </c>
      <c r="S33" s="47">
        <f t="shared" si="5"/>
        <v>128.68799999999999</v>
      </c>
      <c r="T33" s="47">
        <f t="shared" si="6"/>
        <v>5.3620000000000001</v>
      </c>
      <c r="U33" s="112">
        <v>2</v>
      </c>
      <c r="V33" s="112">
        <f t="shared" si="7"/>
        <v>2</v>
      </c>
      <c r="W33" s="113" t="s">
        <v>135</v>
      </c>
      <c r="X33" s="115">
        <v>0</v>
      </c>
      <c r="Y33" s="115">
        <v>0</v>
      </c>
      <c r="Z33" s="115">
        <v>1186</v>
      </c>
      <c r="AA33" s="115">
        <v>1185</v>
      </c>
      <c r="AB33" s="115">
        <v>1186</v>
      </c>
      <c r="AC33" s="48" t="s">
        <v>90</v>
      </c>
      <c r="AD33" s="48" t="s">
        <v>90</v>
      </c>
      <c r="AE33" s="48" t="s">
        <v>90</v>
      </c>
      <c r="AF33" s="114" t="s">
        <v>90</v>
      </c>
      <c r="AG33" s="123">
        <v>47932022</v>
      </c>
      <c r="AH33" s="49">
        <f t="shared" si="9"/>
        <v>1278</v>
      </c>
      <c r="AI33" s="50">
        <f t="shared" si="8"/>
        <v>238.34390152928012</v>
      </c>
      <c r="AJ33" s="98">
        <v>0</v>
      </c>
      <c r="AK33" s="98">
        <v>0</v>
      </c>
      <c r="AL33" s="98">
        <v>1</v>
      </c>
      <c r="AM33" s="98">
        <v>1</v>
      </c>
      <c r="AN33" s="98">
        <v>1</v>
      </c>
      <c r="AO33" s="98">
        <v>0.3</v>
      </c>
      <c r="AP33" s="115">
        <v>10962820</v>
      </c>
      <c r="AQ33" s="115">
        <f t="shared" si="1"/>
        <v>109</v>
      </c>
      <c r="AR33" s="51"/>
      <c r="AS33" s="52" t="s">
        <v>113</v>
      </c>
      <c r="AY33" s="101"/>
    </row>
    <row r="34" spans="2:51" x14ac:dyDescent="0.25">
      <c r="B34" s="40">
        <v>2.9583333333333299</v>
      </c>
      <c r="C34" s="40">
        <v>1</v>
      </c>
      <c r="D34" s="110">
        <v>5</v>
      </c>
      <c r="E34" s="41">
        <f t="shared" si="0"/>
        <v>3.5211267605633805</v>
      </c>
      <c r="F34" s="175">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138</v>
      </c>
      <c r="P34" s="111">
        <v>119</v>
      </c>
      <c r="Q34" s="111">
        <v>7371288</v>
      </c>
      <c r="R34" s="46">
        <f t="shared" si="4"/>
        <v>4668</v>
      </c>
      <c r="S34" s="47">
        <f t="shared" si="5"/>
        <v>112.032</v>
      </c>
      <c r="T34" s="47">
        <f t="shared" si="6"/>
        <v>4.6680000000000001</v>
      </c>
      <c r="U34" s="112">
        <v>2.4</v>
      </c>
      <c r="V34" s="112">
        <f t="shared" si="7"/>
        <v>2.4</v>
      </c>
      <c r="W34" s="113" t="s">
        <v>135</v>
      </c>
      <c r="X34" s="115">
        <v>0</v>
      </c>
      <c r="Y34" s="115">
        <v>0</v>
      </c>
      <c r="Z34" s="115">
        <v>1187</v>
      </c>
      <c r="AA34" s="115">
        <v>1185</v>
      </c>
      <c r="AB34" s="115">
        <v>1187</v>
      </c>
      <c r="AC34" s="48" t="s">
        <v>90</v>
      </c>
      <c r="AD34" s="48" t="s">
        <v>90</v>
      </c>
      <c r="AE34" s="48" t="s">
        <v>90</v>
      </c>
      <c r="AF34" s="114" t="s">
        <v>90</v>
      </c>
      <c r="AG34" s="123">
        <v>47933136</v>
      </c>
      <c r="AH34" s="49">
        <f t="shared" si="9"/>
        <v>1114</v>
      </c>
      <c r="AI34" s="50">
        <f t="shared" si="8"/>
        <v>238.64610111396743</v>
      </c>
      <c r="AJ34" s="98">
        <v>0</v>
      </c>
      <c r="AK34" s="98">
        <v>0</v>
      </c>
      <c r="AL34" s="98">
        <v>1</v>
      </c>
      <c r="AM34" s="98">
        <v>1</v>
      </c>
      <c r="AN34" s="98">
        <v>1</v>
      </c>
      <c r="AO34" s="98">
        <v>0.3</v>
      </c>
      <c r="AP34" s="115">
        <v>10963198</v>
      </c>
      <c r="AQ34" s="115">
        <f t="shared" si="1"/>
        <v>378</v>
      </c>
      <c r="AR34" s="51"/>
      <c r="AS34" s="52" t="s">
        <v>113</v>
      </c>
      <c r="AV34" s="56" t="s">
        <v>119</v>
      </c>
      <c r="AW34" s="62" t="s">
        <v>30</v>
      </c>
      <c r="AY34" s="101"/>
    </row>
    <row r="35" spans="2:51" x14ac:dyDescent="0.25">
      <c r="B35" s="92"/>
      <c r="C35" s="93"/>
      <c r="D35" s="92"/>
      <c r="E35" s="95"/>
      <c r="F35" s="95"/>
      <c r="G35" s="96"/>
      <c r="H35" s="94"/>
      <c r="I35" s="95"/>
      <c r="J35" s="95"/>
      <c r="K35" s="96"/>
      <c r="L35" s="340" t="s">
        <v>120</v>
      </c>
      <c r="M35" s="341"/>
      <c r="N35" s="342"/>
      <c r="O35" s="63"/>
      <c r="P35" s="119"/>
      <c r="Q35" s="119"/>
      <c r="R35" s="64">
        <f>SUM(R11:R34)</f>
        <v>130236</v>
      </c>
      <c r="S35" s="65">
        <f>AVERAGE(S11:S34)</f>
        <v>130.23600000000002</v>
      </c>
      <c r="T35" s="65">
        <f>SUM(T11:T34)</f>
        <v>130.23599999999999</v>
      </c>
      <c r="U35" s="112"/>
      <c r="V35" s="94"/>
      <c r="W35" s="57"/>
      <c r="X35" s="88"/>
      <c r="Y35" s="89"/>
      <c r="Z35" s="89"/>
      <c r="AA35" s="89"/>
      <c r="AB35" s="90"/>
      <c r="AC35" s="88"/>
      <c r="AD35" s="89"/>
      <c r="AE35" s="90"/>
      <c r="AF35" s="91"/>
      <c r="AG35" s="66">
        <f>AG34-AG10</f>
        <v>29272</v>
      </c>
      <c r="AH35" s="67">
        <f>SUM(AH11:AH34)</f>
        <v>29272</v>
      </c>
      <c r="AI35" s="68">
        <f>$AH$35/$T35</f>
        <v>224.7612027396419</v>
      </c>
      <c r="AJ35" s="98"/>
      <c r="AK35" s="98"/>
      <c r="AL35" s="98"/>
      <c r="AM35" s="98"/>
      <c r="AN35" s="98"/>
      <c r="AO35" s="69"/>
      <c r="AP35" s="70">
        <f>AP34-AP10</f>
        <v>4763</v>
      </c>
      <c r="AQ35" s="71">
        <f>SUM(AQ11:AQ34)</f>
        <v>4763</v>
      </c>
      <c r="AR35" s="72">
        <f>AVERAGE(AR11:AR34)</f>
        <v>1.1816666666666666</v>
      </c>
      <c r="AS35" s="69"/>
      <c r="AV35" s="73" t="s">
        <v>30</v>
      </c>
      <c r="AW35" s="73">
        <v>1</v>
      </c>
      <c r="AY35" s="101"/>
    </row>
    <row r="36" spans="2: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2: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2: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2:51" x14ac:dyDescent="0.25">
      <c r="B39" s="167" t="s">
        <v>278</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2:51" x14ac:dyDescent="0.25">
      <c r="B40" s="167" t="s">
        <v>277</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2:51" x14ac:dyDescent="0.25">
      <c r="B41" s="285" t="s">
        <v>276</v>
      </c>
      <c r="C41" s="282"/>
      <c r="D41" s="282"/>
      <c r="E41" s="282"/>
      <c r="F41" s="282"/>
      <c r="G41" s="282"/>
      <c r="H41" s="282"/>
      <c r="I41" s="283"/>
      <c r="J41" s="283"/>
      <c r="K41" s="283"/>
      <c r="L41" s="283"/>
      <c r="M41" s="283"/>
      <c r="N41" s="283"/>
      <c r="O41" s="283"/>
      <c r="P41" s="283"/>
      <c r="Q41" s="283"/>
      <c r="R41" s="283"/>
      <c r="S41" s="284"/>
      <c r="T41" s="284"/>
      <c r="U41" s="284"/>
      <c r="V41" s="284"/>
      <c r="W41" s="102"/>
      <c r="X41" s="102"/>
      <c r="Y41" s="102"/>
      <c r="Z41" s="102"/>
      <c r="AA41" s="102"/>
      <c r="AB41" s="102"/>
      <c r="AC41" s="102"/>
      <c r="AD41" s="102"/>
      <c r="AE41" s="102"/>
      <c r="AM41" s="20"/>
      <c r="AN41" s="99"/>
      <c r="AO41" s="99"/>
      <c r="AP41" s="99"/>
      <c r="AQ41" s="99"/>
      <c r="AR41" s="102"/>
      <c r="AV41" s="73"/>
      <c r="AW41" s="73"/>
      <c r="AY41" s="101"/>
    </row>
    <row r="42" spans="2:51" x14ac:dyDescent="0.25">
      <c r="B42" s="286" t="s">
        <v>267</v>
      </c>
      <c r="C42" s="105"/>
      <c r="D42" s="105"/>
      <c r="E42" s="105"/>
      <c r="F42" s="105"/>
      <c r="G42" s="105"/>
      <c r="H42" s="105"/>
      <c r="I42" s="106"/>
      <c r="J42" s="106"/>
      <c r="K42" s="106"/>
      <c r="L42" s="106"/>
      <c r="M42" s="106"/>
      <c r="N42" s="106"/>
      <c r="O42" s="106"/>
      <c r="P42" s="106"/>
      <c r="Q42" s="106"/>
      <c r="R42" s="106"/>
      <c r="S42" s="85"/>
      <c r="T42" s="85"/>
      <c r="U42" s="85"/>
      <c r="V42" s="85"/>
      <c r="W42" s="102"/>
      <c r="X42" s="102"/>
      <c r="Y42" s="102"/>
      <c r="Z42" s="102"/>
      <c r="AA42" s="102"/>
      <c r="AB42" s="102"/>
      <c r="AC42" s="102"/>
      <c r="AD42" s="102"/>
      <c r="AE42" s="102"/>
      <c r="AM42" s="20"/>
      <c r="AN42" s="99"/>
      <c r="AO42" s="99"/>
      <c r="AP42" s="99"/>
      <c r="AQ42" s="99"/>
      <c r="AR42" s="102"/>
      <c r="AV42" s="73"/>
      <c r="AW42" s="73"/>
      <c r="AY42" s="101"/>
    </row>
    <row r="43" spans="2:51" x14ac:dyDescent="0.25">
      <c r="B43" s="301" t="s">
        <v>303</v>
      </c>
      <c r="C43" s="302"/>
      <c r="D43" s="302"/>
      <c r="E43" s="302"/>
      <c r="F43" s="302"/>
      <c r="G43" s="105"/>
      <c r="H43" s="105"/>
      <c r="I43" s="106"/>
      <c r="J43" s="106"/>
      <c r="K43" s="106"/>
      <c r="L43" s="106"/>
      <c r="M43" s="106"/>
      <c r="N43" s="106"/>
      <c r="O43" s="106"/>
      <c r="P43" s="106"/>
      <c r="Q43" s="106"/>
      <c r="R43" s="106"/>
      <c r="S43" s="85"/>
      <c r="T43" s="85"/>
      <c r="U43" s="85"/>
      <c r="V43" s="85"/>
      <c r="W43" s="102"/>
      <c r="X43" s="102"/>
      <c r="Y43" s="102"/>
      <c r="Z43" s="102"/>
      <c r="AA43" s="102"/>
      <c r="AB43" s="102"/>
      <c r="AC43" s="102"/>
      <c r="AD43" s="102"/>
      <c r="AE43" s="102"/>
      <c r="AM43" s="20"/>
      <c r="AN43" s="99"/>
      <c r="AO43" s="99"/>
      <c r="AP43" s="99"/>
      <c r="AQ43" s="99"/>
      <c r="AR43" s="102"/>
      <c r="AV43" s="128"/>
      <c r="AW43" s="128"/>
      <c r="AY43" s="101"/>
    </row>
    <row r="44" spans="2:51" x14ac:dyDescent="0.25">
      <c r="B44" s="167" t="s">
        <v>279</v>
      </c>
      <c r="C44" s="105"/>
      <c r="D44" s="105"/>
      <c r="E44" s="105"/>
      <c r="F44" s="105"/>
      <c r="G44" s="105"/>
      <c r="H44" s="105"/>
      <c r="I44" s="106"/>
      <c r="J44" s="106"/>
      <c r="K44" s="106"/>
      <c r="L44" s="106"/>
      <c r="M44" s="106"/>
      <c r="N44" s="106"/>
      <c r="O44" s="106"/>
      <c r="P44" s="106"/>
      <c r="Q44" s="106"/>
      <c r="R44" s="106"/>
      <c r="S44" s="85"/>
      <c r="T44" s="85"/>
      <c r="U44" s="85"/>
      <c r="V44" s="85"/>
      <c r="W44" s="102"/>
      <c r="X44" s="102"/>
      <c r="Y44" s="102"/>
      <c r="Z44" s="102"/>
      <c r="AA44" s="102"/>
      <c r="AB44" s="102"/>
      <c r="AC44" s="102"/>
      <c r="AD44" s="102"/>
      <c r="AE44" s="102"/>
      <c r="AM44" s="20"/>
      <c r="AN44" s="99"/>
      <c r="AO44" s="99"/>
      <c r="AP44" s="99"/>
      <c r="AQ44" s="99"/>
      <c r="AR44" s="102"/>
      <c r="AV44" s="128"/>
      <c r="AW44" s="128"/>
      <c r="AY44" s="101"/>
    </row>
    <row r="45" spans="2:51" x14ac:dyDescent="0.25">
      <c r="B45" s="83" t="s">
        <v>302</v>
      </c>
      <c r="C45" s="105"/>
      <c r="D45" s="105"/>
      <c r="E45" s="105"/>
      <c r="F45" s="105"/>
      <c r="G45" s="105"/>
      <c r="H45" s="105"/>
      <c r="I45" s="106"/>
      <c r="J45" s="106"/>
      <c r="K45" s="106"/>
      <c r="L45" s="106"/>
      <c r="M45" s="106"/>
      <c r="N45" s="106"/>
      <c r="O45" s="106"/>
      <c r="P45" s="106"/>
      <c r="Q45" s="106"/>
      <c r="R45" s="106"/>
      <c r="S45" s="85"/>
      <c r="T45" s="85"/>
      <c r="U45" s="85"/>
      <c r="V45" s="85"/>
      <c r="W45" s="102"/>
      <c r="X45" s="102"/>
      <c r="Y45" s="102"/>
      <c r="Z45" s="102"/>
      <c r="AA45" s="102"/>
      <c r="AB45" s="102"/>
      <c r="AC45" s="102"/>
      <c r="AD45" s="102"/>
      <c r="AE45" s="102"/>
      <c r="AM45" s="20"/>
      <c r="AN45" s="99"/>
      <c r="AO45" s="99"/>
      <c r="AP45" s="99"/>
      <c r="AQ45" s="99"/>
      <c r="AR45" s="102"/>
      <c r="AV45" s="128"/>
      <c r="AW45" s="128"/>
      <c r="AY45" s="101"/>
    </row>
    <row r="46" spans="2:51" x14ac:dyDescent="0.25">
      <c r="B46" s="167" t="s">
        <v>281</v>
      </c>
      <c r="C46" s="105"/>
      <c r="D46" s="105"/>
      <c r="E46" s="105"/>
      <c r="F46" s="105"/>
      <c r="G46" s="105"/>
      <c r="H46" s="105"/>
      <c r="I46" s="106"/>
      <c r="J46" s="106"/>
      <c r="K46" s="106"/>
      <c r="L46" s="106"/>
      <c r="M46" s="106"/>
      <c r="N46" s="106"/>
      <c r="O46" s="106"/>
      <c r="P46" s="106"/>
      <c r="Q46" s="106"/>
      <c r="R46" s="106"/>
      <c r="S46" s="85"/>
      <c r="T46" s="85"/>
      <c r="U46" s="85"/>
      <c r="V46" s="85"/>
      <c r="W46" s="102"/>
      <c r="X46" s="102"/>
      <c r="Y46" s="102"/>
      <c r="Z46" s="102"/>
      <c r="AA46" s="102"/>
      <c r="AB46" s="102"/>
      <c r="AC46" s="102"/>
      <c r="AD46" s="102"/>
      <c r="AE46" s="102"/>
      <c r="AM46" s="20"/>
      <c r="AN46" s="99"/>
      <c r="AO46" s="99"/>
      <c r="AP46" s="99"/>
      <c r="AQ46" s="99"/>
      <c r="AR46" s="102"/>
      <c r="AV46" s="128"/>
      <c r="AW46" s="128"/>
      <c r="AY46" s="101"/>
    </row>
    <row r="47" spans="2:51" x14ac:dyDescent="0.25">
      <c r="B47" s="133" t="s">
        <v>233</v>
      </c>
      <c r="C47" s="105"/>
      <c r="D47" s="105"/>
      <c r="E47" s="105"/>
      <c r="F47" s="105"/>
      <c r="G47" s="105"/>
      <c r="H47" s="105"/>
      <c r="I47" s="106"/>
      <c r="J47" s="106"/>
      <c r="K47" s="106"/>
      <c r="L47" s="106"/>
      <c r="M47" s="106"/>
      <c r="N47" s="106"/>
      <c r="O47" s="106"/>
      <c r="P47" s="106"/>
      <c r="Q47" s="106"/>
      <c r="R47" s="106"/>
      <c r="S47" s="85"/>
      <c r="T47" s="85"/>
      <c r="U47" s="85"/>
      <c r="V47" s="85"/>
      <c r="W47" s="102"/>
      <c r="X47" s="102"/>
      <c r="Y47" s="102"/>
      <c r="Z47" s="102"/>
      <c r="AA47" s="102"/>
      <c r="AB47" s="102"/>
      <c r="AC47" s="102"/>
      <c r="AD47" s="102"/>
      <c r="AE47" s="102"/>
      <c r="AM47" s="20"/>
      <c r="AN47" s="99"/>
      <c r="AO47" s="99"/>
      <c r="AP47" s="99"/>
      <c r="AQ47" s="99"/>
      <c r="AR47" s="102"/>
      <c r="AV47" s="128"/>
      <c r="AW47" s="128"/>
      <c r="AY47" s="101"/>
    </row>
    <row r="48" spans="2:51" x14ac:dyDescent="0.25">
      <c r="B48" s="133" t="s">
        <v>186</v>
      </c>
      <c r="C48" s="105"/>
      <c r="D48" s="105"/>
      <c r="E48" s="105"/>
      <c r="F48" s="105"/>
      <c r="G48" s="105"/>
      <c r="H48" s="105"/>
      <c r="I48" s="106"/>
      <c r="J48" s="106"/>
      <c r="K48" s="106"/>
      <c r="L48" s="106"/>
      <c r="M48" s="106"/>
      <c r="N48" s="106"/>
      <c r="O48" s="106"/>
      <c r="P48" s="106"/>
      <c r="Q48" s="106"/>
      <c r="R48" s="106"/>
      <c r="S48" s="85"/>
      <c r="T48" s="85"/>
      <c r="U48" s="85"/>
      <c r="V48" s="85"/>
      <c r="W48" s="102"/>
      <c r="X48" s="102"/>
      <c r="Y48" s="102"/>
      <c r="Z48" s="102"/>
      <c r="AA48" s="102"/>
      <c r="AB48" s="102"/>
      <c r="AC48" s="102"/>
      <c r="AD48" s="102"/>
      <c r="AE48" s="102"/>
      <c r="AM48" s="20"/>
      <c r="AN48" s="99"/>
      <c r="AO48" s="99"/>
      <c r="AP48" s="99"/>
      <c r="AQ48" s="99"/>
      <c r="AR48" s="102"/>
      <c r="AV48" s="128"/>
      <c r="AW48" s="128"/>
      <c r="AY48" s="101"/>
    </row>
    <row r="49" spans="2:51" x14ac:dyDescent="0.25">
      <c r="B49" s="303" t="s">
        <v>305</v>
      </c>
      <c r="C49" s="304"/>
      <c r="D49" s="304"/>
      <c r="E49" s="304"/>
      <c r="F49" s="304"/>
      <c r="G49" s="304"/>
      <c r="H49" s="304"/>
      <c r="I49" s="305"/>
      <c r="J49" s="305"/>
      <c r="K49" s="106"/>
      <c r="L49" s="106"/>
      <c r="M49" s="106"/>
      <c r="N49" s="106"/>
      <c r="O49" s="106"/>
      <c r="P49" s="106"/>
      <c r="Q49" s="106"/>
      <c r="R49" s="106"/>
      <c r="S49" s="85"/>
      <c r="T49" s="85"/>
      <c r="U49" s="85"/>
      <c r="V49" s="85"/>
      <c r="W49" s="102"/>
      <c r="X49" s="102"/>
      <c r="Y49" s="102"/>
      <c r="Z49" s="102"/>
      <c r="AA49" s="102"/>
      <c r="AB49" s="102"/>
      <c r="AC49" s="102"/>
      <c r="AD49" s="102"/>
      <c r="AE49" s="102"/>
      <c r="AM49" s="20"/>
      <c r="AN49" s="99"/>
      <c r="AO49" s="99"/>
      <c r="AP49" s="99"/>
      <c r="AQ49" s="99"/>
      <c r="AR49" s="102"/>
      <c r="AV49" s="128"/>
      <c r="AW49" s="128"/>
      <c r="AY49" s="101"/>
    </row>
    <row r="50" spans="2:51" x14ac:dyDescent="0.25">
      <c r="B50" s="83" t="s">
        <v>307</v>
      </c>
      <c r="C50" s="105"/>
      <c r="D50" s="105"/>
      <c r="E50" s="105"/>
      <c r="F50" s="105"/>
      <c r="G50" s="105"/>
      <c r="H50" s="105"/>
      <c r="I50" s="106"/>
      <c r="J50" s="106"/>
      <c r="K50" s="106"/>
      <c r="L50" s="106"/>
      <c r="M50" s="106"/>
      <c r="N50" s="106"/>
      <c r="O50" s="106"/>
      <c r="P50" s="106"/>
      <c r="Q50" s="106"/>
      <c r="R50" s="106"/>
      <c r="S50" s="85"/>
      <c r="T50" s="85"/>
      <c r="U50" s="85"/>
      <c r="V50" s="85"/>
      <c r="W50" s="102"/>
      <c r="X50" s="102"/>
      <c r="Y50" s="102"/>
      <c r="Z50" s="102"/>
      <c r="AA50" s="102"/>
      <c r="AB50" s="102"/>
      <c r="AC50" s="102"/>
      <c r="AD50" s="102"/>
      <c r="AE50" s="102"/>
      <c r="AM50" s="20"/>
      <c r="AN50" s="99"/>
      <c r="AO50" s="99"/>
      <c r="AP50" s="99"/>
      <c r="AQ50" s="99"/>
      <c r="AR50" s="102"/>
      <c r="AV50" s="128"/>
      <c r="AW50" s="128"/>
      <c r="AY50" s="101"/>
    </row>
    <row r="51" spans="2:51" x14ac:dyDescent="0.25">
      <c r="B51" s="83" t="s">
        <v>308</v>
      </c>
      <c r="C51" s="105"/>
      <c r="D51" s="105"/>
      <c r="E51" s="105"/>
      <c r="F51" s="105"/>
      <c r="G51" s="105"/>
      <c r="H51" s="105"/>
      <c r="I51" s="106"/>
      <c r="J51" s="106"/>
      <c r="K51" s="106"/>
      <c r="L51" s="106"/>
      <c r="M51" s="106"/>
      <c r="N51" s="106"/>
      <c r="O51" s="106"/>
      <c r="P51" s="106"/>
      <c r="Q51" s="106"/>
      <c r="R51" s="106"/>
      <c r="S51" s="85"/>
      <c r="T51" s="85"/>
      <c r="U51" s="85"/>
      <c r="V51" s="85"/>
      <c r="W51" s="102"/>
      <c r="X51" s="102"/>
      <c r="Y51" s="102"/>
      <c r="Z51" s="102"/>
      <c r="AA51" s="102"/>
      <c r="AB51" s="102"/>
      <c r="AC51" s="102"/>
      <c r="AD51" s="102"/>
      <c r="AE51" s="102"/>
      <c r="AM51" s="20"/>
      <c r="AN51" s="99"/>
      <c r="AO51" s="99"/>
      <c r="AP51" s="99"/>
      <c r="AQ51" s="99"/>
      <c r="AR51" s="102"/>
      <c r="AV51" s="128"/>
      <c r="AW51" s="128"/>
      <c r="AY51" s="101"/>
    </row>
    <row r="52" spans="2:51" x14ac:dyDescent="0.25">
      <c r="B52" s="167" t="s">
        <v>306</v>
      </c>
      <c r="C52" s="105"/>
      <c r="D52" s="105"/>
      <c r="E52" s="105"/>
      <c r="F52" s="105"/>
      <c r="G52" s="105"/>
      <c r="H52" s="105"/>
      <c r="I52" s="106"/>
      <c r="J52" s="106"/>
      <c r="K52" s="106"/>
      <c r="L52" s="106"/>
      <c r="M52" s="106"/>
      <c r="N52" s="106"/>
      <c r="O52" s="106"/>
      <c r="P52" s="106"/>
      <c r="Q52" s="106"/>
      <c r="R52" s="106"/>
      <c r="S52" s="85"/>
      <c r="T52" s="85"/>
      <c r="U52" s="85"/>
      <c r="V52" s="85"/>
      <c r="W52" s="102"/>
      <c r="X52" s="102"/>
      <c r="Y52" s="102"/>
      <c r="Z52" s="102"/>
      <c r="AA52" s="102"/>
      <c r="AB52" s="102"/>
      <c r="AC52" s="102"/>
      <c r="AD52" s="102"/>
      <c r="AE52" s="102"/>
      <c r="AM52" s="20"/>
      <c r="AN52" s="99"/>
      <c r="AO52" s="99"/>
      <c r="AP52" s="99"/>
      <c r="AQ52" s="99"/>
      <c r="AR52" s="102"/>
      <c r="AV52" s="128"/>
      <c r="AW52" s="128"/>
      <c r="AY52" s="101"/>
    </row>
    <row r="53" spans="2:51" x14ac:dyDescent="0.25">
      <c r="B53" s="167" t="s">
        <v>309</v>
      </c>
      <c r="C53" s="105"/>
      <c r="D53" s="105"/>
      <c r="E53" s="105"/>
      <c r="F53" s="105"/>
      <c r="G53" s="105"/>
      <c r="H53" s="105"/>
      <c r="I53" s="106"/>
      <c r="J53" s="106"/>
      <c r="K53" s="106"/>
      <c r="L53" s="106"/>
      <c r="M53" s="106"/>
      <c r="N53" s="106"/>
      <c r="O53" s="106"/>
      <c r="P53" s="106"/>
      <c r="Q53" s="106"/>
      <c r="R53" s="106"/>
      <c r="S53" s="85"/>
      <c r="T53" s="85"/>
      <c r="U53" s="85"/>
      <c r="V53" s="85"/>
      <c r="W53" s="102"/>
      <c r="X53" s="102"/>
      <c r="Y53" s="102"/>
      <c r="Z53" s="102"/>
      <c r="AA53" s="102"/>
      <c r="AB53" s="102"/>
      <c r="AC53" s="102"/>
      <c r="AD53" s="102"/>
      <c r="AE53" s="102"/>
      <c r="AM53" s="20"/>
      <c r="AN53" s="99"/>
      <c r="AO53" s="99"/>
      <c r="AP53" s="99"/>
      <c r="AQ53" s="99"/>
      <c r="AR53" s="102"/>
      <c r="AV53" s="128"/>
      <c r="AW53" s="128"/>
      <c r="AY53" s="101"/>
    </row>
    <row r="54" spans="2:51" x14ac:dyDescent="0.25">
      <c r="B54" s="167" t="s">
        <v>140</v>
      </c>
      <c r="C54" s="105"/>
      <c r="D54" s="105"/>
      <c r="E54" s="105"/>
      <c r="F54" s="105"/>
      <c r="G54" s="105"/>
      <c r="H54" s="105"/>
      <c r="I54" s="106"/>
      <c r="J54" s="106"/>
      <c r="K54" s="106"/>
      <c r="L54" s="106"/>
      <c r="M54" s="106"/>
      <c r="N54" s="106"/>
      <c r="O54" s="106"/>
      <c r="P54" s="106"/>
      <c r="Q54" s="106"/>
      <c r="R54" s="106"/>
      <c r="S54" s="85"/>
      <c r="T54" s="85"/>
      <c r="U54" s="85"/>
      <c r="V54" s="85"/>
      <c r="W54" s="102"/>
      <c r="X54" s="102"/>
      <c r="Y54" s="102"/>
      <c r="Z54" s="102"/>
      <c r="AA54" s="102"/>
      <c r="AB54" s="102"/>
      <c r="AC54" s="102"/>
      <c r="AD54" s="102"/>
      <c r="AE54" s="102"/>
      <c r="AM54" s="20"/>
      <c r="AN54" s="99"/>
      <c r="AO54" s="99"/>
      <c r="AP54" s="99"/>
      <c r="AQ54" s="99"/>
      <c r="AR54" s="102"/>
      <c r="AV54" s="128"/>
      <c r="AW54" s="128"/>
      <c r="AY54" s="101"/>
    </row>
    <row r="55" spans="2:51" x14ac:dyDescent="0.25">
      <c r="B55" s="167" t="s">
        <v>143</v>
      </c>
      <c r="C55" s="105"/>
      <c r="D55" s="105"/>
      <c r="E55" s="105"/>
      <c r="F55" s="105"/>
      <c r="G55" s="105"/>
      <c r="H55" s="105"/>
      <c r="I55" s="106"/>
      <c r="J55" s="106"/>
      <c r="K55" s="106"/>
      <c r="L55" s="106"/>
      <c r="M55" s="106"/>
      <c r="N55" s="106"/>
      <c r="O55" s="106"/>
      <c r="P55" s="106"/>
      <c r="Q55" s="106"/>
      <c r="R55" s="106"/>
      <c r="S55" s="85"/>
      <c r="T55" s="85"/>
      <c r="U55" s="85"/>
      <c r="V55" s="85"/>
      <c r="W55" s="102"/>
      <c r="X55" s="102"/>
      <c r="Y55" s="102"/>
      <c r="Z55" s="102"/>
      <c r="AA55" s="102"/>
      <c r="AB55" s="102"/>
      <c r="AC55" s="102"/>
      <c r="AD55" s="102"/>
      <c r="AE55" s="102"/>
      <c r="AM55" s="20"/>
      <c r="AN55" s="99"/>
      <c r="AO55" s="99"/>
      <c r="AP55" s="99"/>
      <c r="AQ55" s="99"/>
      <c r="AR55" s="102"/>
      <c r="AV55" s="128"/>
      <c r="AW55" s="128"/>
      <c r="AY55" s="101"/>
    </row>
    <row r="56" spans="2:51" x14ac:dyDescent="0.25">
      <c r="B56" s="167" t="s">
        <v>144</v>
      </c>
      <c r="C56" s="105"/>
      <c r="D56" s="105"/>
      <c r="E56" s="105"/>
      <c r="F56" s="105"/>
      <c r="G56" s="105"/>
      <c r="H56" s="105"/>
      <c r="I56" s="106"/>
      <c r="J56" s="106"/>
      <c r="K56" s="106"/>
      <c r="L56" s="106"/>
      <c r="M56" s="106"/>
      <c r="N56" s="106"/>
      <c r="O56" s="106"/>
      <c r="P56" s="106"/>
      <c r="Q56" s="106"/>
      <c r="R56" s="106"/>
      <c r="S56" s="85"/>
      <c r="T56" s="85"/>
      <c r="U56" s="85"/>
      <c r="V56" s="85"/>
      <c r="W56" s="102"/>
      <c r="X56" s="102"/>
      <c r="Y56" s="102"/>
      <c r="Z56" s="102"/>
      <c r="AA56" s="102"/>
      <c r="AB56" s="102"/>
      <c r="AC56" s="102"/>
      <c r="AD56" s="102"/>
      <c r="AE56" s="102"/>
      <c r="AM56" s="20"/>
      <c r="AN56" s="99"/>
      <c r="AO56" s="99"/>
      <c r="AP56" s="99"/>
      <c r="AQ56" s="99"/>
      <c r="AR56" s="102"/>
      <c r="AV56" s="128"/>
      <c r="AW56" s="128"/>
      <c r="AY56" s="101"/>
    </row>
    <row r="57" spans="2:51" x14ac:dyDescent="0.25">
      <c r="B57" s="167" t="s">
        <v>212</v>
      </c>
      <c r="C57" s="133"/>
      <c r="D57" s="135"/>
      <c r="E57" s="222"/>
      <c r="F57" s="135"/>
      <c r="G57" s="135"/>
      <c r="H57" s="135"/>
      <c r="I57" s="135"/>
      <c r="J57" s="135"/>
      <c r="K57" s="135"/>
      <c r="L57" s="135"/>
      <c r="M57" s="135"/>
      <c r="N57" s="135"/>
      <c r="O57" s="135"/>
      <c r="P57" s="135"/>
      <c r="Q57" s="135"/>
      <c r="R57" s="135"/>
      <c r="S57" s="85"/>
      <c r="T57" s="85"/>
      <c r="U57" s="85"/>
      <c r="V57" s="85"/>
      <c r="W57" s="102"/>
      <c r="X57" s="102"/>
      <c r="Y57" s="102"/>
      <c r="Z57" s="102"/>
      <c r="AA57" s="102"/>
      <c r="AB57" s="102"/>
      <c r="AC57" s="102"/>
      <c r="AD57" s="102"/>
      <c r="AE57" s="102"/>
      <c r="AM57" s="20"/>
      <c r="AN57" s="99"/>
      <c r="AO57" s="99"/>
      <c r="AP57" s="99"/>
      <c r="AQ57" s="99"/>
      <c r="AR57" s="102"/>
      <c r="AV57" s="128"/>
      <c r="AW57" s="128"/>
      <c r="AY57" s="101"/>
    </row>
    <row r="58" spans="2:51" x14ac:dyDescent="0.25">
      <c r="B58" s="181" t="s">
        <v>174</v>
      </c>
      <c r="C58" s="210"/>
      <c r="D58" s="242"/>
      <c r="E58" s="243"/>
      <c r="F58" s="243"/>
      <c r="G58" s="243"/>
      <c r="H58" s="243"/>
      <c r="I58" s="243"/>
      <c r="J58" s="243"/>
      <c r="K58" s="243"/>
      <c r="L58" s="243"/>
      <c r="M58" s="243"/>
      <c r="N58" s="243"/>
      <c r="O58" s="243"/>
      <c r="P58" s="243"/>
      <c r="Q58" s="243"/>
      <c r="R58" s="243"/>
      <c r="S58" s="85"/>
      <c r="T58" s="85"/>
      <c r="U58" s="85"/>
      <c r="V58" s="85"/>
      <c r="W58" s="102"/>
      <c r="X58" s="102"/>
      <c r="Y58" s="102"/>
      <c r="Z58" s="102"/>
      <c r="AA58" s="102"/>
      <c r="AB58" s="102"/>
      <c r="AC58" s="102"/>
      <c r="AD58" s="102"/>
      <c r="AE58" s="102"/>
      <c r="AM58" s="20"/>
      <c r="AN58" s="99"/>
      <c r="AO58" s="99"/>
      <c r="AP58" s="99"/>
      <c r="AQ58" s="99"/>
      <c r="AR58" s="102"/>
      <c r="AV58" s="128"/>
      <c r="AW58" s="128"/>
      <c r="AY58" s="101"/>
    </row>
    <row r="59" spans="2:51" x14ac:dyDescent="0.25">
      <c r="B59" s="133" t="s">
        <v>193</v>
      </c>
      <c r="C59" s="105"/>
      <c r="D59" s="105"/>
      <c r="E59" s="105"/>
      <c r="F59" s="105"/>
      <c r="G59" s="105"/>
      <c r="H59" s="105"/>
      <c r="I59" s="106"/>
      <c r="J59" s="106"/>
      <c r="K59" s="106"/>
      <c r="L59" s="106"/>
      <c r="M59" s="106"/>
      <c r="N59" s="106"/>
      <c r="O59" s="106"/>
      <c r="P59" s="106"/>
      <c r="Q59" s="106"/>
      <c r="R59" s="106"/>
      <c r="S59" s="85"/>
      <c r="T59" s="85"/>
      <c r="U59" s="85"/>
      <c r="V59" s="85"/>
      <c r="W59" s="102"/>
      <c r="X59" s="102"/>
      <c r="Y59" s="102"/>
      <c r="Z59" s="102"/>
      <c r="AA59" s="102"/>
      <c r="AB59" s="102"/>
      <c r="AC59" s="102"/>
      <c r="AD59" s="102"/>
      <c r="AE59" s="102"/>
      <c r="AM59" s="20"/>
      <c r="AN59" s="99"/>
      <c r="AO59" s="99"/>
      <c r="AP59" s="99"/>
      <c r="AQ59" s="99"/>
      <c r="AR59" s="102"/>
      <c r="AV59" s="128"/>
      <c r="AW59" s="128"/>
      <c r="AY59" s="101"/>
    </row>
    <row r="60" spans="2:51" x14ac:dyDescent="0.25">
      <c r="B60" s="167" t="s">
        <v>148</v>
      </c>
      <c r="C60" s="105"/>
      <c r="D60" s="105"/>
      <c r="E60" s="105"/>
      <c r="F60" s="105"/>
      <c r="G60" s="105"/>
      <c r="H60" s="105"/>
      <c r="I60" s="106"/>
      <c r="J60" s="106"/>
      <c r="K60" s="106"/>
      <c r="L60" s="106"/>
      <c r="M60" s="106"/>
      <c r="N60" s="106"/>
      <c r="O60" s="106"/>
      <c r="P60" s="106"/>
      <c r="Q60" s="106"/>
      <c r="R60" s="106"/>
      <c r="S60" s="85"/>
      <c r="T60" s="85"/>
      <c r="U60" s="85"/>
      <c r="V60" s="85"/>
      <c r="W60" s="102"/>
      <c r="X60" s="102"/>
      <c r="Y60" s="102"/>
      <c r="Z60" s="102"/>
      <c r="AA60" s="102"/>
      <c r="AB60" s="102"/>
      <c r="AC60" s="102"/>
      <c r="AD60" s="102"/>
      <c r="AE60" s="102"/>
      <c r="AM60" s="20"/>
      <c r="AN60" s="99"/>
      <c r="AO60" s="99"/>
      <c r="AP60" s="99"/>
      <c r="AQ60" s="99"/>
      <c r="AR60" s="102"/>
      <c r="AV60" s="128"/>
      <c r="AW60" s="128"/>
      <c r="AY60" s="101"/>
    </row>
    <row r="61" spans="2:51" x14ac:dyDescent="0.25">
      <c r="B61" s="133" t="s">
        <v>252</v>
      </c>
      <c r="C61" s="105"/>
      <c r="D61" s="105"/>
      <c r="E61" s="105"/>
      <c r="F61" s="105"/>
      <c r="G61" s="105"/>
      <c r="H61" s="105"/>
      <c r="I61" s="106"/>
      <c r="J61" s="106"/>
      <c r="K61" s="106"/>
      <c r="L61" s="106"/>
      <c r="M61" s="106"/>
      <c r="N61" s="106"/>
      <c r="O61" s="106"/>
      <c r="P61" s="106"/>
      <c r="Q61" s="106"/>
      <c r="R61" s="106"/>
      <c r="S61" s="85"/>
      <c r="T61" s="85"/>
      <c r="U61" s="85"/>
      <c r="V61" s="85"/>
      <c r="W61" s="102"/>
      <c r="X61" s="102"/>
      <c r="Y61" s="102"/>
      <c r="Z61" s="102"/>
      <c r="AA61" s="102"/>
      <c r="AB61" s="102"/>
      <c r="AC61" s="102"/>
      <c r="AD61" s="102"/>
      <c r="AE61" s="102"/>
      <c r="AM61" s="20"/>
      <c r="AN61" s="99"/>
      <c r="AO61" s="99"/>
      <c r="AP61" s="99"/>
      <c r="AQ61" s="99"/>
      <c r="AR61" s="102"/>
      <c r="AV61" s="128"/>
      <c r="AW61" s="128"/>
      <c r="AY61" s="101"/>
    </row>
    <row r="62" spans="2:51" x14ac:dyDescent="0.25">
      <c r="B62" s="83"/>
      <c r="C62" s="105"/>
      <c r="D62" s="105"/>
      <c r="E62" s="105"/>
      <c r="F62" s="105"/>
      <c r="G62" s="105"/>
      <c r="H62" s="105"/>
      <c r="I62" s="106"/>
      <c r="J62" s="106"/>
      <c r="K62" s="106"/>
      <c r="L62" s="106"/>
      <c r="M62" s="106"/>
      <c r="N62" s="106"/>
      <c r="O62" s="106"/>
      <c r="P62" s="106"/>
      <c r="Q62" s="106"/>
      <c r="R62" s="106"/>
      <c r="S62" s="85"/>
      <c r="T62" s="85"/>
      <c r="U62" s="85"/>
      <c r="V62" s="85"/>
      <c r="W62" s="102"/>
      <c r="X62" s="102"/>
      <c r="Y62" s="102"/>
      <c r="Z62" s="102"/>
      <c r="AA62" s="102"/>
      <c r="AB62" s="102"/>
      <c r="AC62" s="102"/>
      <c r="AD62" s="102"/>
      <c r="AE62" s="102"/>
      <c r="AM62" s="20"/>
      <c r="AN62" s="99"/>
      <c r="AO62" s="99"/>
      <c r="AP62" s="99"/>
      <c r="AQ62" s="99"/>
      <c r="AR62" s="102"/>
      <c r="AV62" s="128"/>
      <c r="AW62" s="128"/>
      <c r="AY62" s="101"/>
    </row>
    <row r="63" spans="2:51" x14ac:dyDescent="0.25">
      <c r="B63" s="83"/>
      <c r="C63" s="105"/>
      <c r="D63" s="105"/>
      <c r="E63" s="105"/>
      <c r="F63" s="105"/>
      <c r="G63" s="105"/>
      <c r="H63" s="105"/>
      <c r="I63" s="106"/>
      <c r="J63" s="106"/>
      <c r="K63" s="106"/>
      <c r="L63" s="106"/>
      <c r="M63" s="106"/>
      <c r="N63" s="106"/>
      <c r="O63" s="106"/>
      <c r="P63" s="106"/>
      <c r="Q63" s="106"/>
      <c r="R63" s="106"/>
      <c r="S63" s="85"/>
      <c r="T63" s="85"/>
      <c r="U63" s="85"/>
      <c r="V63" s="85"/>
      <c r="W63" s="102"/>
      <c r="X63" s="102"/>
      <c r="Y63" s="102"/>
      <c r="Z63" s="102"/>
      <c r="AA63" s="102"/>
      <c r="AB63" s="102"/>
      <c r="AC63" s="102"/>
      <c r="AD63" s="102"/>
      <c r="AE63" s="102"/>
      <c r="AM63" s="20"/>
      <c r="AN63" s="99"/>
      <c r="AO63" s="99"/>
      <c r="AP63" s="99"/>
      <c r="AQ63" s="99"/>
      <c r="AR63" s="102"/>
      <c r="AV63" s="128"/>
      <c r="AW63" s="128"/>
      <c r="AY63" s="101"/>
    </row>
    <row r="64" spans="2:51" x14ac:dyDescent="0.25">
      <c r="B64" s="83"/>
      <c r="C64" s="105"/>
      <c r="D64" s="105"/>
      <c r="E64" s="105"/>
      <c r="F64" s="105"/>
      <c r="G64" s="105"/>
      <c r="H64" s="105"/>
      <c r="I64" s="106"/>
      <c r="J64" s="106"/>
      <c r="K64" s="106"/>
      <c r="L64" s="106"/>
      <c r="M64" s="106"/>
      <c r="N64" s="106"/>
      <c r="O64" s="106"/>
      <c r="P64" s="106"/>
      <c r="Q64" s="106"/>
      <c r="R64" s="106"/>
      <c r="S64" s="85"/>
      <c r="T64" s="85"/>
      <c r="U64" s="85"/>
      <c r="V64" s="85"/>
      <c r="W64" s="102"/>
      <c r="X64" s="102"/>
      <c r="Y64" s="102"/>
      <c r="Z64" s="102"/>
      <c r="AA64" s="102"/>
      <c r="AB64" s="102"/>
      <c r="AC64" s="102"/>
      <c r="AD64" s="102"/>
      <c r="AE64" s="102"/>
      <c r="AM64" s="20"/>
      <c r="AN64" s="99"/>
      <c r="AO64" s="99"/>
      <c r="AP64" s="99"/>
      <c r="AQ64" s="99"/>
      <c r="AR64" s="102"/>
      <c r="AV64" s="128"/>
      <c r="AW64" s="128"/>
      <c r="AY64" s="101"/>
    </row>
    <row r="65" spans="1:51" x14ac:dyDescent="0.25">
      <c r="B65" s="83"/>
      <c r="C65" s="105"/>
      <c r="D65" s="105"/>
      <c r="E65" s="105"/>
      <c r="F65" s="105"/>
      <c r="G65" s="105"/>
      <c r="H65" s="105"/>
      <c r="I65" s="106"/>
      <c r="J65" s="106"/>
      <c r="K65" s="106"/>
      <c r="L65" s="106"/>
      <c r="M65" s="106"/>
      <c r="N65" s="106"/>
      <c r="O65" s="106"/>
      <c r="P65" s="106"/>
      <c r="Q65" s="106"/>
      <c r="R65" s="106"/>
      <c r="S65" s="85"/>
      <c r="T65" s="85"/>
      <c r="U65" s="85"/>
      <c r="V65" s="85"/>
      <c r="W65" s="102"/>
      <c r="X65" s="102"/>
      <c r="Y65" s="102"/>
      <c r="Z65" s="102"/>
      <c r="AA65" s="102"/>
      <c r="AB65" s="102"/>
      <c r="AC65" s="102"/>
      <c r="AD65" s="102"/>
      <c r="AE65" s="102"/>
      <c r="AM65" s="20"/>
      <c r="AN65" s="99"/>
      <c r="AO65" s="99"/>
      <c r="AP65" s="99"/>
      <c r="AQ65" s="99"/>
      <c r="AR65" s="102"/>
      <c r="AV65" s="128"/>
      <c r="AW65" s="128"/>
      <c r="AY65" s="101"/>
    </row>
    <row r="66" spans="1:51" x14ac:dyDescent="0.25">
      <c r="B66" s="83"/>
      <c r="C66" s="105"/>
      <c r="D66" s="105"/>
      <c r="E66" s="105"/>
      <c r="F66" s="105"/>
      <c r="G66" s="105"/>
      <c r="H66" s="105"/>
      <c r="I66" s="106"/>
      <c r="J66" s="106"/>
      <c r="K66" s="106"/>
      <c r="L66" s="106"/>
      <c r="M66" s="106"/>
      <c r="N66" s="106"/>
      <c r="O66" s="106"/>
      <c r="P66" s="106"/>
      <c r="Q66" s="106"/>
      <c r="R66" s="106"/>
      <c r="S66" s="85"/>
      <c r="T66" s="85"/>
      <c r="U66" s="85"/>
      <c r="V66" s="85"/>
      <c r="W66" s="102"/>
      <c r="X66" s="102"/>
      <c r="Y66" s="102"/>
      <c r="Z66" s="102"/>
      <c r="AA66" s="102"/>
      <c r="AB66" s="102"/>
      <c r="AC66" s="102"/>
      <c r="AD66" s="102"/>
      <c r="AE66" s="102"/>
      <c r="AM66" s="20"/>
      <c r="AN66" s="99"/>
      <c r="AO66" s="99"/>
      <c r="AP66" s="99"/>
      <c r="AQ66" s="99"/>
      <c r="AR66" s="102"/>
      <c r="AV66" s="128"/>
      <c r="AW66" s="128"/>
      <c r="AY66" s="101"/>
    </row>
    <row r="67" spans="1:51" x14ac:dyDescent="0.25">
      <c r="B67" s="83"/>
      <c r="C67" s="105"/>
      <c r="D67" s="105"/>
      <c r="E67" s="105"/>
      <c r="F67" s="105"/>
      <c r="G67" s="105"/>
      <c r="H67" s="105"/>
      <c r="I67" s="106"/>
      <c r="J67" s="106"/>
      <c r="K67" s="106"/>
      <c r="L67" s="106"/>
      <c r="M67" s="106"/>
      <c r="N67" s="106"/>
      <c r="O67" s="106"/>
      <c r="P67" s="106"/>
      <c r="Q67" s="106"/>
      <c r="R67" s="106"/>
      <c r="S67" s="85"/>
      <c r="T67" s="85"/>
      <c r="U67" s="85"/>
      <c r="V67" s="85"/>
      <c r="W67" s="102"/>
      <c r="X67" s="102"/>
      <c r="Y67" s="102"/>
      <c r="Z67" s="102"/>
      <c r="AA67" s="102"/>
      <c r="AB67" s="102"/>
      <c r="AC67" s="102"/>
      <c r="AD67" s="102"/>
      <c r="AE67" s="102"/>
      <c r="AM67" s="20"/>
      <c r="AN67" s="99"/>
      <c r="AO67" s="99"/>
      <c r="AP67" s="99"/>
      <c r="AQ67" s="99"/>
      <c r="AR67" s="102"/>
      <c r="AV67" s="128"/>
      <c r="AW67" s="128"/>
      <c r="AY67" s="101"/>
    </row>
    <row r="68" spans="1:51" x14ac:dyDescent="0.25">
      <c r="B68" s="83"/>
      <c r="C68" s="105"/>
      <c r="D68" s="105"/>
      <c r="E68" s="105"/>
      <c r="F68" s="105"/>
      <c r="G68" s="105"/>
      <c r="H68" s="105"/>
      <c r="I68" s="106"/>
      <c r="J68" s="106"/>
      <c r="K68" s="106"/>
      <c r="L68" s="106"/>
      <c r="M68" s="106"/>
      <c r="N68" s="106"/>
      <c r="O68" s="106"/>
      <c r="P68" s="106"/>
      <c r="Q68" s="106"/>
      <c r="R68" s="106"/>
      <c r="S68" s="85"/>
      <c r="T68" s="85"/>
      <c r="U68" s="85"/>
      <c r="V68" s="85"/>
      <c r="W68" s="102"/>
      <c r="X68" s="102"/>
      <c r="Y68" s="102"/>
      <c r="Z68" s="102"/>
      <c r="AA68" s="102"/>
      <c r="AB68" s="102"/>
      <c r="AC68" s="102"/>
      <c r="AD68" s="102"/>
      <c r="AE68" s="102"/>
      <c r="AM68" s="20"/>
      <c r="AN68" s="99"/>
      <c r="AO68" s="99"/>
      <c r="AP68" s="99"/>
      <c r="AQ68" s="99"/>
      <c r="AR68" s="102"/>
      <c r="AV68" s="128"/>
      <c r="AW68" s="128"/>
      <c r="AY68" s="101"/>
    </row>
    <row r="69" spans="1:51" x14ac:dyDescent="0.25">
      <c r="B69" s="83"/>
      <c r="C69" s="105"/>
      <c r="D69" s="105"/>
      <c r="E69" s="105"/>
      <c r="F69" s="105"/>
      <c r="G69" s="105"/>
      <c r="H69" s="105"/>
      <c r="I69" s="106"/>
      <c r="J69" s="106"/>
      <c r="K69" s="106"/>
      <c r="L69" s="106"/>
      <c r="M69" s="106"/>
      <c r="N69" s="106"/>
      <c r="O69" s="106"/>
      <c r="P69" s="106"/>
      <c r="Q69" s="106"/>
      <c r="R69" s="106"/>
      <c r="S69" s="85"/>
      <c r="T69" s="85"/>
      <c r="U69" s="85"/>
      <c r="V69" s="85"/>
      <c r="W69" s="102"/>
      <c r="X69" s="102"/>
      <c r="Y69" s="102"/>
      <c r="Z69" s="102"/>
      <c r="AA69" s="102"/>
      <c r="AB69" s="102"/>
      <c r="AC69" s="102"/>
      <c r="AD69" s="102"/>
      <c r="AE69" s="102"/>
      <c r="AM69" s="20"/>
      <c r="AN69" s="99"/>
      <c r="AO69" s="99"/>
      <c r="AP69" s="99"/>
      <c r="AQ69" s="99"/>
      <c r="AR69" s="102"/>
      <c r="AV69" s="128"/>
      <c r="AW69" s="128"/>
      <c r="AY69" s="101"/>
    </row>
    <row r="70" spans="1:51" x14ac:dyDescent="0.25">
      <c r="B70" s="83"/>
      <c r="C70" s="105"/>
      <c r="D70" s="105"/>
      <c r="E70" s="105"/>
      <c r="F70" s="105"/>
      <c r="G70" s="105"/>
      <c r="H70" s="105"/>
      <c r="I70" s="106"/>
      <c r="J70" s="106"/>
      <c r="K70" s="106"/>
      <c r="L70" s="106"/>
      <c r="M70" s="106"/>
      <c r="N70" s="106"/>
      <c r="O70" s="106"/>
      <c r="P70" s="106"/>
      <c r="Q70" s="106"/>
      <c r="R70" s="106"/>
      <c r="S70" s="85"/>
      <c r="T70" s="85"/>
      <c r="U70" s="85"/>
      <c r="V70" s="85"/>
      <c r="W70" s="102"/>
      <c r="X70" s="102"/>
      <c r="Y70" s="102"/>
      <c r="Z70" s="102"/>
      <c r="AA70" s="102"/>
      <c r="AB70" s="102"/>
      <c r="AC70" s="102"/>
      <c r="AD70" s="102"/>
      <c r="AE70" s="102"/>
      <c r="AM70" s="20"/>
      <c r="AN70" s="99"/>
      <c r="AO70" s="99"/>
      <c r="AP70" s="99"/>
      <c r="AQ70" s="99"/>
      <c r="AR70" s="102"/>
      <c r="AV70" s="128"/>
      <c r="AW70" s="128"/>
      <c r="AY70" s="101"/>
    </row>
    <row r="71" spans="1:51" x14ac:dyDescent="0.25">
      <c r="B71" s="83"/>
      <c r="C71" s="105"/>
      <c r="D71" s="105"/>
      <c r="E71" s="105"/>
      <c r="F71" s="105"/>
      <c r="G71" s="105"/>
      <c r="H71" s="105"/>
      <c r="I71" s="106"/>
      <c r="J71" s="106"/>
      <c r="K71" s="106"/>
      <c r="L71" s="106"/>
      <c r="M71" s="106"/>
      <c r="N71" s="106"/>
      <c r="O71" s="106"/>
      <c r="P71" s="106"/>
      <c r="Q71" s="106"/>
      <c r="R71" s="106"/>
      <c r="S71" s="85"/>
      <c r="T71" s="85"/>
      <c r="U71" s="85"/>
      <c r="V71" s="85"/>
      <c r="W71" s="102"/>
      <c r="X71" s="102"/>
      <c r="Y71" s="102"/>
      <c r="Z71" s="102"/>
      <c r="AA71" s="102"/>
      <c r="AB71" s="102"/>
      <c r="AC71" s="102"/>
      <c r="AD71" s="102"/>
      <c r="AE71" s="102"/>
      <c r="AM71" s="20"/>
      <c r="AN71" s="99"/>
      <c r="AO71" s="99"/>
      <c r="AP71" s="99"/>
      <c r="AQ71" s="99"/>
      <c r="AR71" s="102"/>
      <c r="AV71" s="128"/>
      <c r="AW71" s="128"/>
      <c r="AY71" s="101"/>
    </row>
    <row r="72" spans="1:51" x14ac:dyDescent="0.25">
      <c r="B72" s="287"/>
      <c r="C72" s="105"/>
      <c r="D72" s="105"/>
      <c r="E72" s="105"/>
      <c r="F72" s="105"/>
      <c r="G72" s="105"/>
      <c r="H72" s="105"/>
      <c r="I72" s="106"/>
      <c r="J72" s="106"/>
      <c r="K72" s="106"/>
      <c r="L72" s="106"/>
      <c r="M72" s="106"/>
      <c r="N72" s="106"/>
      <c r="O72" s="106"/>
      <c r="P72" s="106"/>
      <c r="Q72" s="106"/>
      <c r="R72" s="106"/>
      <c r="S72" s="85"/>
      <c r="T72" s="85"/>
      <c r="U72" s="85"/>
      <c r="V72" s="85"/>
      <c r="W72" s="102"/>
      <c r="X72" s="102"/>
      <c r="Y72" s="102"/>
      <c r="Z72" s="102"/>
      <c r="AA72" s="102"/>
      <c r="AB72" s="102"/>
      <c r="AC72" s="102"/>
      <c r="AD72" s="102"/>
      <c r="AE72" s="102"/>
      <c r="AM72" s="20"/>
      <c r="AN72" s="99"/>
      <c r="AO72" s="99"/>
      <c r="AP72" s="99"/>
      <c r="AQ72" s="99"/>
      <c r="AR72" s="102"/>
      <c r="AV72" s="128"/>
      <c r="AW72" s="128"/>
      <c r="AY72" s="101"/>
    </row>
    <row r="73" spans="1:51" x14ac:dyDescent="0.25">
      <c r="A73" s="102"/>
      <c r="B73" s="136"/>
      <c r="C73" s="134"/>
      <c r="D73" s="117"/>
      <c r="E73" s="134"/>
      <c r="F73" s="134"/>
      <c r="G73" s="105"/>
      <c r="H73" s="105"/>
      <c r="I73" s="105"/>
      <c r="J73" s="106"/>
      <c r="K73" s="106"/>
      <c r="L73" s="106"/>
      <c r="M73" s="106"/>
      <c r="N73" s="106"/>
      <c r="O73" s="106"/>
      <c r="P73" s="106"/>
      <c r="Q73" s="106"/>
      <c r="R73" s="106"/>
      <c r="S73" s="106"/>
      <c r="T73" s="108"/>
      <c r="U73" s="79"/>
      <c r="V73" s="79"/>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A75" s="102"/>
      <c r="B75" s="138"/>
      <c r="C75" s="139"/>
      <c r="D75" s="140"/>
      <c r="E75" s="139"/>
      <c r="F75" s="139"/>
      <c r="G75" s="139"/>
      <c r="H75" s="139"/>
      <c r="I75" s="139"/>
      <c r="J75" s="141"/>
      <c r="K75" s="141"/>
      <c r="L75" s="141"/>
      <c r="M75" s="141"/>
      <c r="N75" s="141"/>
      <c r="O75" s="141"/>
      <c r="P75" s="141"/>
      <c r="Q75" s="141"/>
      <c r="R75" s="141"/>
      <c r="S75" s="141"/>
      <c r="T75" s="142"/>
      <c r="U75" s="143"/>
      <c r="V75" s="143"/>
      <c r="AS75" s="97"/>
      <c r="AT75" s="97"/>
      <c r="AU75" s="97"/>
      <c r="AV75" s="97"/>
      <c r="AW75" s="97"/>
      <c r="AX75" s="97"/>
      <c r="AY75" s="97"/>
    </row>
    <row r="76" spans="1:51" x14ac:dyDescent="0.25">
      <c r="A76" s="102"/>
      <c r="B76" s="138"/>
      <c r="C76" s="139"/>
      <c r="D76" s="140"/>
      <c r="E76" s="139"/>
      <c r="F76" s="139"/>
      <c r="G76" s="139"/>
      <c r="H76" s="139"/>
      <c r="I76" s="139"/>
      <c r="J76" s="141"/>
      <c r="K76" s="141"/>
      <c r="L76" s="141"/>
      <c r="M76" s="141"/>
      <c r="N76" s="141"/>
      <c r="O76" s="141"/>
      <c r="P76" s="141"/>
      <c r="Q76" s="141"/>
      <c r="R76" s="141"/>
      <c r="S76" s="141"/>
      <c r="T76" s="142"/>
      <c r="U76" s="143"/>
      <c r="V76" s="143"/>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AS78" s="97"/>
      <c r="AT78" s="97"/>
      <c r="AU78" s="97"/>
      <c r="AV78" s="97"/>
      <c r="AW78" s="97"/>
      <c r="AX78" s="97"/>
      <c r="AY78" s="97"/>
    </row>
    <row r="79" spans="1:51" x14ac:dyDescent="0.25">
      <c r="O79" s="12"/>
      <c r="P79" s="99"/>
      <c r="Q79" s="99"/>
      <c r="AS79" s="97"/>
      <c r="AT79" s="97"/>
      <c r="AU79" s="97"/>
      <c r="AV79" s="97"/>
      <c r="AW79" s="97"/>
      <c r="AX79" s="97"/>
      <c r="AY79" s="97"/>
    </row>
    <row r="80" spans="1:51" x14ac:dyDescent="0.25">
      <c r="O80" s="12"/>
      <c r="P80" s="99"/>
      <c r="Q80" s="99"/>
      <c r="R80" s="99"/>
      <c r="S80" s="99"/>
      <c r="AS80" s="97"/>
      <c r="AT80" s="97"/>
      <c r="AU80" s="97"/>
      <c r="AV80" s="97"/>
      <c r="AW80" s="97"/>
      <c r="AX80" s="97"/>
      <c r="AY80" s="97"/>
    </row>
    <row r="81" spans="15:51" x14ac:dyDescent="0.25">
      <c r="O81" s="12"/>
      <c r="P81" s="99"/>
      <c r="Q81" s="99"/>
      <c r="R81" s="99"/>
      <c r="S81" s="99"/>
      <c r="T81" s="99"/>
      <c r="AS81" s="97"/>
      <c r="AT81" s="97"/>
      <c r="AU81" s="97"/>
      <c r="AV81" s="97"/>
      <c r="AW81" s="97"/>
      <c r="AX81" s="97"/>
      <c r="AY81" s="97"/>
    </row>
    <row r="82" spans="15:51" x14ac:dyDescent="0.25">
      <c r="O82" s="12"/>
      <c r="P82" s="99"/>
      <c r="Q82" s="99"/>
      <c r="R82" s="99"/>
      <c r="S82" s="99"/>
      <c r="T82" s="99"/>
      <c r="AS82" s="97"/>
      <c r="AT82" s="97"/>
      <c r="AU82" s="97"/>
      <c r="AV82" s="97"/>
      <c r="AW82" s="97"/>
      <c r="AX82" s="97"/>
      <c r="AY82" s="97"/>
    </row>
    <row r="83" spans="15:51" x14ac:dyDescent="0.25">
      <c r="O83" s="12"/>
      <c r="P83" s="99"/>
      <c r="T83" s="99"/>
      <c r="AS83" s="97"/>
      <c r="AT83" s="97"/>
      <c r="AU83" s="97"/>
      <c r="AV83" s="97"/>
      <c r="AW83" s="97"/>
      <c r="AX83" s="97"/>
      <c r="AY83" s="97"/>
    </row>
    <row r="84" spans="15:51" x14ac:dyDescent="0.25">
      <c r="O84" s="99"/>
      <c r="Q84" s="99"/>
      <c r="R84" s="99"/>
      <c r="S84" s="99"/>
      <c r="AS84" s="97"/>
      <c r="AT84" s="97"/>
      <c r="AU84" s="97"/>
      <c r="AV84" s="97"/>
      <c r="AW84" s="97"/>
      <c r="AX84" s="97"/>
      <c r="AY84" s="97"/>
    </row>
    <row r="85" spans="15:51" x14ac:dyDescent="0.25">
      <c r="O85" s="12"/>
      <c r="P85" s="99"/>
      <c r="Q85" s="99"/>
      <c r="R85" s="99"/>
      <c r="S85" s="99"/>
      <c r="T85" s="99"/>
      <c r="AS85" s="97"/>
      <c r="AT85" s="97"/>
      <c r="AU85" s="97"/>
      <c r="AV85" s="97"/>
      <c r="AW85" s="97"/>
      <c r="AX85" s="97"/>
      <c r="AY85" s="97"/>
    </row>
    <row r="86" spans="15:51" x14ac:dyDescent="0.25">
      <c r="O86" s="12"/>
      <c r="P86" s="99"/>
      <c r="Q86" s="99"/>
      <c r="R86" s="99"/>
      <c r="S86" s="99"/>
      <c r="T86" s="99"/>
      <c r="U86" s="99"/>
      <c r="AS86" s="97"/>
      <c r="AT86" s="97"/>
      <c r="AU86" s="97"/>
      <c r="AV86" s="97"/>
      <c r="AW86" s="97"/>
      <c r="AX86" s="97"/>
      <c r="AY86" s="97"/>
    </row>
    <row r="87" spans="15:51" x14ac:dyDescent="0.25">
      <c r="O87" s="12"/>
      <c r="P87" s="99"/>
      <c r="T87" s="99"/>
      <c r="U87" s="99"/>
      <c r="AS87" s="97"/>
      <c r="AT87" s="97"/>
      <c r="AU87" s="97"/>
      <c r="AV87" s="97"/>
      <c r="AW87" s="97"/>
      <c r="AX87" s="97"/>
      <c r="AY87" s="97"/>
    </row>
    <row r="99" spans="45:51" x14ac:dyDescent="0.25">
      <c r="AS99" s="97"/>
      <c r="AT99" s="97"/>
      <c r="AU99" s="97"/>
      <c r="AV99" s="97"/>
      <c r="AW99" s="97"/>
      <c r="AX99" s="97"/>
      <c r="AY99" s="97"/>
    </row>
  </sheetData>
  <protectedRanges>
    <protectedRange sqref="S73:T76"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N73:R76" name="Range2_12_1_6_1_1"/>
    <protectedRange sqref="L73:M76" name="Range2_2_12_1_7_1_1"/>
    <protectedRange sqref="AS11:AS15" name="Range1_4_1_1_1_1"/>
    <protectedRange sqref="J11:J15 J26:J34" name="Range1_1_2_1_10_1_1_1_1"/>
    <protectedRange sqref="S38:S72" name="Range2_12_3_1_1_1_1"/>
    <protectedRange sqref="D38:H38 N38:R56 N59:R72" name="Range2_12_1_3_1_1_1_1"/>
    <protectedRange sqref="I38:M38 E39:M56 E59:M72" name="Range2_2_12_1_6_1_1_1_1"/>
    <protectedRange sqref="D39:D56 D59:D72" name="Range2_1_1_1_1_11_1_1_1_1_1_1"/>
    <protectedRange sqref="C39:C56 C59:C72" name="Range2_1_2_1_1_1_1_1"/>
    <protectedRange sqref="C38" name="Range2_3_1_1_1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73:K76" name="Range2_2_12_1_4_1_1_1_1_1_1_1_1_1_1_1_1_1_1_1"/>
    <protectedRange sqref="I73:I76" name="Range2_2_12_1_7_1_1_2_2_1_2"/>
    <protectedRange sqref="F73:H76" name="Range2_2_12_1_3_1_2_1_1_1_1_2_1_1_1_1_1_1_1_1_1_1_1"/>
    <protectedRange sqref="E73:E76"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P4:U4" name="Range1_16_1_1_1_1_1_1_2_2_2_2_2_2_2_2_2_2_2_2_2_2_2_2_2_2_2_2_2_2_2_1_2_2_2_2_2_2_2_2_2_2_3_2_2_2_2_2_2_2_2_2_2_2_2_2_2_2_2_2_2_2_2_2_2_1"/>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4" name="Range2_12_5_1_1_1_2_1_1_1_1_1_1_1_1_1_1_1_2_1_1_1_1_1_1_1_1_1_1_1_1_1_1_1_1_1_1_1_1_1_1_2_1_1_1_1_1_1_1_1_1_1_1_2_1_1_1_1_2_1_1_1_1_1_1_1_1_1_1_1_2_1_1_1_1_1_1_1_1_1_1_1_1_1_1_3_1_1_1_1_2_1_1_1_1_1_1_1_2_1_1_1_1_1_1_1_1_1_1_1_1_1_1_1_1_1_1_1_1_1_1_1_1__3"/>
    <protectedRange sqref="B46 B52"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7:B48"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54"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G57:R57 F58:G58" name="Range2_12_5_1_1_1_2_2_1_1_1_1_1_1_1_1_1_1_1_2_1_1_1_2_1_1_1_1_1_1_1_1_1_1_1_1_1_1_1_1_2_1_1_1_1_1_1_1_1_1_2_1_1_3_1_1_1_3_1_1_1_1_1_1_1_1_1_1_1_1_1_1_1_1_1_1_1_1_1_1_2_1_1_1_1_1_1_1_1_1_1_1_2_2_1_2_1_1_1_1_1_1_1_1_1_1_1_1_1_2_2_2_2_2_2_2_2"/>
    <protectedRange sqref="C57" name="Range2_12_5_1_1_1_1_1_2_1_1_1_1_1_1_1_1_1_1_1_1_1_1_1_1_1_1_1_1_2_1_1_1_1_1_1_1_1_1_1_1_1_1_3_1_1_1_2_1_1_1_1_1_1_1_1_1_1_1_1_2_1_1_1_1_1_1_1_1_1_1_1_1_1_1_1_1_1_1_1_1_1_1_1_1_1_1_1_1_3_1_2_1_1_1_2_2_1_2_1_1_1_1_1_1_1_1_1_1_1_1_1_1_1_1_1_1_1_2_1_1_1_1__4"/>
    <protectedRange sqref="C58" name="Range2_12_5_1_1_1_2_2_1_1_1_1_1_1_1_1_1_1_1_2_1_1_1_1_1_1_1_1_1_3_1_3_1_2_1_1_1_1_1_1_1_1_1_1_1_1_1_2_1_1_1_1_1_2_1_1_1_1_1_1_1_1_2_1_1_3_1_1_1_2_1_1_1_1_1_1_1_1_1_1_1_1_1_1_1_1_1_2_1_1_1_1_1_1_1_1_1_1_1_1_1_1_1_1_1_1_1_2_3_1_2_1_1_1_2_2_1_1_1_1_1_2_1__3"/>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34 AA11:AA34">
    <cfRule type="containsText" dxfId="48" priority="36" operator="containsText" text="N/A">
      <formula>NOT(ISERROR(SEARCH("N/A",X11)))</formula>
    </cfRule>
    <cfRule type="cellIs" dxfId="47" priority="49" operator="equal">
      <formula>0</formula>
    </cfRule>
  </conditionalFormatting>
  <conditionalFormatting sqref="AC11:AE34 X11:Y34 AA11:AA34">
    <cfRule type="cellIs" dxfId="46" priority="48" operator="greaterThanOrEqual">
      <formula>1185</formula>
    </cfRule>
  </conditionalFormatting>
  <conditionalFormatting sqref="AC11:AE34 X11:Y34 AA11:AA34">
    <cfRule type="cellIs" dxfId="45" priority="47" operator="between">
      <formula>0.1</formula>
      <formula>1184</formula>
    </cfRule>
  </conditionalFormatting>
  <conditionalFormatting sqref="X8">
    <cfRule type="cellIs" dxfId="44" priority="46" operator="equal">
      <formula>0</formula>
    </cfRule>
  </conditionalFormatting>
  <conditionalFormatting sqref="X8">
    <cfRule type="cellIs" dxfId="43" priority="45" operator="greaterThan">
      <formula>1179</formula>
    </cfRule>
  </conditionalFormatting>
  <conditionalFormatting sqref="X8">
    <cfRule type="cellIs" dxfId="42" priority="44" operator="greaterThan">
      <formula>99</formula>
    </cfRule>
  </conditionalFormatting>
  <conditionalFormatting sqref="X8">
    <cfRule type="cellIs" dxfId="41" priority="43" operator="greaterThan">
      <formula>0.99</formula>
    </cfRule>
  </conditionalFormatting>
  <conditionalFormatting sqref="AB8">
    <cfRule type="cellIs" dxfId="40" priority="42" operator="equal">
      <formula>0</formula>
    </cfRule>
  </conditionalFormatting>
  <conditionalFormatting sqref="AB8">
    <cfRule type="cellIs" dxfId="39" priority="41" operator="greaterThan">
      <formula>1179</formula>
    </cfRule>
  </conditionalFormatting>
  <conditionalFormatting sqref="AB8">
    <cfRule type="cellIs" dxfId="38" priority="40" operator="greaterThan">
      <formula>99</formula>
    </cfRule>
  </conditionalFormatting>
  <conditionalFormatting sqref="AB8">
    <cfRule type="cellIs" dxfId="37" priority="39" operator="greaterThan">
      <formula>0.99</formula>
    </cfRule>
  </conditionalFormatting>
  <conditionalFormatting sqref="AH11:AH31">
    <cfRule type="cellIs" dxfId="36" priority="37" operator="greaterThan">
      <formula>$AH$8</formula>
    </cfRule>
    <cfRule type="cellIs" dxfId="35" priority="38" operator="greaterThan">
      <formula>$AH$8</formula>
    </cfRule>
  </conditionalFormatting>
  <conditionalFormatting sqref="AB11:AB34">
    <cfRule type="containsText" dxfId="34" priority="32" operator="containsText" text="N/A">
      <formula>NOT(ISERROR(SEARCH("N/A",AB11)))</formula>
    </cfRule>
    <cfRule type="cellIs" dxfId="33" priority="35" operator="equal">
      <formula>0</formula>
    </cfRule>
  </conditionalFormatting>
  <conditionalFormatting sqref="AB11:AB34">
    <cfRule type="cellIs" dxfId="32" priority="34" operator="greaterThanOrEqual">
      <formula>1185</formula>
    </cfRule>
  </conditionalFormatting>
  <conditionalFormatting sqref="AB11:AB34">
    <cfRule type="cellIs" dxfId="31" priority="33" operator="between">
      <formula>0.1</formula>
      <formula>1184</formula>
    </cfRule>
  </conditionalFormatting>
  <conditionalFormatting sqref="AO11:AO34 AN11:AN35">
    <cfRule type="cellIs" dxfId="30" priority="31" operator="equal">
      <formula>0</formula>
    </cfRule>
  </conditionalFormatting>
  <conditionalFormatting sqref="AO11:AO34 AN11:AN35">
    <cfRule type="cellIs" dxfId="29" priority="30" operator="greaterThan">
      <formula>1179</formula>
    </cfRule>
  </conditionalFormatting>
  <conditionalFormatting sqref="AO11:AO34 AN11:AN35">
    <cfRule type="cellIs" dxfId="28" priority="29" operator="greaterThan">
      <formula>99</formula>
    </cfRule>
  </conditionalFormatting>
  <conditionalFormatting sqref="AO11:AO34 AN11:AN35">
    <cfRule type="cellIs" dxfId="27" priority="28" operator="greaterThan">
      <formula>0.99</formula>
    </cfRule>
  </conditionalFormatting>
  <conditionalFormatting sqref="AQ11:AQ34">
    <cfRule type="cellIs" dxfId="26" priority="27" operator="equal">
      <formula>0</formula>
    </cfRule>
  </conditionalFormatting>
  <conditionalFormatting sqref="AQ11:AQ34">
    <cfRule type="cellIs" dxfId="25" priority="26" operator="greaterThan">
      <formula>1179</formula>
    </cfRule>
  </conditionalFormatting>
  <conditionalFormatting sqref="AQ11:AQ34">
    <cfRule type="cellIs" dxfId="24" priority="25" operator="greaterThan">
      <formula>99</formula>
    </cfRule>
  </conditionalFormatting>
  <conditionalFormatting sqref="AQ11:AQ34">
    <cfRule type="cellIs" dxfId="23" priority="24" operator="greaterThan">
      <formula>0.99</formula>
    </cfRule>
  </conditionalFormatting>
  <conditionalFormatting sqref="Z11:Z34">
    <cfRule type="containsText" dxfId="22" priority="20" operator="containsText" text="N/A">
      <formula>NOT(ISERROR(SEARCH("N/A",Z11)))</formula>
    </cfRule>
    <cfRule type="cellIs" dxfId="21" priority="23" operator="equal">
      <formula>0</formula>
    </cfRule>
  </conditionalFormatting>
  <conditionalFormatting sqref="Z11:Z34">
    <cfRule type="cellIs" dxfId="20" priority="22" operator="greaterThanOrEqual">
      <formula>1185</formula>
    </cfRule>
  </conditionalFormatting>
  <conditionalFormatting sqref="Z11:Z34">
    <cfRule type="cellIs" dxfId="19" priority="21" operator="between">
      <formula>0.1</formula>
      <formula>1184</formula>
    </cfRule>
  </conditionalFormatting>
  <conditionalFormatting sqref="AJ11:AN35">
    <cfRule type="cellIs" dxfId="18" priority="19" operator="equal">
      <formula>0</formula>
    </cfRule>
  </conditionalFormatting>
  <conditionalFormatting sqref="AJ11:AN35">
    <cfRule type="cellIs" dxfId="17" priority="18" operator="greaterThan">
      <formula>1179</formula>
    </cfRule>
  </conditionalFormatting>
  <conditionalFormatting sqref="AJ11:AN35">
    <cfRule type="cellIs" dxfId="16" priority="17" operator="greaterThan">
      <formula>99</formula>
    </cfRule>
  </conditionalFormatting>
  <conditionalFormatting sqref="AJ11:AN35">
    <cfRule type="cellIs" dxfId="15" priority="16" operator="greaterThan">
      <formula>0.99</formula>
    </cfRule>
  </conditionalFormatting>
  <conditionalFormatting sqref="AP11:AP34">
    <cfRule type="cellIs" dxfId="14" priority="15" operator="equal">
      <formula>0</formula>
    </cfRule>
  </conditionalFormatting>
  <conditionalFormatting sqref="AP11:AP34">
    <cfRule type="cellIs" dxfId="13" priority="14" operator="greaterThan">
      <formula>1179</formula>
    </cfRule>
  </conditionalFormatting>
  <conditionalFormatting sqref="AP11:AP34">
    <cfRule type="cellIs" dxfId="12" priority="13" operator="greaterThan">
      <formula>99</formula>
    </cfRule>
  </conditionalFormatting>
  <conditionalFormatting sqref="AP11:AP34">
    <cfRule type="cellIs" dxfId="11" priority="12" operator="greaterThan">
      <formula>0.99</formula>
    </cfRule>
  </conditionalFormatting>
  <conditionalFormatting sqref="AH32:AH34">
    <cfRule type="cellIs" dxfId="10" priority="10" operator="greaterThan">
      <formula>$AH$8</formula>
    </cfRule>
    <cfRule type="cellIs" dxfId="9" priority="11" operator="greaterThan">
      <formula>$AH$8</formula>
    </cfRule>
  </conditionalFormatting>
  <conditionalFormatting sqref="AI11:AI34">
    <cfRule type="cellIs" dxfId="8" priority="9" operator="greaterThan">
      <formula>$AI$8</formula>
    </cfRule>
  </conditionalFormatting>
  <conditionalFormatting sqref="AM20:AN22 AL11:AL34 AL23:AN23">
    <cfRule type="cellIs" dxfId="7" priority="8" operator="equal">
      <formula>0</formula>
    </cfRule>
  </conditionalFormatting>
  <conditionalFormatting sqref="AM20:AN22 AL11:AL34 AL23:AN23">
    <cfRule type="cellIs" dxfId="6" priority="7" operator="greaterThan">
      <formula>1179</formula>
    </cfRule>
  </conditionalFormatting>
  <conditionalFormatting sqref="AM20:AN22 AL11:AL34 AL23:AN23">
    <cfRule type="cellIs" dxfId="5" priority="6" operator="greaterThan">
      <formula>99</formula>
    </cfRule>
  </conditionalFormatting>
  <conditionalFormatting sqref="AM20:AN22 AL11:AL34 AL23:AN23">
    <cfRule type="cellIs" dxfId="4" priority="5" operator="greaterThan">
      <formula>0.99</formula>
    </cfRule>
  </conditionalFormatting>
  <conditionalFormatting sqref="AM16:AM34">
    <cfRule type="cellIs" dxfId="3" priority="4" operator="equal">
      <formula>0</formula>
    </cfRule>
  </conditionalFormatting>
  <conditionalFormatting sqref="AM16:AM34">
    <cfRule type="cellIs" dxfId="2" priority="3" operator="greaterThan">
      <formula>1179</formula>
    </cfRule>
  </conditionalFormatting>
  <conditionalFormatting sqref="AM16:AM34">
    <cfRule type="cellIs" dxfId="1" priority="2" operator="greaterThan">
      <formula>99</formula>
    </cfRule>
  </conditionalFormatting>
  <conditionalFormatting sqref="AM16:AM34">
    <cfRule type="cellIs" dxfId="0"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25" right="0.25" top="0.75" bottom="0.75" header="0.3" footer="0.3"/>
  <pageSetup paperSize="9" orientation="landscape"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6"/>
  <sheetViews>
    <sheetView topLeftCell="A31" zoomScaleNormal="100" workbookViewId="0">
      <selection activeCell="P49" sqref="P49"/>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127</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171"/>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168" t="s">
        <v>10</v>
      </c>
      <c r="I7" s="116" t="s">
        <v>11</v>
      </c>
      <c r="J7" s="116" t="s">
        <v>12</v>
      </c>
      <c r="K7" s="116" t="s">
        <v>13</v>
      </c>
      <c r="L7" s="12"/>
      <c r="M7" s="12"/>
      <c r="N7" s="12"/>
      <c r="O7" s="168"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42525</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30476</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172" t="s">
        <v>51</v>
      </c>
      <c r="V9" s="172" t="s">
        <v>52</v>
      </c>
      <c r="W9" s="349" t="s">
        <v>53</v>
      </c>
      <c r="X9" s="350" t="s">
        <v>54</v>
      </c>
      <c r="Y9" s="351"/>
      <c r="Z9" s="351"/>
      <c r="AA9" s="351"/>
      <c r="AB9" s="351"/>
      <c r="AC9" s="351"/>
      <c r="AD9" s="351"/>
      <c r="AE9" s="352"/>
      <c r="AF9" s="170" t="s">
        <v>55</v>
      </c>
      <c r="AG9" s="170" t="s">
        <v>56</v>
      </c>
      <c r="AH9" s="338" t="s">
        <v>57</v>
      </c>
      <c r="AI9" s="353" t="s">
        <v>58</v>
      </c>
      <c r="AJ9" s="172" t="s">
        <v>59</v>
      </c>
      <c r="AK9" s="172" t="s">
        <v>60</v>
      </c>
      <c r="AL9" s="172" t="s">
        <v>61</v>
      </c>
      <c r="AM9" s="172" t="s">
        <v>62</v>
      </c>
      <c r="AN9" s="172" t="s">
        <v>63</v>
      </c>
      <c r="AO9" s="172" t="s">
        <v>64</v>
      </c>
      <c r="AP9" s="172" t="s">
        <v>65</v>
      </c>
      <c r="AQ9" s="336" t="s">
        <v>66</v>
      </c>
      <c r="AR9" s="172" t="s">
        <v>67</v>
      </c>
      <c r="AS9" s="338" t="s">
        <v>68</v>
      </c>
      <c r="AV9" s="35" t="s">
        <v>69</v>
      </c>
      <c r="AW9" s="35" t="s">
        <v>70</v>
      </c>
      <c r="AY9" s="36" t="s">
        <v>71</v>
      </c>
    </row>
    <row r="10" spans="2:51" x14ac:dyDescent="0.25">
      <c r="B10" s="172" t="s">
        <v>72</v>
      </c>
      <c r="C10" s="172" t="s">
        <v>73</v>
      </c>
      <c r="D10" s="172" t="s">
        <v>74</v>
      </c>
      <c r="E10" s="172" t="s">
        <v>75</v>
      </c>
      <c r="F10" s="172" t="s">
        <v>74</v>
      </c>
      <c r="G10" s="172" t="s">
        <v>75</v>
      </c>
      <c r="H10" s="332"/>
      <c r="I10" s="172" t="s">
        <v>75</v>
      </c>
      <c r="J10" s="172" t="s">
        <v>75</v>
      </c>
      <c r="K10" s="172" t="s">
        <v>75</v>
      </c>
      <c r="L10" s="28" t="s">
        <v>29</v>
      </c>
      <c r="M10" s="335"/>
      <c r="N10" s="28" t="s">
        <v>29</v>
      </c>
      <c r="O10" s="337"/>
      <c r="P10" s="337"/>
      <c r="Q10" s="1">
        <f>'[2]JUNE 3'!Q34</f>
        <v>3781378</v>
      </c>
      <c r="R10" s="346"/>
      <c r="S10" s="347"/>
      <c r="T10" s="348"/>
      <c r="U10" s="172" t="s">
        <v>75</v>
      </c>
      <c r="V10" s="172" t="s">
        <v>75</v>
      </c>
      <c r="W10" s="349"/>
      <c r="X10" s="37" t="s">
        <v>76</v>
      </c>
      <c r="Y10" s="37" t="s">
        <v>77</v>
      </c>
      <c r="Z10" s="37" t="s">
        <v>78</v>
      </c>
      <c r="AA10" s="37" t="s">
        <v>79</v>
      </c>
      <c r="AB10" s="37" t="s">
        <v>80</v>
      </c>
      <c r="AC10" s="37" t="s">
        <v>81</v>
      </c>
      <c r="AD10" s="37" t="s">
        <v>82</v>
      </c>
      <c r="AE10" s="37" t="s">
        <v>83</v>
      </c>
      <c r="AF10" s="38"/>
      <c r="AG10" s="1">
        <f>'[2]JUNE 3'!AG34</f>
        <v>47097520</v>
      </c>
      <c r="AH10" s="338"/>
      <c r="AI10" s="354"/>
      <c r="AJ10" s="172" t="s">
        <v>84</v>
      </c>
      <c r="AK10" s="172" t="s">
        <v>84</v>
      </c>
      <c r="AL10" s="172" t="s">
        <v>84</v>
      </c>
      <c r="AM10" s="172" t="s">
        <v>84</v>
      </c>
      <c r="AN10" s="172" t="s">
        <v>84</v>
      </c>
      <c r="AO10" s="172" t="s">
        <v>84</v>
      </c>
      <c r="AP10" s="1">
        <f>'[2]JUNE 3'!AP34</f>
        <v>10882425</v>
      </c>
      <c r="AQ10" s="337"/>
      <c r="AR10" s="169" t="s">
        <v>85</v>
      </c>
      <c r="AS10" s="338"/>
      <c r="AV10" s="39" t="s">
        <v>86</v>
      </c>
      <c r="AW10" s="39" t="s">
        <v>87</v>
      </c>
      <c r="AY10" s="81" t="s">
        <v>128</v>
      </c>
    </row>
    <row r="11" spans="2:51" x14ac:dyDescent="0.25">
      <c r="B11" s="40">
        <v>2</v>
      </c>
      <c r="C11" s="40">
        <v>4.1666666666666664E-2</v>
      </c>
      <c r="D11" s="110">
        <v>4</v>
      </c>
      <c r="E11" s="41">
        <f t="shared" ref="E11:E34" si="0">D11/1.42</f>
        <v>2.8169014084507045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147</v>
      </c>
      <c r="P11" s="111">
        <v>124</v>
      </c>
      <c r="Q11" s="111">
        <v>3786555</v>
      </c>
      <c r="R11" s="46">
        <f>IF(ISBLANK(Q11),"-",Q11-Q10)</f>
        <v>5177</v>
      </c>
      <c r="S11" s="47">
        <f>R11*24/1000</f>
        <v>124.248</v>
      </c>
      <c r="T11" s="47">
        <f>R11/1000</f>
        <v>5.1769999999999996</v>
      </c>
      <c r="U11" s="112">
        <v>3</v>
      </c>
      <c r="V11" s="112">
        <f>U11</f>
        <v>3</v>
      </c>
      <c r="W11" s="113" t="s">
        <v>135</v>
      </c>
      <c r="X11" s="115">
        <v>0</v>
      </c>
      <c r="Y11" s="115">
        <v>0</v>
      </c>
      <c r="Z11" s="115">
        <v>1187</v>
      </c>
      <c r="AA11" s="115">
        <v>1185</v>
      </c>
      <c r="AB11" s="115">
        <v>1187</v>
      </c>
      <c r="AC11" s="48" t="s">
        <v>90</v>
      </c>
      <c r="AD11" s="48" t="s">
        <v>90</v>
      </c>
      <c r="AE11" s="48" t="s">
        <v>90</v>
      </c>
      <c r="AF11" s="114" t="s">
        <v>90</v>
      </c>
      <c r="AG11" s="123">
        <v>47098760</v>
      </c>
      <c r="AH11" s="49">
        <f>IF(ISBLANK(AG11),"-",AG11-AG10)</f>
        <v>1240</v>
      </c>
      <c r="AI11" s="50">
        <f>AH11/T11</f>
        <v>239.52095808383234</v>
      </c>
      <c r="AJ11" s="98">
        <v>0</v>
      </c>
      <c r="AK11" s="98">
        <v>0</v>
      </c>
      <c r="AL11" s="98">
        <v>1</v>
      </c>
      <c r="AM11" s="98">
        <v>1</v>
      </c>
      <c r="AN11" s="98">
        <v>1</v>
      </c>
      <c r="AO11" s="98">
        <v>0.75</v>
      </c>
      <c r="AP11" s="115">
        <v>10883311</v>
      </c>
      <c r="AQ11" s="115">
        <f t="shared" ref="AQ11:AQ34" si="1">AP11-AP10</f>
        <v>886</v>
      </c>
      <c r="AR11" s="51"/>
      <c r="AS11" s="52" t="s">
        <v>113</v>
      </c>
      <c r="AV11" s="39" t="s">
        <v>88</v>
      </c>
      <c r="AW11" s="39" t="s">
        <v>91</v>
      </c>
      <c r="AY11" s="81" t="s">
        <v>127</v>
      </c>
    </row>
    <row r="12" spans="2:51" x14ac:dyDescent="0.25">
      <c r="B12" s="40">
        <v>2.0416666666666701</v>
      </c>
      <c r="C12" s="40">
        <v>8.3333333333333329E-2</v>
      </c>
      <c r="D12" s="110">
        <v>4</v>
      </c>
      <c r="E12" s="41">
        <f t="shared" si="0"/>
        <v>2.8169014084507045</v>
      </c>
      <c r="F12" s="100">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142</v>
      </c>
      <c r="P12" s="111">
        <v>121</v>
      </c>
      <c r="Q12" s="111">
        <v>3791326</v>
      </c>
      <c r="R12" s="46">
        <f t="shared" ref="R12:R34" si="4">IF(ISBLANK(Q12),"-",Q12-Q11)</f>
        <v>4771</v>
      </c>
      <c r="S12" s="47">
        <f t="shared" ref="S12:S34" si="5">R12*24/1000</f>
        <v>114.504</v>
      </c>
      <c r="T12" s="47">
        <f t="shared" ref="T12:T34" si="6">R12/1000</f>
        <v>4.7709999999999999</v>
      </c>
      <c r="U12" s="112">
        <v>4</v>
      </c>
      <c r="V12" s="112">
        <f t="shared" ref="V12:V34" si="7">U12</f>
        <v>4</v>
      </c>
      <c r="W12" s="113" t="s">
        <v>135</v>
      </c>
      <c r="X12" s="115">
        <v>0</v>
      </c>
      <c r="Y12" s="115">
        <v>0</v>
      </c>
      <c r="Z12" s="115">
        <v>1167</v>
      </c>
      <c r="AA12" s="115">
        <v>1185</v>
      </c>
      <c r="AB12" s="115">
        <v>1167</v>
      </c>
      <c r="AC12" s="48" t="s">
        <v>90</v>
      </c>
      <c r="AD12" s="48" t="s">
        <v>90</v>
      </c>
      <c r="AE12" s="48" t="s">
        <v>90</v>
      </c>
      <c r="AF12" s="114" t="s">
        <v>90</v>
      </c>
      <c r="AG12" s="123">
        <v>47099900</v>
      </c>
      <c r="AH12" s="49">
        <f>IF(ISBLANK(AG12),"-",AG12-AG11)</f>
        <v>1140</v>
      </c>
      <c r="AI12" s="50">
        <f t="shared" ref="AI12:AI34" si="8">AH12/T12</f>
        <v>238.94361769021171</v>
      </c>
      <c r="AJ12" s="98">
        <v>0</v>
      </c>
      <c r="AK12" s="98">
        <v>0</v>
      </c>
      <c r="AL12" s="98">
        <v>1</v>
      </c>
      <c r="AM12" s="98">
        <v>1</v>
      </c>
      <c r="AN12" s="98">
        <v>1</v>
      </c>
      <c r="AO12" s="98">
        <v>0.75</v>
      </c>
      <c r="AP12" s="115">
        <v>10884169</v>
      </c>
      <c r="AQ12" s="115">
        <f t="shared" si="1"/>
        <v>858</v>
      </c>
      <c r="AR12" s="118">
        <v>1.18</v>
      </c>
      <c r="AS12" s="52" t="s">
        <v>113</v>
      </c>
      <c r="AV12" s="39" t="s">
        <v>92</v>
      </c>
      <c r="AW12" s="39" t="s">
        <v>93</v>
      </c>
      <c r="AY12" s="81" t="s">
        <v>125</v>
      </c>
    </row>
    <row r="13" spans="2:51" x14ac:dyDescent="0.25">
      <c r="B13" s="40">
        <v>2.0833333333333299</v>
      </c>
      <c r="C13" s="40">
        <v>0.125</v>
      </c>
      <c r="D13" s="110">
        <v>5</v>
      </c>
      <c r="E13" s="41">
        <f t="shared" si="0"/>
        <v>3.5211267605633805</v>
      </c>
      <c r="F13" s="100">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142</v>
      </c>
      <c r="P13" s="111">
        <v>123</v>
      </c>
      <c r="Q13" s="111">
        <v>3796302</v>
      </c>
      <c r="R13" s="46">
        <f t="shared" si="4"/>
        <v>4976</v>
      </c>
      <c r="S13" s="47">
        <f t="shared" si="5"/>
        <v>119.42400000000001</v>
      </c>
      <c r="T13" s="47">
        <f t="shared" si="6"/>
        <v>4.976</v>
      </c>
      <c r="U13" s="112">
        <v>4.8</v>
      </c>
      <c r="V13" s="112">
        <f t="shared" si="7"/>
        <v>4.8</v>
      </c>
      <c r="W13" s="113" t="s">
        <v>135</v>
      </c>
      <c r="X13" s="115">
        <v>0</v>
      </c>
      <c r="Y13" s="115">
        <v>0</v>
      </c>
      <c r="Z13" s="115">
        <v>1167</v>
      </c>
      <c r="AA13" s="115">
        <v>1185</v>
      </c>
      <c r="AB13" s="115">
        <v>1167</v>
      </c>
      <c r="AC13" s="48" t="s">
        <v>90</v>
      </c>
      <c r="AD13" s="48" t="s">
        <v>90</v>
      </c>
      <c r="AE13" s="48" t="s">
        <v>90</v>
      </c>
      <c r="AF13" s="114" t="s">
        <v>90</v>
      </c>
      <c r="AG13" s="123">
        <v>47101068</v>
      </c>
      <c r="AH13" s="49">
        <f>IF(ISBLANK(AG13),"-",AG13-AG12)</f>
        <v>1168</v>
      </c>
      <c r="AI13" s="50">
        <f t="shared" si="8"/>
        <v>234.72668810289389</v>
      </c>
      <c r="AJ13" s="98">
        <v>0</v>
      </c>
      <c r="AK13" s="98">
        <v>0</v>
      </c>
      <c r="AL13" s="98">
        <v>1</v>
      </c>
      <c r="AM13" s="98">
        <v>1</v>
      </c>
      <c r="AN13" s="98">
        <v>1</v>
      </c>
      <c r="AO13" s="98">
        <v>0.75</v>
      </c>
      <c r="AP13" s="115">
        <v>10884898</v>
      </c>
      <c r="AQ13" s="115">
        <f t="shared" si="1"/>
        <v>729</v>
      </c>
      <c r="AR13" s="51"/>
      <c r="AS13" s="52" t="s">
        <v>113</v>
      </c>
      <c r="AV13" s="39" t="s">
        <v>94</v>
      </c>
      <c r="AW13" s="39" t="s">
        <v>95</v>
      </c>
      <c r="AY13" s="81" t="s">
        <v>132</v>
      </c>
    </row>
    <row r="14" spans="2:51" x14ac:dyDescent="0.25">
      <c r="B14" s="40">
        <v>2.125</v>
      </c>
      <c r="C14" s="40">
        <v>0.16666666666666699</v>
      </c>
      <c r="D14" s="110">
        <v>4</v>
      </c>
      <c r="E14" s="41">
        <f t="shared" si="0"/>
        <v>2.8169014084507045</v>
      </c>
      <c r="F14" s="100">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135</v>
      </c>
      <c r="P14" s="111">
        <v>126</v>
      </c>
      <c r="Q14" s="111">
        <v>3799980</v>
      </c>
      <c r="R14" s="46">
        <f t="shared" si="4"/>
        <v>3678</v>
      </c>
      <c r="S14" s="47">
        <f t="shared" si="5"/>
        <v>88.272000000000006</v>
      </c>
      <c r="T14" s="47">
        <f t="shared" si="6"/>
        <v>3.6779999999999999</v>
      </c>
      <c r="U14" s="112">
        <v>9</v>
      </c>
      <c r="V14" s="112">
        <f t="shared" si="7"/>
        <v>9</v>
      </c>
      <c r="W14" s="113" t="s">
        <v>135</v>
      </c>
      <c r="X14" s="115">
        <v>0</v>
      </c>
      <c r="Y14" s="115">
        <v>0</v>
      </c>
      <c r="Z14" s="115">
        <v>1187</v>
      </c>
      <c r="AA14" s="115">
        <v>1185</v>
      </c>
      <c r="AB14" s="115">
        <v>1187</v>
      </c>
      <c r="AC14" s="48" t="s">
        <v>90</v>
      </c>
      <c r="AD14" s="48" t="s">
        <v>90</v>
      </c>
      <c r="AE14" s="48" t="s">
        <v>90</v>
      </c>
      <c r="AF14" s="114" t="s">
        <v>90</v>
      </c>
      <c r="AG14" s="123">
        <v>47102100</v>
      </c>
      <c r="AH14" s="49">
        <f t="shared" ref="AH14:AH34" si="9">IF(ISBLANK(AG14),"-",AG14-AG13)</f>
        <v>1032</v>
      </c>
      <c r="AI14" s="50">
        <f t="shared" si="8"/>
        <v>280.5872756933116</v>
      </c>
      <c r="AJ14" s="98">
        <v>0</v>
      </c>
      <c r="AK14" s="98">
        <v>0</v>
      </c>
      <c r="AL14" s="98">
        <v>1</v>
      </c>
      <c r="AM14" s="98">
        <v>1</v>
      </c>
      <c r="AN14" s="98">
        <v>1</v>
      </c>
      <c r="AO14" s="98">
        <v>0.75</v>
      </c>
      <c r="AP14" s="115">
        <v>10885524</v>
      </c>
      <c r="AQ14" s="115">
        <f t="shared" si="1"/>
        <v>626</v>
      </c>
      <c r="AR14" s="51"/>
      <c r="AS14" s="52" t="s">
        <v>113</v>
      </c>
      <c r="AT14" s="54"/>
      <c r="AV14" s="39" t="s">
        <v>96</v>
      </c>
      <c r="AW14" s="39" t="s">
        <v>97</v>
      </c>
      <c r="AY14" s="81"/>
    </row>
    <row r="15" spans="2:51" ht="14.25" customHeight="1" x14ac:dyDescent="0.25">
      <c r="B15" s="40">
        <v>2.1666666666666701</v>
      </c>
      <c r="C15" s="40">
        <v>0.20833333333333301</v>
      </c>
      <c r="D15" s="110">
        <v>4</v>
      </c>
      <c r="E15" s="41">
        <f t="shared" si="0"/>
        <v>2.8169014084507045</v>
      </c>
      <c r="F15" s="100">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130</v>
      </c>
      <c r="P15" s="111">
        <v>125</v>
      </c>
      <c r="Q15" s="111">
        <v>3804228</v>
      </c>
      <c r="R15" s="46">
        <f t="shared" si="4"/>
        <v>4248</v>
      </c>
      <c r="S15" s="47">
        <f t="shared" si="5"/>
        <v>101.952</v>
      </c>
      <c r="T15" s="47">
        <f t="shared" si="6"/>
        <v>4.2480000000000002</v>
      </c>
      <c r="U15" s="112">
        <v>9.5</v>
      </c>
      <c r="V15" s="112">
        <f t="shared" si="7"/>
        <v>9.5</v>
      </c>
      <c r="W15" s="113" t="s">
        <v>135</v>
      </c>
      <c r="X15" s="115">
        <v>0</v>
      </c>
      <c r="Y15" s="115">
        <v>0</v>
      </c>
      <c r="Z15" s="115">
        <v>1187</v>
      </c>
      <c r="AA15" s="115">
        <v>1185</v>
      </c>
      <c r="AB15" s="115">
        <v>1187</v>
      </c>
      <c r="AC15" s="48" t="s">
        <v>90</v>
      </c>
      <c r="AD15" s="48" t="s">
        <v>90</v>
      </c>
      <c r="AE15" s="48" t="s">
        <v>90</v>
      </c>
      <c r="AF15" s="114" t="s">
        <v>90</v>
      </c>
      <c r="AG15" s="123">
        <v>47103340</v>
      </c>
      <c r="AH15" s="49">
        <f t="shared" si="9"/>
        <v>1240</v>
      </c>
      <c r="AI15" s="50">
        <f t="shared" si="8"/>
        <v>291.9020715630885</v>
      </c>
      <c r="AJ15" s="98">
        <v>0</v>
      </c>
      <c r="AK15" s="98">
        <v>0</v>
      </c>
      <c r="AL15" s="98">
        <v>1</v>
      </c>
      <c r="AM15" s="98">
        <v>1</v>
      </c>
      <c r="AN15" s="98">
        <v>1</v>
      </c>
      <c r="AO15" s="98">
        <v>0.75</v>
      </c>
      <c r="AP15" s="115">
        <v>10885724</v>
      </c>
      <c r="AQ15" s="115">
        <f t="shared" si="1"/>
        <v>200</v>
      </c>
      <c r="AR15" s="51"/>
      <c r="AS15" s="52" t="s">
        <v>113</v>
      </c>
      <c r="AV15" s="39" t="s">
        <v>98</v>
      </c>
      <c r="AW15" s="39" t="s">
        <v>99</v>
      </c>
      <c r="AY15" s="97"/>
    </row>
    <row r="16" spans="2:51" x14ac:dyDescent="0.25">
      <c r="B16" s="40">
        <v>2.2083333333333299</v>
      </c>
      <c r="C16" s="40">
        <v>0.25</v>
      </c>
      <c r="D16" s="110">
        <v>5</v>
      </c>
      <c r="E16" s="41">
        <f t="shared" si="0"/>
        <v>3.5211267605633805</v>
      </c>
      <c r="F16" s="100">
        <v>75</v>
      </c>
      <c r="G16" s="41">
        <f t="shared" si="2"/>
        <v>52.816901408450704</v>
      </c>
      <c r="H16" s="42" t="s">
        <v>88</v>
      </c>
      <c r="I16" s="42">
        <f t="shared" si="3"/>
        <v>51.408450704225352</v>
      </c>
      <c r="J16" s="43">
        <f t="shared" ref="J16:J25" si="10">F16/1.42</f>
        <v>52.816901408450704</v>
      </c>
      <c r="K16" s="42">
        <f>J16+1.42</f>
        <v>54.236901408450706</v>
      </c>
      <c r="L16" s="44">
        <v>19</v>
      </c>
      <c r="M16" s="45" t="s">
        <v>100</v>
      </c>
      <c r="N16" s="45">
        <v>13.1</v>
      </c>
      <c r="O16" s="111">
        <v>136</v>
      </c>
      <c r="P16" s="111">
        <v>134</v>
      </c>
      <c r="Q16" s="111">
        <v>3809339</v>
      </c>
      <c r="R16" s="46">
        <f t="shared" si="4"/>
        <v>5111</v>
      </c>
      <c r="S16" s="47">
        <f t="shared" si="5"/>
        <v>122.664</v>
      </c>
      <c r="T16" s="47">
        <f t="shared" si="6"/>
        <v>5.1109999999999998</v>
      </c>
      <c r="U16" s="112">
        <v>9.5</v>
      </c>
      <c r="V16" s="112">
        <f t="shared" si="7"/>
        <v>9.5</v>
      </c>
      <c r="W16" s="113" t="s">
        <v>135</v>
      </c>
      <c r="X16" s="115">
        <v>0</v>
      </c>
      <c r="Y16" s="115">
        <v>0</v>
      </c>
      <c r="Z16" s="115">
        <v>1168</v>
      </c>
      <c r="AA16" s="115">
        <v>1185</v>
      </c>
      <c r="AB16" s="115">
        <v>1167</v>
      </c>
      <c r="AC16" s="48" t="s">
        <v>90</v>
      </c>
      <c r="AD16" s="48" t="s">
        <v>90</v>
      </c>
      <c r="AE16" s="48" t="s">
        <v>90</v>
      </c>
      <c r="AF16" s="114" t="s">
        <v>90</v>
      </c>
      <c r="AG16" s="123">
        <v>47104672</v>
      </c>
      <c r="AH16" s="49">
        <f t="shared" si="9"/>
        <v>1332</v>
      </c>
      <c r="AI16" s="50">
        <f t="shared" si="8"/>
        <v>260.61436118176482</v>
      </c>
      <c r="AJ16" s="98">
        <v>0</v>
      </c>
      <c r="AK16" s="98">
        <v>0</v>
      </c>
      <c r="AL16" s="98">
        <v>1</v>
      </c>
      <c r="AM16" s="98">
        <v>1</v>
      </c>
      <c r="AN16" s="98">
        <v>1</v>
      </c>
      <c r="AO16" s="98">
        <v>0</v>
      </c>
      <c r="AP16" s="115">
        <v>10885724</v>
      </c>
      <c r="AQ16" s="115">
        <f t="shared" si="1"/>
        <v>0</v>
      </c>
      <c r="AR16" s="53">
        <v>1.25</v>
      </c>
      <c r="AS16" s="52" t="s">
        <v>101</v>
      </c>
      <c r="AV16" s="39" t="s">
        <v>102</v>
      </c>
      <c r="AW16" s="39" t="s">
        <v>103</v>
      </c>
      <c r="AY16" s="97"/>
    </row>
    <row r="17" spans="1:51" x14ac:dyDescent="0.25">
      <c r="B17" s="40">
        <v>2.25</v>
      </c>
      <c r="C17" s="40">
        <v>0.29166666666666702</v>
      </c>
      <c r="D17" s="110">
        <v>5</v>
      </c>
      <c r="E17" s="41">
        <f t="shared" si="0"/>
        <v>3.5211267605633805</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135</v>
      </c>
      <c r="P17" s="111">
        <v>143</v>
      </c>
      <c r="Q17" s="111">
        <v>3815186</v>
      </c>
      <c r="R17" s="46">
        <f t="shared" si="4"/>
        <v>5847</v>
      </c>
      <c r="S17" s="47">
        <f t="shared" si="5"/>
        <v>140.328</v>
      </c>
      <c r="T17" s="47">
        <f t="shared" si="6"/>
        <v>5.8470000000000004</v>
      </c>
      <c r="U17" s="112">
        <v>9.3000000000000007</v>
      </c>
      <c r="V17" s="112">
        <f t="shared" si="7"/>
        <v>9.3000000000000007</v>
      </c>
      <c r="W17" s="113" t="s">
        <v>129</v>
      </c>
      <c r="X17" s="115">
        <v>0</v>
      </c>
      <c r="Y17" s="115">
        <v>996</v>
      </c>
      <c r="Z17" s="115">
        <v>1187</v>
      </c>
      <c r="AA17" s="115">
        <v>1185</v>
      </c>
      <c r="AB17" s="115">
        <v>1187</v>
      </c>
      <c r="AC17" s="48" t="s">
        <v>90</v>
      </c>
      <c r="AD17" s="48" t="s">
        <v>90</v>
      </c>
      <c r="AE17" s="48" t="s">
        <v>90</v>
      </c>
      <c r="AF17" s="114" t="s">
        <v>90</v>
      </c>
      <c r="AG17" s="123">
        <v>47106020</v>
      </c>
      <c r="AH17" s="49">
        <f t="shared" si="9"/>
        <v>1348</v>
      </c>
      <c r="AI17" s="50">
        <f t="shared" si="8"/>
        <v>230.54557892936546</v>
      </c>
      <c r="AJ17" s="98">
        <v>0</v>
      </c>
      <c r="AK17" s="98">
        <v>1</v>
      </c>
      <c r="AL17" s="98">
        <v>1</v>
      </c>
      <c r="AM17" s="98">
        <v>1</v>
      </c>
      <c r="AN17" s="98">
        <v>1</v>
      </c>
      <c r="AO17" s="98">
        <v>0</v>
      </c>
      <c r="AP17" s="115">
        <v>10885724</v>
      </c>
      <c r="AQ17" s="115">
        <f t="shared" si="1"/>
        <v>0</v>
      </c>
      <c r="AR17" s="51"/>
      <c r="AS17" s="52" t="s">
        <v>101</v>
      </c>
      <c r="AT17" s="54"/>
      <c r="AV17" s="39" t="s">
        <v>104</v>
      </c>
      <c r="AW17" s="39" t="s">
        <v>105</v>
      </c>
      <c r="AY17" s="101"/>
    </row>
    <row r="18" spans="1:51" x14ac:dyDescent="0.25">
      <c r="B18" s="40">
        <v>2.2916666666666701</v>
      </c>
      <c r="C18" s="40">
        <v>0.33333333333333298</v>
      </c>
      <c r="D18" s="110">
        <v>4</v>
      </c>
      <c r="E18" s="41">
        <f t="shared" si="0"/>
        <v>2.8169014084507045</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133</v>
      </c>
      <c r="P18" s="111">
        <v>145</v>
      </c>
      <c r="Q18" s="111">
        <v>3821195</v>
      </c>
      <c r="R18" s="46">
        <f t="shared" si="4"/>
        <v>6009</v>
      </c>
      <c r="S18" s="47">
        <f t="shared" si="5"/>
        <v>144.21600000000001</v>
      </c>
      <c r="T18" s="47">
        <f t="shared" si="6"/>
        <v>6.0090000000000003</v>
      </c>
      <c r="U18" s="112">
        <v>8.6999999999999993</v>
      </c>
      <c r="V18" s="112">
        <f t="shared" si="7"/>
        <v>8.6999999999999993</v>
      </c>
      <c r="W18" s="113" t="s">
        <v>129</v>
      </c>
      <c r="X18" s="115">
        <v>0</v>
      </c>
      <c r="Y18" s="115">
        <v>1047</v>
      </c>
      <c r="Z18" s="115">
        <v>1187</v>
      </c>
      <c r="AA18" s="115">
        <v>1185</v>
      </c>
      <c r="AB18" s="115">
        <v>1187</v>
      </c>
      <c r="AC18" s="48" t="s">
        <v>90</v>
      </c>
      <c r="AD18" s="48" t="s">
        <v>90</v>
      </c>
      <c r="AE18" s="48" t="s">
        <v>90</v>
      </c>
      <c r="AF18" s="114" t="s">
        <v>90</v>
      </c>
      <c r="AG18" s="123">
        <v>47107380</v>
      </c>
      <c r="AH18" s="49">
        <f t="shared" si="9"/>
        <v>1360</v>
      </c>
      <c r="AI18" s="50">
        <f t="shared" si="8"/>
        <v>226.32717590281243</v>
      </c>
      <c r="AJ18" s="98">
        <v>0</v>
      </c>
      <c r="AK18" s="98">
        <v>1</v>
      </c>
      <c r="AL18" s="98">
        <v>1</v>
      </c>
      <c r="AM18" s="98">
        <v>1</v>
      </c>
      <c r="AN18" s="98">
        <v>1</v>
      </c>
      <c r="AO18" s="98">
        <v>0</v>
      </c>
      <c r="AP18" s="115">
        <v>10885724</v>
      </c>
      <c r="AQ18" s="115">
        <f t="shared" si="1"/>
        <v>0</v>
      </c>
      <c r="AR18" s="51"/>
      <c r="AS18" s="52" t="s">
        <v>101</v>
      </c>
      <c r="AV18" s="39" t="s">
        <v>106</v>
      </c>
      <c r="AW18" s="39" t="s">
        <v>107</v>
      </c>
      <c r="AY18" s="101"/>
    </row>
    <row r="19" spans="1:51" x14ac:dyDescent="0.25">
      <c r="B19" s="40">
        <v>2.3333333333333299</v>
      </c>
      <c r="C19" s="40">
        <v>0.375</v>
      </c>
      <c r="D19" s="110">
        <v>4</v>
      </c>
      <c r="E19" s="41">
        <f t="shared" si="0"/>
        <v>2.8169014084507045</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133</v>
      </c>
      <c r="P19" s="111">
        <v>143</v>
      </c>
      <c r="Q19" s="111">
        <v>3827155</v>
      </c>
      <c r="R19" s="46">
        <f t="shared" si="4"/>
        <v>5960</v>
      </c>
      <c r="S19" s="47">
        <f t="shared" si="5"/>
        <v>143.04</v>
      </c>
      <c r="T19" s="47">
        <f t="shared" si="6"/>
        <v>5.96</v>
      </c>
      <c r="U19" s="112">
        <v>8.1999999999999993</v>
      </c>
      <c r="V19" s="112">
        <f t="shared" si="7"/>
        <v>8.1999999999999993</v>
      </c>
      <c r="W19" s="113" t="s">
        <v>129</v>
      </c>
      <c r="X19" s="115">
        <v>0</v>
      </c>
      <c r="Y19" s="115">
        <v>1048</v>
      </c>
      <c r="Z19" s="115">
        <v>1187</v>
      </c>
      <c r="AA19" s="115">
        <v>1185</v>
      </c>
      <c r="AB19" s="115">
        <v>1187</v>
      </c>
      <c r="AC19" s="48" t="s">
        <v>90</v>
      </c>
      <c r="AD19" s="48" t="s">
        <v>90</v>
      </c>
      <c r="AE19" s="48" t="s">
        <v>90</v>
      </c>
      <c r="AF19" s="114" t="s">
        <v>90</v>
      </c>
      <c r="AG19" s="123">
        <v>47108740</v>
      </c>
      <c r="AH19" s="49">
        <f t="shared" si="9"/>
        <v>1360</v>
      </c>
      <c r="AI19" s="50">
        <f t="shared" si="8"/>
        <v>228.18791946308724</v>
      </c>
      <c r="AJ19" s="98">
        <v>0</v>
      </c>
      <c r="AK19" s="98">
        <v>1</v>
      </c>
      <c r="AL19" s="98">
        <v>1</v>
      </c>
      <c r="AM19" s="98">
        <v>1</v>
      </c>
      <c r="AN19" s="98">
        <v>1</v>
      </c>
      <c r="AO19" s="98">
        <v>0</v>
      </c>
      <c r="AP19" s="115">
        <v>10885724</v>
      </c>
      <c r="AQ19" s="115">
        <f t="shared" si="1"/>
        <v>0</v>
      </c>
      <c r="AR19" s="51"/>
      <c r="AS19" s="52" t="s">
        <v>101</v>
      </c>
      <c r="AV19" s="39" t="s">
        <v>108</v>
      </c>
      <c r="AW19" s="39" t="s">
        <v>109</v>
      </c>
      <c r="AY19" s="101"/>
    </row>
    <row r="20" spans="1:51" x14ac:dyDescent="0.25">
      <c r="B20" s="40">
        <v>2.375</v>
      </c>
      <c r="C20" s="40">
        <v>0.41666666666666669</v>
      </c>
      <c r="D20" s="110">
        <v>4</v>
      </c>
      <c r="E20" s="41">
        <f t="shared" si="0"/>
        <v>2.8169014084507045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133</v>
      </c>
      <c r="P20" s="111">
        <v>142</v>
      </c>
      <c r="Q20" s="111">
        <v>3833347</v>
      </c>
      <c r="R20" s="46">
        <f t="shared" si="4"/>
        <v>6192</v>
      </c>
      <c r="S20" s="47">
        <f t="shared" si="5"/>
        <v>148.608</v>
      </c>
      <c r="T20" s="47">
        <f t="shared" si="6"/>
        <v>6.1920000000000002</v>
      </c>
      <c r="U20" s="112">
        <v>7.5</v>
      </c>
      <c r="V20" s="112">
        <f t="shared" si="7"/>
        <v>7.5</v>
      </c>
      <c r="W20" s="113" t="s">
        <v>129</v>
      </c>
      <c r="X20" s="115">
        <v>0</v>
      </c>
      <c r="Y20" s="115">
        <v>1047</v>
      </c>
      <c r="Z20" s="115">
        <v>1187</v>
      </c>
      <c r="AA20" s="115">
        <v>1185</v>
      </c>
      <c r="AB20" s="115">
        <v>1187</v>
      </c>
      <c r="AC20" s="48" t="s">
        <v>90</v>
      </c>
      <c r="AD20" s="48" t="s">
        <v>90</v>
      </c>
      <c r="AE20" s="48" t="s">
        <v>90</v>
      </c>
      <c r="AF20" s="114" t="s">
        <v>90</v>
      </c>
      <c r="AG20" s="123">
        <v>47110128</v>
      </c>
      <c r="AH20" s="49">
        <f t="shared" si="9"/>
        <v>1388</v>
      </c>
      <c r="AI20" s="50">
        <f t="shared" si="8"/>
        <v>224.16020671834625</v>
      </c>
      <c r="AJ20" s="98">
        <v>0</v>
      </c>
      <c r="AK20" s="98">
        <v>1</v>
      </c>
      <c r="AL20" s="98">
        <v>1</v>
      </c>
      <c r="AM20" s="98">
        <v>1</v>
      </c>
      <c r="AN20" s="98">
        <v>1</v>
      </c>
      <c r="AO20" s="98">
        <v>0</v>
      </c>
      <c r="AP20" s="115">
        <v>10885724</v>
      </c>
      <c r="AQ20" s="115">
        <f t="shared" si="1"/>
        <v>0</v>
      </c>
      <c r="AR20" s="53">
        <v>1.32</v>
      </c>
      <c r="AS20" s="52" t="s">
        <v>134</v>
      </c>
      <c r="AY20" s="101"/>
    </row>
    <row r="21" spans="1:51" x14ac:dyDescent="0.25">
      <c r="B21" s="40">
        <v>2.4166666666666701</v>
      </c>
      <c r="C21" s="40">
        <v>0.45833333333333298</v>
      </c>
      <c r="D21" s="110">
        <v>4</v>
      </c>
      <c r="E21" s="41">
        <f t="shared" si="0"/>
        <v>2.8169014084507045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131</v>
      </c>
      <c r="P21" s="111">
        <v>140</v>
      </c>
      <c r="Q21" s="111">
        <v>3839349</v>
      </c>
      <c r="R21" s="46">
        <f t="shared" si="4"/>
        <v>6002</v>
      </c>
      <c r="S21" s="47">
        <f t="shared" si="5"/>
        <v>144.048</v>
      </c>
      <c r="T21" s="47">
        <f t="shared" si="6"/>
        <v>6.0019999999999998</v>
      </c>
      <c r="U21" s="112">
        <v>6.8</v>
      </c>
      <c r="V21" s="112">
        <f t="shared" si="7"/>
        <v>6.8</v>
      </c>
      <c r="W21" s="113" t="s">
        <v>129</v>
      </c>
      <c r="X21" s="115">
        <v>0</v>
      </c>
      <c r="Y21" s="115">
        <v>1067</v>
      </c>
      <c r="Z21" s="115">
        <v>1187</v>
      </c>
      <c r="AA21" s="115">
        <v>1185</v>
      </c>
      <c r="AB21" s="115">
        <v>1187</v>
      </c>
      <c r="AC21" s="48" t="s">
        <v>90</v>
      </c>
      <c r="AD21" s="48" t="s">
        <v>90</v>
      </c>
      <c r="AE21" s="48" t="s">
        <v>90</v>
      </c>
      <c r="AF21" s="114" t="s">
        <v>90</v>
      </c>
      <c r="AG21" s="123">
        <v>47111504</v>
      </c>
      <c r="AH21" s="49">
        <f t="shared" si="9"/>
        <v>1376</v>
      </c>
      <c r="AI21" s="50">
        <f t="shared" si="8"/>
        <v>229.25691436187938</v>
      </c>
      <c r="AJ21" s="98">
        <v>0</v>
      </c>
      <c r="AK21" s="98">
        <v>1</v>
      </c>
      <c r="AL21" s="98">
        <v>1</v>
      </c>
      <c r="AM21" s="98">
        <v>1</v>
      </c>
      <c r="AN21" s="98">
        <v>1</v>
      </c>
      <c r="AO21" s="98">
        <v>0</v>
      </c>
      <c r="AP21" s="115">
        <v>10885724</v>
      </c>
      <c r="AQ21" s="115">
        <f t="shared" si="1"/>
        <v>0</v>
      </c>
      <c r="AR21" s="51"/>
      <c r="AS21" s="52" t="s">
        <v>101</v>
      </c>
      <c r="AY21" s="101"/>
    </row>
    <row r="22" spans="1:51" x14ac:dyDescent="0.25">
      <c r="A22" s="97" t="s">
        <v>163</v>
      </c>
      <c r="B22" s="40">
        <v>2.4583333333333299</v>
      </c>
      <c r="C22" s="40">
        <v>0.5</v>
      </c>
      <c r="D22" s="110">
        <v>4</v>
      </c>
      <c r="E22" s="41">
        <f t="shared" si="0"/>
        <v>2.8169014084507045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131</v>
      </c>
      <c r="P22" s="111">
        <v>141</v>
      </c>
      <c r="Q22" s="111">
        <v>3845355</v>
      </c>
      <c r="R22" s="46">
        <f t="shared" si="4"/>
        <v>6006</v>
      </c>
      <c r="S22" s="47">
        <f t="shared" si="5"/>
        <v>144.14400000000001</v>
      </c>
      <c r="T22" s="47">
        <f t="shared" si="6"/>
        <v>6.0060000000000002</v>
      </c>
      <c r="U22" s="112">
        <v>6.1</v>
      </c>
      <c r="V22" s="112">
        <f t="shared" si="7"/>
        <v>6.1</v>
      </c>
      <c r="W22" s="113" t="s">
        <v>129</v>
      </c>
      <c r="X22" s="115">
        <v>0</v>
      </c>
      <c r="Y22" s="115">
        <v>1068</v>
      </c>
      <c r="Z22" s="115">
        <v>1187</v>
      </c>
      <c r="AA22" s="115">
        <v>1185</v>
      </c>
      <c r="AB22" s="115">
        <v>1187</v>
      </c>
      <c r="AC22" s="48" t="s">
        <v>90</v>
      </c>
      <c r="AD22" s="48" t="s">
        <v>90</v>
      </c>
      <c r="AE22" s="48" t="s">
        <v>90</v>
      </c>
      <c r="AF22" s="114" t="s">
        <v>90</v>
      </c>
      <c r="AG22" s="123">
        <v>47112844</v>
      </c>
      <c r="AH22" s="49">
        <f t="shared" si="9"/>
        <v>1340</v>
      </c>
      <c r="AI22" s="50">
        <f t="shared" si="8"/>
        <v>223.1102231102231</v>
      </c>
      <c r="AJ22" s="98">
        <v>0</v>
      </c>
      <c r="AK22" s="98">
        <v>1</v>
      </c>
      <c r="AL22" s="98">
        <v>1</v>
      </c>
      <c r="AM22" s="98">
        <v>1</v>
      </c>
      <c r="AN22" s="98">
        <v>1</v>
      </c>
      <c r="AO22" s="98">
        <v>0</v>
      </c>
      <c r="AP22" s="115">
        <v>10885724</v>
      </c>
      <c r="AQ22" s="115">
        <f t="shared" si="1"/>
        <v>0</v>
      </c>
      <c r="AR22" s="51"/>
      <c r="AS22" s="52" t="s">
        <v>101</v>
      </c>
      <c r="AV22" s="55" t="s">
        <v>110</v>
      </c>
      <c r="AY22" s="101"/>
    </row>
    <row r="23" spans="1:51" x14ac:dyDescent="0.25">
      <c r="A23" s="97" t="s">
        <v>124</v>
      </c>
      <c r="B23" s="40">
        <v>2.5</v>
      </c>
      <c r="C23" s="40">
        <v>0.54166666666666696</v>
      </c>
      <c r="D23" s="110">
        <v>4</v>
      </c>
      <c r="E23" s="41">
        <f t="shared" si="0"/>
        <v>2.8169014084507045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132</v>
      </c>
      <c r="P23" s="111">
        <v>139</v>
      </c>
      <c r="Q23" s="111">
        <v>3851267</v>
      </c>
      <c r="R23" s="46">
        <f t="shared" si="4"/>
        <v>5912</v>
      </c>
      <c r="S23" s="47">
        <f t="shared" si="5"/>
        <v>141.88800000000001</v>
      </c>
      <c r="T23" s="47">
        <f t="shared" si="6"/>
        <v>5.9119999999999999</v>
      </c>
      <c r="U23" s="112">
        <v>5.5</v>
      </c>
      <c r="V23" s="112">
        <f t="shared" si="7"/>
        <v>5.5</v>
      </c>
      <c r="W23" s="113" t="s">
        <v>129</v>
      </c>
      <c r="X23" s="115">
        <v>0</v>
      </c>
      <c r="Y23" s="115">
        <v>1047</v>
      </c>
      <c r="Z23" s="115">
        <v>1187</v>
      </c>
      <c r="AA23" s="115">
        <v>1185</v>
      </c>
      <c r="AB23" s="115">
        <v>1187</v>
      </c>
      <c r="AC23" s="48" t="s">
        <v>90</v>
      </c>
      <c r="AD23" s="48" t="s">
        <v>90</v>
      </c>
      <c r="AE23" s="48" t="s">
        <v>90</v>
      </c>
      <c r="AF23" s="114" t="s">
        <v>90</v>
      </c>
      <c r="AG23" s="123">
        <v>47114252</v>
      </c>
      <c r="AH23" s="49">
        <f t="shared" si="9"/>
        <v>1408</v>
      </c>
      <c r="AI23" s="50">
        <f t="shared" si="8"/>
        <v>238.15967523680649</v>
      </c>
      <c r="AJ23" s="98">
        <v>0</v>
      </c>
      <c r="AK23" s="98">
        <v>1</v>
      </c>
      <c r="AL23" s="98">
        <v>1</v>
      </c>
      <c r="AM23" s="98">
        <v>1</v>
      </c>
      <c r="AN23" s="98">
        <v>1</v>
      </c>
      <c r="AO23" s="98">
        <v>0</v>
      </c>
      <c r="AP23" s="115">
        <v>10885724</v>
      </c>
      <c r="AQ23" s="115">
        <f t="shared" si="1"/>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135</v>
      </c>
      <c r="P24" s="111">
        <v>144</v>
      </c>
      <c r="Q24" s="111">
        <v>3856907</v>
      </c>
      <c r="R24" s="46">
        <f t="shared" si="4"/>
        <v>5640</v>
      </c>
      <c r="S24" s="47">
        <f t="shared" si="5"/>
        <v>135.36000000000001</v>
      </c>
      <c r="T24" s="47">
        <f t="shared" si="6"/>
        <v>5.64</v>
      </c>
      <c r="U24" s="112">
        <v>5</v>
      </c>
      <c r="V24" s="112">
        <f t="shared" si="7"/>
        <v>5</v>
      </c>
      <c r="W24" s="113" t="s">
        <v>129</v>
      </c>
      <c r="X24" s="115">
        <v>0</v>
      </c>
      <c r="Y24" s="115">
        <v>1037</v>
      </c>
      <c r="Z24" s="115">
        <v>1187</v>
      </c>
      <c r="AA24" s="115">
        <v>1185</v>
      </c>
      <c r="AB24" s="115">
        <v>1187</v>
      </c>
      <c r="AC24" s="48" t="s">
        <v>90</v>
      </c>
      <c r="AD24" s="48" t="s">
        <v>90</v>
      </c>
      <c r="AE24" s="48" t="s">
        <v>90</v>
      </c>
      <c r="AF24" s="114" t="s">
        <v>90</v>
      </c>
      <c r="AG24" s="123">
        <v>47115536</v>
      </c>
      <c r="AH24" s="49">
        <f>IF(ISBLANK(AG24),"-",AG24-AG23)</f>
        <v>1284</v>
      </c>
      <c r="AI24" s="50">
        <f t="shared" si="8"/>
        <v>227.65957446808511</v>
      </c>
      <c r="AJ24" s="98">
        <v>0</v>
      </c>
      <c r="AK24" s="98">
        <v>1</v>
      </c>
      <c r="AL24" s="98">
        <v>1</v>
      </c>
      <c r="AM24" s="98">
        <v>1</v>
      </c>
      <c r="AN24" s="98">
        <v>1</v>
      </c>
      <c r="AO24" s="98">
        <v>0</v>
      </c>
      <c r="AP24" s="115">
        <v>10885724</v>
      </c>
      <c r="AQ24" s="115">
        <f t="shared" si="1"/>
        <v>0</v>
      </c>
      <c r="AR24" s="53">
        <v>1.18</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137</v>
      </c>
      <c r="P25" s="111">
        <v>137</v>
      </c>
      <c r="Q25" s="111">
        <v>3862807</v>
      </c>
      <c r="R25" s="46">
        <f t="shared" si="4"/>
        <v>5900</v>
      </c>
      <c r="S25" s="47">
        <f t="shared" si="5"/>
        <v>141.6</v>
      </c>
      <c r="T25" s="47">
        <f t="shared" si="6"/>
        <v>5.9</v>
      </c>
      <c r="U25" s="112">
        <v>4.5999999999999996</v>
      </c>
      <c r="V25" s="112">
        <f t="shared" si="7"/>
        <v>4.5999999999999996</v>
      </c>
      <c r="W25" s="113" t="s">
        <v>129</v>
      </c>
      <c r="X25" s="115">
        <v>0</v>
      </c>
      <c r="Y25" s="115">
        <v>1004</v>
      </c>
      <c r="Z25" s="115">
        <v>1187</v>
      </c>
      <c r="AA25" s="115">
        <v>1185</v>
      </c>
      <c r="AB25" s="115">
        <v>1187</v>
      </c>
      <c r="AC25" s="48" t="s">
        <v>90</v>
      </c>
      <c r="AD25" s="48" t="s">
        <v>90</v>
      </c>
      <c r="AE25" s="48" t="s">
        <v>90</v>
      </c>
      <c r="AF25" s="114" t="s">
        <v>90</v>
      </c>
      <c r="AG25" s="123">
        <v>47116844</v>
      </c>
      <c r="AH25" s="49">
        <f t="shared" si="9"/>
        <v>1308</v>
      </c>
      <c r="AI25" s="50">
        <f t="shared" si="8"/>
        <v>221.69491525423729</v>
      </c>
      <c r="AJ25" s="98">
        <v>0</v>
      </c>
      <c r="AK25" s="98">
        <v>1</v>
      </c>
      <c r="AL25" s="98">
        <v>1</v>
      </c>
      <c r="AM25" s="98">
        <v>1</v>
      </c>
      <c r="AN25" s="98">
        <v>1</v>
      </c>
      <c r="AO25" s="98">
        <v>0</v>
      </c>
      <c r="AP25" s="115">
        <v>10885724</v>
      </c>
      <c r="AQ25" s="115">
        <f t="shared" si="1"/>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136</v>
      </c>
      <c r="P26" s="111">
        <v>137</v>
      </c>
      <c r="Q26" s="111">
        <v>3868588</v>
      </c>
      <c r="R26" s="46">
        <f t="shared" si="4"/>
        <v>5781</v>
      </c>
      <c r="S26" s="47">
        <f t="shared" si="5"/>
        <v>138.744</v>
      </c>
      <c r="T26" s="47">
        <f t="shared" si="6"/>
        <v>5.7809999999999997</v>
      </c>
      <c r="U26" s="112">
        <v>4.4000000000000004</v>
      </c>
      <c r="V26" s="112">
        <f t="shared" si="7"/>
        <v>4.4000000000000004</v>
      </c>
      <c r="W26" s="113" t="s">
        <v>129</v>
      </c>
      <c r="X26" s="115">
        <v>0</v>
      </c>
      <c r="Y26" s="115">
        <v>1004</v>
      </c>
      <c r="Z26" s="115">
        <v>1187</v>
      </c>
      <c r="AA26" s="115">
        <v>1185</v>
      </c>
      <c r="AB26" s="115">
        <v>1187</v>
      </c>
      <c r="AC26" s="48" t="s">
        <v>90</v>
      </c>
      <c r="AD26" s="48" t="s">
        <v>90</v>
      </c>
      <c r="AE26" s="48" t="s">
        <v>90</v>
      </c>
      <c r="AF26" s="114" t="s">
        <v>90</v>
      </c>
      <c r="AG26" s="123">
        <v>47118212</v>
      </c>
      <c r="AH26" s="49">
        <f t="shared" si="9"/>
        <v>1368</v>
      </c>
      <c r="AI26" s="50">
        <f t="shared" si="8"/>
        <v>236.63725998962119</v>
      </c>
      <c r="AJ26" s="98">
        <v>0</v>
      </c>
      <c r="AK26" s="98">
        <v>1</v>
      </c>
      <c r="AL26" s="98">
        <v>1</v>
      </c>
      <c r="AM26" s="98">
        <v>1</v>
      </c>
      <c r="AN26" s="98">
        <v>1</v>
      </c>
      <c r="AO26" s="98">
        <v>0</v>
      </c>
      <c r="AP26" s="115">
        <v>10885724</v>
      </c>
      <c r="AQ26" s="115">
        <f t="shared" si="1"/>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135</v>
      </c>
      <c r="P27" s="111">
        <v>136</v>
      </c>
      <c r="Q27" s="111">
        <v>3874391</v>
      </c>
      <c r="R27" s="46">
        <f t="shared" si="4"/>
        <v>5803</v>
      </c>
      <c r="S27" s="47">
        <f t="shared" si="5"/>
        <v>139.27199999999999</v>
      </c>
      <c r="T27" s="47">
        <f t="shared" si="6"/>
        <v>5.8029999999999999</v>
      </c>
      <c r="U27" s="112">
        <v>4.0999999999999996</v>
      </c>
      <c r="V27" s="112">
        <f t="shared" si="7"/>
        <v>4.0999999999999996</v>
      </c>
      <c r="W27" s="113" t="s">
        <v>129</v>
      </c>
      <c r="X27" s="115">
        <v>0</v>
      </c>
      <c r="Y27" s="115">
        <v>1006</v>
      </c>
      <c r="Z27" s="115">
        <v>1187</v>
      </c>
      <c r="AA27" s="115">
        <v>1185</v>
      </c>
      <c r="AB27" s="115">
        <v>1187</v>
      </c>
      <c r="AC27" s="48" t="s">
        <v>90</v>
      </c>
      <c r="AD27" s="48" t="s">
        <v>90</v>
      </c>
      <c r="AE27" s="48" t="s">
        <v>90</v>
      </c>
      <c r="AF27" s="114" t="s">
        <v>90</v>
      </c>
      <c r="AG27" s="123">
        <v>47119548</v>
      </c>
      <c r="AH27" s="49">
        <f t="shared" si="9"/>
        <v>1336</v>
      </c>
      <c r="AI27" s="50">
        <f t="shared" si="8"/>
        <v>230.22574530415304</v>
      </c>
      <c r="AJ27" s="98">
        <v>0</v>
      </c>
      <c r="AK27" s="98">
        <v>1</v>
      </c>
      <c r="AL27" s="98">
        <v>1</v>
      </c>
      <c r="AM27" s="98">
        <v>1</v>
      </c>
      <c r="AN27" s="98">
        <v>1</v>
      </c>
      <c r="AO27" s="98">
        <v>0</v>
      </c>
      <c r="AP27" s="115">
        <v>10885724</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134</v>
      </c>
      <c r="P28" s="111">
        <v>131</v>
      </c>
      <c r="Q28" s="111">
        <v>3880068</v>
      </c>
      <c r="R28" s="46">
        <f t="shared" si="4"/>
        <v>5677</v>
      </c>
      <c r="S28" s="47">
        <f t="shared" si="5"/>
        <v>136.24799999999999</v>
      </c>
      <c r="T28" s="47">
        <f t="shared" si="6"/>
        <v>5.6769999999999996</v>
      </c>
      <c r="U28" s="112">
        <v>3.7</v>
      </c>
      <c r="V28" s="112">
        <f t="shared" si="7"/>
        <v>3.7</v>
      </c>
      <c r="W28" s="113" t="s">
        <v>129</v>
      </c>
      <c r="X28" s="115">
        <v>0</v>
      </c>
      <c r="Y28" s="115">
        <v>1006</v>
      </c>
      <c r="Z28" s="115">
        <v>1187</v>
      </c>
      <c r="AA28" s="115">
        <v>1185</v>
      </c>
      <c r="AB28" s="115">
        <v>1187</v>
      </c>
      <c r="AC28" s="48" t="s">
        <v>90</v>
      </c>
      <c r="AD28" s="48" t="s">
        <v>90</v>
      </c>
      <c r="AE28" s="48" t="s">
        <v>90</v>
      </c>
      <c r="AF28" s="114" t="s">
        <v>90</v>
      </c>
      <c r="AG28" s="123">
        <v>47120876</v>
      </c>
      <c r="AH28" s="49">
        <f t="shared" si="9"/>
        <v>1328</v>
      </c>
      <c r="AI28" s="50">
        <f t="shared" si="8"/>
        <v>233.92636956138807</v>
      </c>
      <c r="AJ28" s="98">
        <v>0</v>
      </c>
      <c r="AK28" s="98">
        <v>1</v>
      </c>
      <c r="AL28" s="98">
        <v>1</v>
      </c>
      <c r="AM28" s="98">
        <v>1</v>
      </c>
      <c r="AN28" s="98">
        <v>1</v>
      </c>
      <c r="AO28" s="98">
        <v>0</v>
      </c>
      <c r="AP28" s="115">
        <v>10885724</v>
      </c>
      <c r="AQ28" s="115">
        <f t="shared" si="1"/>
        <v>0</v>
      </c>
      <c r="AR28" s="53">
        <v>1.21</v>
      </c>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132</v>
      </c>
      <c r="P29" s="111">
        <v>133</v>
      </c>
      <c r="Q29" s="111">
        <v>3885716</v>
      </c>
      <c r="R29" s="46">
        <f t="shared" si="4"/>
        <v>5648</v>
      </c>
      <c r="S29" s="47">
        <f t="shared" si="5"/>
        <v>135.55199999999999</v>
      </c>
      <c r="T29" s="47">
        <f t="shared" si="6"/>
        <v>5.6479999999999997</v>
      </c>
      <c r="U29" s="112">
        <v>3.5</v>
      </c>
      <c r="V29" s="112">
        <f t="shared" si="7"/>
        <v>3.5</v>
      </c>
      <c r="W29" s="113" t="s">
        <v>129</v>
      </c>
      <c r="X29" s="115">
        <v>0</v>
      </c>
      <c r="Y29" s="115">
        <v>1006</v>
      </c>
      <c r="Z29" s="115">
        <v>1187</v>
      </c>
      <c r="AA29" s="115">
        <v>1185</v>
      </c>
      <c r="AB29" s="115">
        <v>1187</v>
      </c>
      <c r="AC29" s="48" t="s">
        <v>90</v>
      </c>
      <c r="AD29" s="48" t="s">
        <v>90</v>
      </c>
      <c r="AE29" s="48" t="s">
        <v>90</v>
      </c>
      <c r="AF29" s="114" t="s">
        <v>90</v>
      </c>
      <c r="AG29" s="123">
        <v>47122196</v>
      </c>
      <c r="AH29" s="49">
        <f t="shared" si="9"/>
        <v>1320</v>
      </c>
      <c r="AI29" s="50">
        <f t="shared" si="8"/>
        <v>233.71104815864024</v>
      </c>
      <c r="AJ29" s="98">
        <v>0</v>
      </c>
      <c r="AK29" s="98">
        <v>1</v>
      </c>
      <c r="AL29" s="98">
        <v>1</v>
      </c>
      <c r="AM29" s="98">
        <v>1</v>
      </c>
      <c r="AN29" s="98">
        <v>1</v>
      </c>
      <c r="AO29" s="98">
        <v>0</v>
      </c>
      <c r="AP29" s="115">
        <v>10885724</v>
      </c>
      <c r="AQ29" s="115">
        <f t="shared" si="1"/>
        <v>0</v>
      </c>
      <c r="AR29" s="51"/>
      <c r="AS29" s="52" t="s">
        <v>113</v>
      </c>
      <c r="AY29" s="101"/>
    </row>
    <row r="30" spans="1:51" x14ac:dyDescent="0.25">
      <c r="B30" s="40">
        <v>2.7916666666666701</v>
      </c>
      <c r="C30" s="40">
        <v>0.83333333333333703</v>
      </c>
      <c r="D30" s="110">
        <v>4</v>
      </c>
      <c r="E30" s="41">
        <f t="shared" si="0"/>
        <v>2.8169014084507045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134</v>
      </c>
      <c r="P30" s="111">
        <v>133</v>
      </c>
      <c r="Q30" s="111">
        <v>3891335</v>
      </c>
      <c r="R30" s="46">
        <f t="shared" si="4"/>
        <v>5619</v>
      </c>
      <c r="S30" s="47">
        <f t="shared" si="5"/>
        <v>134.85599999999999</v>
      </c>
      <c r="T30" s="47">
        <f t="shared" si="6"/>
        <v>5.6189999999999998</v>
      </c>
      <c r="U30" s="112">
        <v>3.2</v>
      </c>
      <c r="V30" s="112">
        <f t="shared" si="7"/>
        <v>3.2</v>
      </c>
      <c r="W30" s="113" t="s">
        <v>129</v>
      </c>
      <c r="X30" s="115">
        <v>0</v>
      </c>
      <c r="Y30" s="115">
        <v>1006</v>
      </c>
      <c r="Z30" s="115">
        <v>1187</v>
      </c>
      <c r="AA30" s="115">
        <v>1185</v>
      </c>
      <c r="AB30" s="115">
        <v>1187</v>
      </c>
      <c r="AC30" s="48" t="s">
        <v>90</v>
      </c>
      <c r="AD30" s="48" t="s">
        <v>90</v>
      </c>
      <c r="AE30" s="48" t="s">
        <v>90</v>
      </c>
      <c r="AF30" s="114" t="s">
        <v>90</v>
      </c>
      <c r="AG30" s="123">
        <v>47123520</v>
      </c>
      <c r="AH30" s="49">
        <f t="shared" si="9"/>
        <v>1324</v>
      </c>
      <c r="AI30" s="50">
        <f t="shared" si="8"/>
        <v>235.62911550097883</v>
      </c>
      <c r="AJ30" s="98">
        <v>0</v>
      </c>
      <c r="AK30" s="98">
        <v>1</v>
      </c>
      <c r="AL30" s="98">
        <v>1</v>
      </c>
      <c r="AM30" s="98">
        <v>1</v>
      </c>
      <c r="AN30" s="98">
        <v>1</v>
      </c>
      <c r="AO30" s="98">
        <v>0</v>
      </c>
      <c r="AP30" s="115">
        <v>10885724</v>
      </c>
      <c r="AQ30" s="115">
        <f t="shared" si="1"/>
        <v>0</v>
      </c>
      <c r="AR30" s="51"/>
      <c r="AS30" s="52" t="s">
        <v>113</v>
      </c>
      <c r="AV30" s="339" t="s">
        <v>117</v>
      </c>
      <c r="AW30" s="339"/>
      <c r="AY30" s="101"/>
    </row>
    <row r="31" spans="1:51" x14ac:dyDescent="0.25">
      <c r="B31" s="40">
        <v>2.8333333333333299</v>
      </c>
      <c r="C31" s="40">
        <v>0.875000000000004</v>
      </c>
      <c r="D31" s="110">
        <v>4</v>
      </c>
      <c r="E31" s="41">
        <f t="shared" si="0"/>
        <v>2.8169014084507045</v>
      </c>
      <c r="F31" s="175">
        <v>76</v>
      </c>
      <c r="G31" s="41">
        <f t="shared" si="2"/>
        <v>53.521126760563384</v>
      </c>
      <c r="H31" s="42" t="s">
        <v>88</v>
      </c>
      <c r="I31" s="42">
        <f t="shared" si="3"/>
        <v>50</v>
      </c>
      <c r="J31" s="43">
        <f t="shared" si="13"/>
        <v>51.408450704225352</v>
      </c>
      <c r="K31" s="42">
        <f t="shared" si="12"/>
        <v>55.633802816901408</v>
      </c>
      <c r="L31" s="44">
        <v>18</v>
      </c>
      <c r="M31" s="45" t="s">
        <v>100</v>
      </c>
      <c r="N31" s="45">
        <v>16.100000000000001</v>
      </c>
      <c r="O31" s="111">
        <v>113</v>
      </c>
      <c r="P31" s="111">
        <v>131</v>
      </c>
      <c r="Q31" s="111">
        <v>3896718</v>
      </c>
      <c r="R31" s="46">
        <f t="shared" si="4"/>
        <v>5383</v>
      </c>
      <c r="S31" s="47">
        <f t="shared" si="5"/>
        <v>129.19200000000001</v>
      </c>
      <c r="T31" s="47">
        <f t="shared" si="6"/>
        <v>5.383</v>
      </c>
      <c r="U31" s="112">
        <v>2.5</v>
      </c>
      <c r="V31" s="112">
        <f t="shared" si="7"/>
        <v>2.5</v>
      </c>
      <c r="W31" s="113" t="s">
        <v>133</v>
      </c>
      <c r="X31" s="115">
        <v>0</v>
      </c>
      <c r="Y31" s="115">
        <v>1078</v>
      </c>
      <c r="Z31" s="115">
        <v>0</v>
      </c>
      <c r="AA31" s="115">
        <v>1185</v>
      </c>
      <c r="AB31" s="115">
        <v>1187</v>
      </c>
      <c r="AC31" s="48" t="s">
        <v>90</v>
      </c>
      <c r="AD31" s="48" t="s">
        <v>90</v>
      </c>
      <c r="AE31" s="48" t="s">
        <v>90</v>
      </c>
      <c r="AF31" s="114" t="s">
        <v>90</v>
      </c>
      <c r="AG31" s="123">
        <v>47124608</v>
      </c>
      <c r="AH31" s="49">
        <f t="shared" si="9"/>
        <v>1088</v>
      </c>
      <c r="AI31" s="50">
        <f t="shared" si="8"/>
        <v>202.11777819060003</v>
      </c>
      <c r="AJ31" s="98">
        <v>0</v>
      </c>
      <c r="AK31" s="98">
        <v>1</v>
      </c>
      <c r="AL31" s="98">
        <v>0</v>
      </c>
      <c r="AM31" s="98">
        <v>1</v>
      </c>
      <c r="AN31" s="98">
        <v>1</v>
      </c>
      <c r="AO31" s="98">
        <v>0</v>
      </c>
      <c r="AP31" s="115">
        <v>10885724</v>
      </c>
      <c r="AQ31" s="115">
        <f t="shared" si="1"/>
        <v>0</v>
      </c>
      <c r="AR31" s="51"/>
      <c r="AS31" s="52" t="s">
        <v>113</v>
      </c>
      <c r="AV31" s="59" t="s">
        <v>29</v>
      </c>
      <c r="AW31" s="59" t="s">
        <v>74</v>
      </c>
      <c r="AY31" s="101"/>
    </row>
    <row r="32" spans="1:51" x14ac:dyDescent="0.25">
      <c r="B32" s="40">
        <v>2.875</v>
      </c>
      <c r="C32" s="40">
        <v>0.91666666666667096</v>
      </c>
      <c r="D32" s="110">
        <v>4</v>
      </c>
      <c r="E32" s="41">
        <f t="shared" si="0"/>
        <v>2.8169014084507045</v>
      </c>
      <c r="F32" s="175">
        <v>76</v>
      </c>
      <c r="G32" s="41">
        <f t="shared" si="2"/>
        <v>53.521126760563384</v>
      </c>
      <c r="H32" s="42" t="s">
        <v>88</v>
      </c>
      <c r="I32" s="42">
        <f t="shared" si="3"/>
        <v>50</v>
      </c>
      <c r="J32" s="43">
        <f t="shared" si="13"/>
        <v>51.408450704225352</v>
      </c>
      <c r="K32" s="42">
        <f t="shared" si="12"/>
        <v>55.633802816901408</v>
      </c>
      <c r="L32" s="44">
        <v>14</v>
      </c>
      <c r="M32" s="45" t="s">
        <v>118</v>
      </c>
      <c r="N32" s="45">
        <v>12.6</v>
      </c>
      <c r="O32" s="111">
        <v>122</v>
      </c>
      <c r="P32" s="111">
        <v>125</v>
      </c>
      <c r="Q32" s="111">
        <v>3902426</v>
      </c>
      <c r="R32" s="46">
        <f t="shared" si="4"/>
        <v>5708</v>
      </c>
      <c r="S32" s="47">
        <f t="shared" si="5"/>
        <v>136.99199999999999</v>
      </c>
      <c r="T32" s="47">
        <f t="shared" si="6"/>
        <v>5.7080000000000002</v>
      </c>
      <c r="U32" s="112">
        <v>2.2000000000000002</v>
      </c>
      <c r="V32" s="112">
        <f t="shared" si="7"/>
        <v>2.2000000000000002</v>
      </c>
      <c r="W32" s="113" t="s">
        <v>133</v>
      </c>
      <c r="X32" s="115">
        <v>0</v>
      </c>
      <c r="Y32" s="115">
        <v>1078</v>
      </c>
      <c r="Z32" s="115">
        <v>0</v>
      </c>
      <c r="AA32" s="115">
        <v>1885</v>
      </c>
      <c r="AB32" s="115">
        <v>1188</v>
      </c>
      <c r="AC32" s="48" t="s">
        <v>90</v>
      </c>
      <c r="AD32" s="48" t="s">
        <v>90</v>
      </c>
      <c r="AE32" s="48" t="s">
        <v>90</v>
      </c>
      <c r="AF32" s="114" t="s">
        <v>90</v>
      </c>
      <c r="AG32" s="123">
        <v>47125760</v>
      </c>
      <c r="AH32" s="49">
        <f t="shared" si="9"/>
        <v>1152</v>
      </c>
      <c r="AI32" s="50">
        <f t="shared" si="8"/>
        <v>201.82200420462507</v>
      </c>
      <c r="AJ32" s="98">
        <v>0</v>
      </c>
      <c r="AK32" s="98">
        <v>1</v>
      </c>
      <c r="AL32" s="98">
        <v>0</v>
      </c>
      <c r="AM32" s="98">
        <v>1</v>
      </c>
      <c r="AN32" s="98">
        <v>1</v>
      </c>
      <c r="AO32" s="98">
        <v>0</v>
      </c>
      <c r="AP32" s="115">
        <v>10885724</v>
      </c>
      <c r="AQ32" s="115">
        <f t="shared" si="1"/>
        <v>0</v>
      </c>
      <c r="AR32" s="53">
        <v>1.24</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133</v>
      </c>
      <c r="P33" s="111">
        <v>121</v>
      </c>
      <c r="Q33" s="111">
        <v>3907322</v>
      </c>
      <c r="R33" s="46">
        <f t="shared" si="4"/>
        <v>4896</v>
      </c>
      <c r="S33" s="47">
        <f t="shared" si="5"/>
        <v>117.504</v>
      </c>
      <c r="T33" s="47">
        <f t="shared" si="6"/>
        <v>4.8959999999999999</v>
      </c>
      <c r="U33" s="112">
        <v>2.4</v>
      </c>
      <c r="V33" s="112">
        <f t="shared" si="7"/>
        <v>2.4</v>
      </c>
      <c r="W33" s="113" t="s">
        <v>135</v>
      </c>
      <c r="X33" s="115">
        <v>0</v>
      </c>
      <c r="Y33" s="115">
        <v>0</v>
      </c>
      <c r="Z33" s="115">
        <v>1065</v>
      </c>
      <c r="AA33" s="115">
        <v>1185</v>
      </c>
      <c r="AB33" s="115">
        <v>1187</v>
      </c>
      <c r="AC33" s="48" t="s">
        <v>90</v>
      </c>
      <c r="AD33" s="48" t="s">
        <v>90</v>
      </c>
      <c r="AE33" s="48" t="s">
        <v>90</v>
      </c>
      <c r="AF33" s="114" t="s">
        <v>90</v>
      </c>
      <c r="AG33" s="123">
        <v>47126852</v>
      </c>
      <c r="AH33" s="49">
        <f t="shared" si="9"/>
        <v>1092</v>
      </c>
      <c r="AI33" s="50">
        <f t="shared" si="8"/>
        <v>223.0392156862745</v>
      </c>
      <c r="AJ33" s="98">
        <v>0</v>
      </c>
      <c r="AK33" s="98">
        <v>0</v>
      </c>
      <c r="AL33" s="98">
        <v>1</v>
      </c>
      <c r="AM33" s="98">
        <v>1</v>
      </c>
      <c r="AN33" s="98">
        <v>1</v>
      </c>
      <c r="AO33" s="98">
        <v>0.65</v>
      </c>
      <c r="AP33" s="115">
        <v>10885896</v>
      </c>
      <c r="AQ33" s="115">
        <f t="shared" si="1"/>
        <v>172</v>
      </c>
      <c r="AR33" s="51"/>
      <c r="AS33" s="52" t="s">
        <v>113</v>
      </c>
      <c r="AY33" s="101"/>
    </row>
    <row r="34" spans="1:51" x14ac:dyDescent="0.25">
      <c r="B34" s="40">
        <v>2.9583333333333299</v>
      </c>
      <c r="C34" s="40">
        <v>1</v>
      </c>
      <c r="D34" s="110">
        <v>4</v>
      </c>
      <c r="E34" s="41">
        <f t="shared" si="0"/>
        <v>2.8169014084507045</v>
      </c>
      <c r="F34" s="100">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141</v>
      </c>
      <c r="P34" s="111">
        <v>117</v>
      </c>
      <c r="Q34" s="111">
        <v>3912418</v>
      </c>
      <c r="R34" s="46">
        <f t="shared" si="4"/>
        <v>5096</v>
      </c>
      <c r="S34" s="47">
        <f t="shared" si="5"/>
        <v>122.304</v>
      </c>
      <c r="T34" s="47">
        <f t="shared" si="6"/>
        <v>5.0960000000000001</v>
      </c>
      <c r="U34" s="112">
        <v>3</v>
      </c>
      <c r="V34" s="112">
        <f t="shared" si="7"/>
        <v>3</v>
      </c>
      <c r="W34" s="113" t="s">
        <v>135</v>
      </c>
      <c r="X34" s="115">
        <v>0</v>
      </c>
      <c r="Y34" s="115">
        <v>0</v>
      </c>
      <c r="Z34" s="115">
        <v>1065</v>
      </c>
      <c r="AA34" s="115">
        <v>1185</v>
      </c>
      <c r="AB34" s="115">
        <v>1187</v>
      </c>
      <c r="AC34" s="48" t="s">
        <v>90</v>
      </c>
      <c r="AD34" s="48" t="s">
        <v>90</v>
      </c>
      <c r="AE34" s="48" t="s">
        <v>90</v>
      </c>
      <c r="AF34" s="114" t="s">
        <v>90</v>
      </c>
      <c r="AG34" s="123">
        <v>47127996</v>
      </c>
      <c r="AH34" s="49">
        <f t="shared" si="9"/>
        <v>1144</v>
      </c>
      <c r="AI34" s="50">
        <f t="shared" si="8"/>
        <v>224.48979591836735</v>
      </c>
      <c r="AJ34" s="98">
        <v>0</v>
      </c>
      <c r="AK34" s="98">
        <v>0</v>
      </c>
      <c r="AL34" s="98">
        <v>1</v>
      </c>
      <c r="AM34" s="98">
        <v>1</v>
      </c>
      <c r="AN34" s="98">
        <v>1</v>
      </c>
      <c r="AO34" s="98">
        <v>0.65</v>
      </c>
      <c r="AP34" s="115">
        <v>10886231</v>
      </c>
      <c r="AQ34" s="115">
        <f t="shared" si="1"/>
        <v>335</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131040</v>
      </c>
      <c r="S35" s="65">
        <f>AVERAGE(S11:S34)</f>
        <v>131.04</v>
      </c>
      <c r="T35" s="65">
        <f>SUM(T11:T34)</f>
        <v>131.04000000000002</v>
      </c>
      <c r="U35" s="112"/>
      <c r="V35" s="94"/>
      <c r="W35" s="57"/>
      <c r="X35" s="88"/>
      <c r="Y35" s="89"/>
      <c r="Z35" s="89"/>
      <c r="AA35" s="89"/>
      <c r="AB35" s="90"/>
      <c r="AC35" s="88"/>
      <c r="AD35" s="89"/>
      <c r="AE35" s="90"/>
      <c r="AF35" s="91"/>
      <c r="AG35" s="66">
        <f>AG34-AG10</f>
        <v>30476</v>
      </c>
      <c r="AH35" s="67">
        <f>SUM(AH11:AH34)</f>
        <v>30476</v>
      </c>
      <c r="AI35" s="68">
        <f>$AH$35/$T35</f>
        <v>232.57020757020754</v>
      </c>
      <c r="AJ35" s="98"/>
      <c r="AK35" s="98"/>
      <c r="AL35" s="98"/>
      <c r="AM35" s="98"/>
      <c r="AN35" s="98"/>
      <c r="AO35" s="69"/>
      <c r="AP35" s="70">
        <f>AP34-AP10</f>
        <v>3806</v>
      </c>
      <c r="AQ35" s="71">
        <f>SUM(AQ11:AQ34)</f>
        <v>3806</v>
      </c>
      <c r="AR35" s="72">
        <f>AVERAGE(AR11:AR34)</f>
        <v>1.23</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153</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165</v>
      </c>
      <c r="C41" s="106"/>
      <c r="D41" s="106"/>
      <c r="E41" s="106"/>
      <c r="F41" s="85"/>
      <c r="G41" s="85"/>
      <c r="H41" s="85"/>
      <c r="I41" s="106"/>
      <c r="J41" s="106"/>
      <c r="K41" s="106"/>
      <c r="L41" s="85"/>
      <c r="M41" s="85"/>
      <c r="N41" s="85"/>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67" t="s">
        <v>126</v>
      </c>
      <c r="C42" s="105"/>
      <c r="D42" s="105"/>
      <c r="E42" s="105"/>
      <c r="F42" s="105"/>
      <c r="G42" s="105"/>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67" t="s">
        <v>138</v>
      </c>
      <c r="C43" s="145"/>
      <c r="D43" s="145"/>
      <c r="E43" s="146"/>
      <c r="F43" s="127"/>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139</v>
      </c>
      <c r="C44" s="145"/>
      <c r="D44" s="147"/>
      <c r="E44" s="148"/>
      <c r="F44" s="129"/>
      <c r="G44" s="129"/>
      <c r="H44" s="129"/>
      <c r="I44" s="129"/>
      <c r="J44" s="130"/>
      <c r="K44" s="130"/>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67" t="s">
        <v>166</v>
      </c>
      <c r="C45" s="149"/>
      <c r="D45" s="150"/>
      <c r="E45" s="151"/>
      <c r="F45" s="131"/>
      <c r="G45" s="131"/>
      <c r="H45" s="131"/>
      <c r="I45" s="131"/>
      <c r="J45" s="132"/>
      <c r="K45" s="132"/>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67" t="s">
        <v>140</v>
      </c>
      <c r="C46" s="152"/>
      <c r="D46" s="153"/>
      <c r="E46" s="154"/>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67" t="s">
        <v>143</v>
      </c>
      <c r="C47" s="145"/>
      <c r="D47" s="155"/>
      <c r="E47" s="148"/>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67" t="s">
        <v>144</v>
      </c>
      <c r="C48" s="148"/>
      <c r="D48" s="147"/>
      <c r="E48" s="148"/>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34" t="s">
        <v>157</v>
      </c>
      <c r="C49" s="148"/>
      <c r="D49" s="147"/>
      <c r="E49" s="148"/>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145</v>
      </c>
      <c r="C50" s="148"/>
      <c r="D50" s="147"/>
      <c r="E50" s="148"/>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146</v>
      </c>
      <c r="C51" s="145"/>
      <c r="D51" s="156"/>
      <c r="E51" s="145"/>
      <c r="F51" s="137"/>
      <c r="G51" s="137"/>
      <c r="H51" s="124"/>
      <c r="I51" s="124"/>
      <c r="J51" s="125"/>
      <c r="K51" s="125"/>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81" t="s">
        <v>147</v>
      </c>
      <c r="C52" s="183"/>
      <c r="D52" s="184"/>
      <c r="E52" s="185"/>
      <c r="F52" s="184"/>
      <c r="G52" s="184"/>
      <c r="H52" s="184"/>
      <c r="I52" s="186"/>
      <c r="J52" s="186"/>
      <c r="K52" s="187"/>
      <c r="L52" s="187"/>
      <c r="M52" s="187"/>
      <c r="N52" s="187"/>
      <c r="O52" s="187"/>
      <c r="P52" s="187"/>
      <c r="Q52" s="187"/>
      <c r="R52" s="187"/>
      <c r="S52" s="125"/>
      <c r="T52" s="125"/>
      <c r="U52" s="126"/>
      <c r="V52" s="126"/>
      <c r="W52" s="79"/>
      <c r="X52" s="102"/>
      <c r="Y52" s="102"/>
      <c r="Z52" s="102"/>
      <c r="AA52" s="80"/>
      <c r="AB52" s="102"/>
      <c r="AC52" s="102"/>
      <c r="AD52" s="102"/>
      <c r="AE52" s="102"/>
      <c r="AF52" s="102"/>
      <c r="AN52" s="103"/>
      <c r="AO52" s="103"/>
      <c r="AP52" s="103"/>
      <c r="AQ52" s="103"/>
      <c r="AR52" s="103"/>
      <c r="AS52" s="103"/>
      <c r="AT52" s="104"/>
      <c r="AW52" s="101"/>
      <c r="AX52" s="97"/>
      <c r="AY52" s="97"/>
    </row>
    <row r="53" spans="1:51" x14ac:dyDescent="0.25">
      <c r="B53" s="167" t="s">
        <v>148</v>
      </c>
      <c r="C53" s="158"/>
      <c r="D53" s="148"/>
      <c r="E53" s="147"/>
      <c r="F53" s="124"/>
      <c r="G53" s="124"/>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3" t="s">
        <v>158</v>
      </c>
      <c r="C54" s="157"/>
      <c r="D54" s="154"/>
      <c r="E54" s="153"/>
      <c r="F54" s="135"/>
      <c r="G54" s="135"/>
      <c r="H54" s="135"/>
      <c r="I54" s="135"/>
      <c r="J54" s="135"/>
      <c r="K54" s="135"/>
      <c r="L54" s="135"/>
      <c r="M54" s="135"/>
      <c r="N54" s="135"/>
      <c r="O54" s="135"/>
      <c r="P54" s="135"/>
      <c r="Q54" s="135"/>
      <c r="R54" s="135"/>
      <c r="S54" s="135"/>
      <c r="T54" s="135"/>
      <c r="U54" s="135"/>
      <c r="V54" s="135"/>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44"/>
      <c r="C55" s="154"/>
      <c r="D55" s="153"/>
      <c r="E55" s="154"/>
      <c r="F55" s="135"/>
      <c r="G55" s="135"/>
      <c r="H55" s="135"/>
      <c r="I55" s="135"/>
      <c r="J55" s="135"/>
      <c r="K55" s="135"/>
      <c r="L55" s="135"/>
      <c r="M55" s="135"/>
      <c r="N55" s="135"/>
      <c r="O55" s="135"/>
      <c r="P55" s="135"/>
      <c r="Q55" s="135"/>
      <c r="R55" s="135"/>
      <c r="S55" s="135"/>
      <c r="T55" s="135"/>
      <c r="U55" s="135"/>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B56" s="144"/>
      <c r="C56" s="154"/>
      <c r="D56" s="153"/>
      <c r="E56" s="154"/>
      <c r="F56" s="135"/>
      <c r="G56" s="124"/>
      <c r="H56" s="124"/>
      <c r="I56" s="124"/>
      <c r="J56" s="124"/>
      <c r="K56" s="124"/>
      <c r="L56" s="124"/>
      <c r="M56" s="124"/>
      <c r="N56" s="124"/>
      <c r="O56" s="124"/>
      <c r="P56" s="124"/>
      <c r="Q56" s="124"/>
      <c r="R56" s="124"/>
      <c r="S56" s="124"/>
      <c r="T56" s="124"/>
      <c r="U56" s="124"/>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A57" s="102"/>
      <c r="B57" s="144"/>
      <c r="C57" s="159"/>
      <c r="D57" s="160"/>
      <c r="E57" s="159"/>
      <c r="F57" s="134"/>
      <c r="G57" s="105"/>
      <c r="H57" s="10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67"/>
      <c r="C58" s="134"/>
      <c r="D58" s="117"/>
      <c r="E58" s="134"/>
      <c r="F58" s="134"/>
      <c r="G58" s="105"/>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67"/>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67"/>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67"/>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67"/>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4"/>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67"/>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3"/>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67"/>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6"/>
      <c r="C70" s="134"/>
      <c r="D70" s="117"/>
      <c r="E70" s="134"/>
      <c r="F70" s="134"/>
      <c r="G70" s="105"/>
      <c r="H70" s="105"/>
      <c r="I70" s="105"/>
      <c r="J70" s="106"/>
      <c r="K70" s="106"/>
      <c r="L70" s="106"/>
      <c r="M70" s="106"/>
      <c r="N70" s="106"/>
      <c r="O70" s="106"/>
      <c r="P70" s="106"/>
      <c r="Q70" s="106"/>
      <c r="R70" s="106"/>
      <c r="S70" s="106"/>
      <c r="T70" s="108"/>
      <c r="U70" s="79"/>
      <c r="V70" s="79"/>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R77" s="99"/>
      <c r="S77" s="99"/>
      <c r="AS77" s="97"/>
      <c r="AT77" s="97"/>
      <c r="AU77" s="97"/>
      <c r="AV77" s="97"/>
      <c r="AW77" s="97"/>
      <c r="AX77" s="97"/>
      <c r="AY77" s="97"/>
    </row>
    <row r="78" spans="1:51" x14ac:dyDescent="0.25">
      <c r="O78" s="12"/>
      <c r="P78" s="99"/>
      <c r="Q78" s="99"/>
      <c r="R78" s="99"/>
      <c r="S78" s="99"/>
      <c r="T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T80" s="99"/>
      <c r="AS80" s="97"/>
      <c r="AT80" s="97"/>
      <c r="AU80" s="97"/>
      <c r="AV80" s="97"/>
      <c r="AW80" s="97"/>
      <c r="AX80" s="97"/>
      <c r="AY80" s="97"/>
    </row>
    <row r="81" spans="15:51" x14ac:dyDescent="0.25">
      <c r="O81" s="99"/>
      <c r="Q81" s="99"/>
      <c r="R81" s="99"/>
      <c r="S81" s="99"/>
      <c r="AS81" s="97"/>
      <c r="AT81" s="97"/>
      <c r="AU81" s="97"/>
      <c r="AV81" s="97"/>
      <c r="AW81" s="97"/>
      <c r="AX81" s="97"/>
      <c r="AY81" s="97"/>
    </row>
    <row r="82" spans="15:51" x14ac:dyDescent="0.25">
      <c r="O82" s="12"/>
      <c r="P82" s="99"/>
      <c r="Q82" s="99"/>
      <c r="R82" s="99"/>
      <c r="S82" s="99"/>
      <c r="T82" s="99"/>
      <c r="AS82" s="97"/>
      <c r="AT82" s="97"/>
      <c r="AU82" s="97"/>
      <c r="AV82" s="97"/>
      <c r="AW82" s="97"/>
      <c r="AX82" s="97"/>
      <c r="AY82" s="97"/>
    </row>
    <row r="83" spans="15:51" x14ac:dyDescent="0.25">
      <c r="O83" s="12"/>
      <c r="P83" s="99"/>
      <c r="Q83" s="99"/>
      <c r="R83" s="99"/>
      <c r="S83" s="99"/>
      <c r="T83" s="99"/>
      <c r="U83" s="99"/>
      <c r="AS83" s="97"/>
      <c r="AT83" s="97"/>
      <c r="AU83" s="97"/>
      <c r="AV83" s="97"/>
      <c r="AW83" s="97"/>
      <c r="AX83" s="97"/>
      <c r="AY83" s="97"/>
    </row>
    <row r="84" spans="15:51" x14ac:dyDescent="0.25">
      <c r="O84" s="12"/>
      <c r="P84" s="99"/>
      <c r="T84" s="99"/>
      <c r="U84" s="99"/>
      <c r="AS84" s="97"/>
      <c r="AT84" s="97"/>
      <c r="AU84" s="97"/>
      <c r="AV84" s="97"/>
      <c r="AW84" s="97"/>
      <c r="AX84" s="97"/>
      <c r="AY84" s="97"/>
    </row>
    <row r="96" spans="15:51" x14ac:dyDescent="0.25">
      <c r="AS96" s="97"/>
      <c r="AT96" s="97"/>
      <c r="AU96" s="97"/>
      <c r="AV96" s="97"/>
      <c r="AW96" s="97"/>
      <c r="AX96" s="97"/>
      <c r="AY96" s="97"/>
    </row>
  </sheetData>
  <protectedRanges>
    <protectedRange sqref="S57:T73" name="Range2_12_5_1_1"/>
    <protectedRange sqref="L10 AD8 AF8 AJ8:AR8 AF10 L24:N31 N32:N34 N10:N23 G11:G34 AC11:AF34 E11:E34 R11:T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2:AA54 Z46:Z51 Z55:Z56" name="Range2_2_1_10_1_1_1_2"/>
    <protectedRange sqref="N57:R73" name="Range2_12_1_6_1_1"/>
    <protectedRange sqref="L57:M73" name="Range2_2_12_1_7_1_1"/>
    <protectedRange sqref="AS11:AS15" name="Range1_4_1_1_1_1"/>
    <protectedRange sqref="J11:J15 J26:J34" name="Range1_1_2_1_10_1_1_1_1"/>
    <protectedRange sqref="T42" name="Range2_12_5_1_1_4"/>
    <protectedRange sqref="E42:H42" name="Range2_2_12_1_7_1_1_1"/>
    <protectedRange sqref="D42" name="Range2_3_2_1_3_1_1_2_10_1_1_1_1_1"/>
    <protectedRange sqref="C42" name="Range2_1_1_1_1_11_1_2_1_1_1"/>
    <protectedRange sqref="F41 L41 S38:S41" name="Range2_12_3_1_1_1_1"/>
    <protectedRange sqref="D38:H38 C41:E41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7:K73" name="Range2_2_12_1_4_1_1_1_1_1_1_1_1_1_1_1_1_1_1_1"/>
    <protectedRange sqref="I57:I73" name="Range2_2_12_1_7_1_1_2_2_1_2"/>
    <protectedRange sqref="F57:H73" name="Range2_2_12_1_3_1_2_1_1_1_1_2_1_1_1_1_1_1_1_1_1_1_1"/>
    <protectedRange sqref="E57:E73"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4:V54 F55:G56" name="Range2_12_5_1_1_1_2_2_1_1_1_1_1_1_1_1_1_1_1_2_1_1_1_2_1_1_1_1_1_1_1_1_1_1_1_1_1_1_1_1_2_1_1_1_1_1_1_1_1_1_2_1_1_3_1_1_1_3_1_1_1_1_1_1_1_1_1_1_1_1_1_1_1_1_1_1_1_1_1_1_2_1_1_1_1_1_1_1_1_1_1_1_2_2_1_2_1_1_1_1_1_1_1_1_1_1_1_1_1"/>
    <protectedRange sqref="T52:U53 S47:T51" name="Range2_12_5_1_1_2_1_1_1_2_1_1_1_1_1_1_1_1_1_1_1_1_1"/>
    <protectedRange sqref="O52:S53 N47:R51" name="Range2_12_1_6_1_1_2_1_1_1_2_1_1_1_1_1_1_1_1_1_1_1_1_1"/>
    <protectedRange sqref="M52:N53 L47:M51" name="Range2_2_12_1_7_1_1_3_1_1_1_2_1_1_1_1_1_1_1_1_1_1_1_1_1"/>
    <protectedRange sqref="K52:L53 J47:K51" name="Range2_2_12_1_4_1_1_1_1_1_1_1_1_1_1_1_1_1_1_1_2_1_1_1_2_1_1_1_1_1_1_1_1_1_1_1_1_1"/>
    <protectedRange sqref="J52:J53 I47:I51" name="Range2_2_12_1_7_1_1_2_2_1_2_2_1_1_1_2_1_1_1_1_1_1_1_1_1_1_1_1_1"/>
    <protectedRange sqref="H52:I53 G47:H51" name="Range2_2_12_1_3_1_2_1_1_1_1_2_1_1_1_1_1_1_1_1_1_1_1_2_1_1_1_2_1_1_1_1_1_1_1_1_1_1_1_1_1"/>
    <protectedRange sqref="G52:G53 F47:F51" name="Range2_2_12_1_3_1_2_1_1_1_1_2_1_1_1_1_1_1_1_1_1_1_1_2_2_1_1_2_1_1_1_1_1_1_1_1_1_1_1_1_1"/>
    <protectedRange sqref="F52:F53 E47:E51"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4:H44" name="Range2_2_12_1_3_1_2_1_1_1_1_2_1_1_1_1_1_1_1_1_1_1_1_2_1_1_1_1_1_2_1_1_1_1_1_1"/>
    <protectedRange sqref="F44" name="Range2_2_12_1_3_1_2_1_1_1_1_2_1_1_1_1_1_1_1_1_1_1_1_2_2_1_1_1_1_2_1_1_1_1_1_1"/>
    <protectedRange sqref="E44" name="Range2_2_12_1_3_1_2_1_1_1_2_1_1_1_1_3_1_1_1_1_1_1_1_1_1_2_2_1_1_1_1_2_1_1_1_1_1_1"/>
    <protectedRange sqref="C53"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B58"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60" name="Range2_12_5_1_1_1_2_2_1_1_1_1_1_1_1_1_1_1_1_2_1_1_1_1_1_1_1_1_1_1_1_1_1_1_1_1_1_1_1_1_1_1_1_1_1_1_1_1_1_1_1_1_1_1_1_1_1_1_1_1_1_1_1_1_1_1_1_1_1_1_1_1_1_2_1_1_1_1_1_1_1_1_1_1_1_2_1_1_1_1_1_2_1_1_1_1_1_1_1_1_1_1_1_1_1_1_1_1_1_1_1_1_1_1_1_1_1_1_1_1_1_1_2__4"/>
    <protectedRange sqref="B61"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F11:F22" name="Range1_16_3_1_1_2_1_1_1_2_1_1"/>
    <protectedRange sqref="B42" name="Range2_12_5_1_1_1_1_1_2_1_1_1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B47" name="Range2_12_5_1_1_1_1_1_2_1_1_1_1_1_1_1_1_1_1_1_1_1_1_1_1_1_1_1_1_2_1_1_1_1_1_1_1_1_1_1_1_1_1_3_1_1_1_2_1_1_1_1_1_1_1_1_1_1_1_1_2_1_1_1_1_1_1_1_1_1_1_1_1_1_1_1_1_1_1_1_1_1_1_1_1_1_1_1_1_3_1_2_1_1_1_2_2_1_1_1_2_2_1_1_1_1_1_1_1_1_1_1_1_1_1_2_2_1"/>
    <protectedRange sqref="B48" name="Range2_12_5_1_1_1_1_1_2_1_1_2_1_1_1_1_1_1_1_1_1_1_1_1_1_1_1_1_1_2_1_1_1_1_1_1_1_1_1_1_1_1_1_1_3_1_1_1_2_1_1_1_1_1_1_1_1_1_2_1_1_1_1_1_1_1_1_1_1_1_1_1_1_1_1_1_1_1_1_1_1_1_1_1_1_2_1_1_1_2_2_1_1_1_1_1_1_1_1_1_1_1_1_2_2_1"/>
    <protectedRange sqref="B49" name="Range2_12_5_1_1_1_2_2_1_1_1_1_1_1_1_1_1_1_1_2_1_1_1_1_1_1_1_1_1_3_1_3_1_2_1_1_1_1_1_1_1_1_1_1_1_1_1_2_1_1_1_1_1_2_1_1_1_1_1_1_1_1_2_1_1_3_1_1_1_2_1_1_1_1_1_1_1_1_1_1_1_1_1_1_1_1_1_2_1_1_1_1_1_1_1_1_1_1_1_1_1_1_1_1_1_1_1_2_3_1_2_1_1_1_2_2_1_1_1_1_1_2_1__1"/>
    <protectedRange sqref="B50" name="Range2_12_5_1_1_1_2_2_1_1_1_1_1_1_1_1_1_1_1_2_1_1_1_1_1_1_1_1_1_3_1_3_1_2_1_1_1_1_1_1_1_1_1_1_1_1_1_2_1_1_1_1_1_2_1_1_1_1_1_1_1_1_2_1_1_3_1_1_1_2_1_1_1_1_1_1_1_1_1_1_1_1_1_1_1_1_1_2_1_1_1_1_1_1_1_1_1_1_1_1_1_1_1_1_1_1_1_2_3_1_2_1_1_1_2_2_1_1_1_3_1_1_1__3"/>
    <protectedRange sqref="B52" name="Range2_12_5_1_1_1_2_2_1_1_1_1_1_1_1_1_1_1_1_2_1_1_1_1_1_1_1_1_1_3_1_3_1_2_1_1_1_1_1_1_1_1_1_1_1_1_1_2_1_1_1_1_1_2_1_1_1_1_1_1_1_1_2_1_1_3_1_1_1_2_1_1_1_1_1_1_1_1_1_1_1_1_1_1_1_1_1_2_1_1_1_1_1_1_1_1_1_1_1_1_1_1_1_1_1_1_1_2_3_1_2_1_1_1_2_2_1_3_1_1_1_1_1__3"/>
    <protectedRange sqref="B53" name="Range2_12_5_1_1_1_1_1_2_1_2_1_1_1_2_1_1_1_1_1_1_1_1_1_1_2_1_1_1_1_1_2_1_1_1_1_1_1_1_2_1_1_3_1_1_1_2_1_1_1_1_1_1_1_1_1_1_1_1_1_1_1_1_1_1_1_1_1_1_1_1_1_1_1_1_1_1_1_1_2_2_1_1_1_1_2_1_1_2_1_1_1_1_1_1_1_1_1_1_2_2_2"/>
    <protectedRange sqref="B51" name="Range2_12_5_1_1_1_2_2_1_1_1_1_1_1_1_1_1_1_1_2_1_1_1_2_1_1_1_1_1_1_1_1_1_1_1_1_1_1_1_1_2_1_1_1_1_1_1_1_1_1_2_1_1_3_1_1_1_3_1_1_1_1_1_1_1_1_1_1_1_1_1_1_1_1_1_1_1_1_1_1_2_1_1_1_1_1_1_1_1_1_2_2_1_1_1_2_2_1_1_1_1_1_1_1_1_1_1_2_2_2"/>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34 AA11:AA34">
    <cfRule type="containsText" dxfId="1322" priority="36" operator="containsText" text="N/A">
      <formula>NOT(ISERROR(SEARCH("N/A",X11)))</formula>
    </cfRule>
    <cfRule type="cellIs" dxfId="1321" priority="49" operator="equal">
      <formula>0</formula>
    </cfRule>
  </conditionalFormatting>
  <conditionalFormatting sqref="AC11:AE34 X11:Y34 AA11:AA34">
    <cfRule type="cellIs" dxfId="1320" priority="48" operator="greaterThanOrEqual">
      <formula>1185</formula>
    </cfRule>
  </conditionalFormatting>
  <conditionalFormatting sqref="AC11:AE34 X11:Y34 AA11:AA34">
    <cfRule type="cellIs" dxfId="1319" priority="47" operator="between">
      <formula>0.1</formula>
      <formula>1184</formula>
    </cfRule>
  </conditionalFormatting>
  <conditionalFormatting sqref="X8">
    <cfRule type="cellIs" dxfId="1318" priority="46" operator="equal">
      <formula>0</formula>
    </cfRule>
  </conditionalFormatting>
  <conditionalFormatting sqref="X8">
    <cfRule type="cellIs" dxfId="1317" priority="45" operator="greaterThan">
      <formula>1179</formula>
    </cfRule>
  </conditionalFormatting>
  <conditionalFormatting sqref="X8">
    <cfRule type="cellIs" dxfId="1316" priority="44" operator="greaterThan">
      <formula>99</formula>
    </cfRule>
  </conditionalFormatting>
  <conditionalFormatting sqref="X8">
    <cfRule type="cellIs" dxfId="1315" priority="43" operator="greaterThan">
      <formula>0.99</formula>
    </cfRule>
  </conditionalFormatting>
  <conditionalFormatting sqref="AB8">
    <cfRule type="cellIs" dxfId="1314" priority="42" operator="equal">
      <formula>0</formula>
    </cfRule>
  </conditionalFormatting>
  <conditionalFormatting sqref="AB8">
    <cfRule type="cellIs" dxfId="1313" priority="41" operator="greaterThan">
      <formula>1179</formula>
    </cfRule>
  </conditionalFormatting>
  <conditionalFormatting sqref="AB8">
    <cfRule type="cellIs" dxfId="1312" priority="40" operator="greaterThan">
      <formula>99</formula>
    </cfRule>
  </conditionalFormatting>
  <conditionalFormatting sqref="AB8">
    <cfRule type="cellIs" dxfId="1311" priority="39" operator="greaterThan">
      <formula>0.99</formula>
    </cfRule>
  </conditionalFormatting>
  <conditionalFormatting sqref="AH11:AH31">
    <cfRule type="cellIs" dxfId="1310" priority="37" operator="greaterThan">
      <formula>$AH$8</formula>
    </cfRule>
    <cfRule type="cellIs" dxfId="1309" priority="38" operator="greaterThan">
      <formula>$AH$8</formula>
    </cfRule>
  </conditionalFormatting>
  <conditionalFormatting sqref="AB11:AB34">
    <cfRule type="containsText" dxfId="1308" priority="32" operator="containsText" text="N/A">
      <formula>NOT(ISERROR(SEARCH("N/A",AB11)))</formula>
    </cfRule>
    <cfRule type="cellIs" dxfId="1307" priority="35" operator="equal">
      <formula>0</formula>
    </cfRule>
  </conditionalFormatting>
  <conditionalFormatting sqref="AB11:AB34">
    <cfRule type="cellIs" dxfId="1306" priority="34" operator="greaterThanOrEqual">
      <formula>1185</formula>
    </cfRule>
  </conditionalFormatting>
  <conditionalFormatting sqref="AB11:AB34">
    <cfRule type="cellIs" dxfId="1305" priority="33" operator="between">
      <formula>0.1</formula>
      <formula>1184</formula>
    </cfRule>
  </conditionalFormatting>
  <conditionalFormatting sqref="AO11:AO34 AN11:AN35">
    <cfRule type="cellIs" dxfId="1304" priority="31" operator="equal">
      <formula>0</formula>
    </cfRule>
  </conditionalFormatting>
  <conditionalFormatting sqref="AO11:AO34 AN11:AN35">
    <cfRule type="cellIs" dxfId="1303" priority="30" operator="greaterThan">
      <formula>1179</formula>
    </cfRule>
  </conditionalFormatting>
  <conditionalFormatting sqref="AO11:AO34 AN11:AN35">
    <cfRule type="cellIs" dxfId="1302" priority="29" operator="greaterThan">
      <formula>99</formula>
    </cfRule>
  </conditionalFormatting>
  <conditionalFormatting sqref="AO11:AO34 AN11:AN35">
    <cfRule type="cellIs" dxfId="1301" priority="28" operator="greaterThan">
      <formula>0.99</formula>
    </cfRule>
  </conditionalFormatting>
  <conditionalFormatting sqref="AQ11:AQ34">
    <cfRule type="cellIs" dxfId="1300" priority="27" operator="equal">
      <formula>0</formula>
    </cfRule>
  </conditionalFormatting>
  <conditionalFormatting sqref="AQ11:AQ34">
    <cfRule type="cellIs" dxfId="1299" priority="26" operator="greaterThan">
      <formula>1179</formula>
    </cfRule>
  </conditionalFormatting>
  <conditionalFormatting sqref="AQ11:AQ34">
    <cfRule type="cellIs" dxfId="1298" priority="25" operator="greaterThan">
      <formula>99</formula>
    </cfRule>
  </conditionalFormatting>
  <conditionalFormatting sqref="AQ11:AQ34">
    <cfRule type="cellIs" dxfId="1297" priority="24" operator="greaterThan">
      <formula>0.99</formula>
    </cfRule>
  </conditionalFormatting>
  <conditionalFormatting sqref="Z11:Z34">
    <cfRule type="containsText" dxfId="1296" priority="20" operator="containsText" text="N/A">
      <formula>NOT(ISERROR(SEARCH("N/A",Z11)))</formula>
    </cfRule>
    <cfRule type="cellIs" dxfId="1295" priority="23" operator="equal">
      <formula>0</formula>
    </cfRule>
  </conditionalFormatting>
  <conditionalFormatting sqref="Z11:Z34">
    <cfRule type="cellIs" dxfId="1294" priority="22" operator="greaterThanOrEqual">
      <formula>1185</formula>
    </cfRule>
  </conditionalFormatting>
  <conditionalFormatting sqref="Z11:Z34">
    <cfRule type="cellIs" dxfId="1293" priority="21" operator="between">
      <formula>0.1</formula>
      <formula>1184</formula>
    </cfRule>
  </conditionalFormatting>
  <conditionalFormatting sqref="AJ11:AN35">
    <cfRule type="cellIs" dxfId="1292" priority="19" operator="equal">
      <formula>0</formula>
    </cfRule>
  </conditionalFormatting>
  <conditionalFormatting sqref="AJ11:AN35">
    <cfRule type="cellIs" dxfId="1291" priority="18" operator="greaterThan">
      <formula>1179</formula>
    </cfRule>
  </conditionalFormatting>
  <conditionalFormatting sqref="AJ11:AN35">
    <cfRule type="cellIs" dxfId="1290" priority="17" operator="greaterThan">
      <formula>99</formula>
    </cfRule>
  </conditionalFormatting>
  <conditionalFormatting sqref="AJ11:AN35">
    <cfRule type="cellIs" dxfId="1289" priority="16" operator="greaterThan">
      <formula>0.99</formula>
    </cfRule>
  </conditionalFormatting>
  <conditionalFormatting sqref="AP11:AP34">
    <cfRule type="cellIs" dxfId="1288" priority="15" operator="equal">
      <formula>0</formula>
    </cfRule>
  </conditionalFormatting>
  <conditionalFormatting sqref="AP11:AP34">
    <cfRule type="cellIs" dxfId="1287" priority="14" operator="greaterThan">
      <formula>1179</formula>
    </cfRule>
  </conditionalFormatting>
  <conditionalFormatting sqref="AP11:AP34">
    <cfRule type="cellIs" dxfId="1286" priority="13" operator="greaterThan">
      <formula>99</formula>
    </cfRule>
  </conditionalFormatting>
  <conditionalFormatting sqref="AP11:AP34">
    <cfRule type="cellIs" dxfId="1285" priority="12" operator="greaterThan">
      <formula>0.99</formula>
    </cfRule>
  </conditionalFormatting>
  <conditionalFormatting sqref="AH32:AH34">
    <cfRule type="cellIs" dxfId="1284" priority="10" operator="greaterThan">
      <formula>$AH$8</formula>
    </cfRule>
    <cfRule type="cellIs" dxfId="1283" priority="11" operator="greaterThan">
      <formula>$AH$8</formula>
    </cfRule>
  </conditionalFormatting>
  <conditionalFormatting sqref="AI11:AI34">
    <cfRule type="cellIs" dxfId="1282" priority="9" operator="greaterThan">
      <formula>$AI$8</formula>
    </cfRule>
  </conditionalFormatting>
  <conditionalFormatting sqref="AL11:AL34">
    <cfRule type="cellIs" dxfId="1281" priority="8" operator="equal">
      <formula>0</formula>
    </cfRule>
  </conditionalFormatting>
  <conditionalFormatting sqref="AL11:AL34">
    <cfRule type="cellIs" dxfId="1280" priority="7" operator="greaterThan">
      <formula>1179</formula>
    </cfRule>
  </conditionalFormatting>
  <conditionalFormatting sqref="AL11:AL34">
    <cfRule type="cellIs" dxfId="1279" priority="6" operator="greaterThan">
      <formula>99</formula>
    </cfRule>
  </conditionalFormatting>
  <conditionalFormatting sqref="AL11:AL34">
    <cfRule type="cellIs" dxfId="1278" priority="5" operator="greaterThan">
      <formula>0.99</formula>
    </cfRule>
  </conditionalFormatting>
  <conditionalFormatting sqref="AM16:AM34">
    <cfRule type="cellIs" dxfId="1277" priority="4" operator="equal">
      <formula>0</formula>
    </cfRule>
  </conditionalFormatting>
  <conditionalFormatting sqref="AM16:AM34">
    <cfRule type="cellIs" dxfId="1276" priority="3" operator="greaterThan">
      <formula>1179</formula>
    </cfRule>
  </conditionalFormatting>
  <conditionalFormatting sqref="AM16:AM34">
    <cfRule type="cellIs" dxfId="1275" priority="2" operator="greaterThan">
      <formula>99</formula>
    </cfRule>
  </conditionalFormatting>
  <conditionalFormatting sqref="AM16:AM34">
    <cfRule type="cellIs" dxfId="1274"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6"/>
  <sheetViews>
    <sheetView topLeftCell="A25" zoomScaleNormal="100" workbookViewId="0">
      <selection activeCell="F33" sqref="F33"/>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171"/>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168" t="s">
        <v>10</v>
      </c>
      <c r="I7" s="116" t="s">
        <v>11</v>
      </c>
      <c r="J7" s="116" t="s">
        <v>12</v>
      </c>
      <c r="K7" s="116" t="s">
        <v>13</v>
      </c>
      <c r="L7" s="12"/>
      <c r="M7" s="12"/>
      <c r="N7" s="12"/>
      <c r="O7" s="168"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42526</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30720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172" t="s">
        <v>51</v>
      </c>
      <c r="V9" s="172" t="s">
        <v>52</v>
      </c>
      <c r="W9" s="349" t="s">
        <v>53</v>
      </c>
      <c r="X9" s="350" t="s">
        <v>54</v>
      </c>
      <c r="Y9" s="351"/>
      <c r="Z9" s="351"/>
      <c r="AA9" s="351"/>
      <c r="AB9" s="351"/>
      <c r="AC9" s="351"/>
      <c r="AD9" s="351"/>
      <c r="AE9" s="352"/>
      <c r="AF9" s="170" t="s">
        <v>55</v>
      </c>
      <c r="AG9" s="170" t="s">
        <v>56</v>
      </c>
      <c r="AH9" s="338" t="s">
        <v>57</v>
      </c>
      <c r="AI9" s="353" t="s">
        <v>58</v>
      </c>
      <c r="AJ9" s="172" t="s">
        <v>59</v>
      </c>
      <c r="AK9" s="172" t="s">
        <v>60</v>
      </c>
      <c r="AL9" s="172" t="s">
        <v>61</v>
      </c>
      <c r="AM9" s="172" t="s">
        <v>62</v>
      </c>
      <c r="AN9" s="172" t="s">
        <v>63</v>
      </c>
      <c r="AO9" s="172" t="s">
        <v>64</v>
      </c>
      <c r="AP9" s="172" t="s">
        <v>65</v>
      </c>
      <c r="AQ9" s="336" t="s">
        <v>66</v>
      </c>
      <c r="AR9" s="172" t="s">
        <v>67</v>
      </c>
      <c r="AS9" s="338" t="s">
        <v>68</v>
      </c>
      <c r="AV9" s="35" t="s">
        <v>69</v>
      </c>
      <c r="AW9" s="35" t="s">
        <v>70</v>
      </c>
      <c r="AY9" s="36" t="s">
        <v>71</v>
      </c>
    </row>
    <row r="10" spans="2:51" x14ac:dyDescent="0.25">
      <c r="B10" s="172" t="s">
        <v>72</v>
      </c>
      <c r="C10" s="172" t="s">
        <v>73</v>
      </c>
      <c r="D10" s="172" t="s">
        <v>74</v>
      </c>
      <c r="E10" s="172" t="s">
        <v>75</v>
      </c>
      <c r="F10" s="172" t="s">
        <v>74</v>
      </c>
      <c r="G10" s="172" t="s">
        <v>75</v>
      </c>
      <c r="H10" s="332"/>
      <c r="I10" s="172" t="s">
        <v>75</v>
      </c>
      <c r="J10" s="172" t="s">
        <v>75</v>
      </c>
      <c r="K10" s="172" t="s">
        <v>75</v>
      </c>
      <c r="L10" s="28" t="s">
        <v>29</v>
      </c>
      <c r="M10" s="335"/>
      <c r="N10" s="28" t="s">
        <v>29</v>
      </c>
      <c r="O10" s="337"/>
      <c r="P10" s="337"/>
      <c r="Q10" s="1">
        <f>'[2]JUNE 4'!Q34</f>
        <v>3912418</v>
      </c>
      <c r="R10" s="346"/>
      <c r="S10" s="347"/>
      <c r="T10" s="348"/>
      <c r="U10" s="172" t="s">
        <v>75</v>
      </c>
      <c r="V10" s="172" t="s">
        <v>75</v>
      </c>
      <c r="W10" s="349"/>
      <c r="X10" s="37" t="s">
        <v>76</v>
      </c>
      <c r="Y10" s="37" t="s">
        <v>77</v>
      </c>
      <c r="Z10" s="37" t="s">
        <v>78</v>
      </c>
      <c r="AA10" s="37" t="s">
        <v>79</v>
      </c>
      <c r="AB10" s="37" t="s">
        <v>80</v>
      </c>
      <c r="AC10" s="37" t="s">
        <v>81</v>
      </c>
      <c r="AD10" s="37" t="s">
        <v>82</v>
      </c>
      <c r="AE10" s="37" t="s">
        <v>83</v>
      </c>
      <c r="AF10" s="38"/>
      <c r="AG10" s="1">
        <f>'[2]JUNE 4'!AG34</f>
        <v>47127996</v>
      </c>
      <c r="AH10" s="338"/>
      <c r="AI10" s="354"/>
      <c r="AJ10" s="172" t="s">
        <v>84</v>
      </c>
      <c r="AK10" s="172" t="s">
        <v>84</v>
      </c>
      <c r="AL10" s="172" t="s">
        <v>84</v>
      </c>
      <c r="AM10" s="172" t="s">
        <v>84</v>
      </c>
      <c r="AN10" s="172" t="s">
        <v>84</v>
      </c>
      <c r="AO10" s="172" t="s">
        <v>84</v>
      </c>
      <c r="AP10" s="1">
        <f>'[2]JUNE 4'!AP34</f>
        <v>10886231</v>
      </c>
      <c r="AQ10" s="337"/>
      <c r="AR10" s="169" t="s">
        <v>85</v>
      </c>
      <c r="AS10" s="338"/>
      <c r="AV10" s="39" t="s">
        <v>86</v>
      </c>
      <c r="AW10" s="39" t="s">
        <v>87</v>
      </c>
      <c r="AY10" s="81" t="s">
        <v>128</v>
      </c>
    </row>
    <row r="11" spans="2:51" x14ac:dyDescent="0.25">
      <c r="B11" s="40">
        <v>2</v>
      </c>
      <c r="C11" s="40">
        <v>4.1666666666666664E-2</v>
      </c>
      <c r="D11" s="110">
        <v>4</v>
      </c>
      <c r="E11" s="41">
        <f t="shared" ref="E11:E34" si="0">D11/1.42</f>
        <v>2.8169014084507045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145</v>
      </c>
      <c r="P11" s="111">
        <v>123</v>
      </c>
      <c r="Q11" s="111">
        <v>3917588</v>
      </c>
      <c r="R11" s="46">
        <f>IF(ISBLANK(Q11),"-",Q11-Q10)</f>
        <v>5170</v>
      </c>
      <c r="S11" s="47">
        <f>R11*24/1000</f>
        <v>124.08</v>
      </c>
      <c r="T11" s="47">
        <f>R11/1000</f>
        <v>5.17</v>
      </c>
      <c r="U11" s="112">
        <v>3.7</v>
      </c>
      <c r="V11" s="112">
        <f>U11</f>
        <v>3.7</v>
      </c>
      <c r="W11" s="113" t="s">
        <v>135</v>
      </c>
      <c r="X11" s="115">
        <v>0</v>
      </c>
      <c r="Y11" s="115">
        <v>0</v>
      </c>
      <c r="Z11" s="115">
        <v>1186</v>
      </c>
      <c r="AA11" s="115">
        <v>1185</v>
      </c>
      <c r="AB11" s="115">
        <v>1187</v>
      </c>
      <c r="AC11" s="48" t="s">
        <v>90</v>
      </c>
      <c r="AD11" s="48" t="s">
        <v>90</v>
      </c>
      <c r="AE11" s="48" t="s">
        <v>90</v>
      </c>
      <c r="AF11" s="114" t="s">
        <v>90</v>
      </c>
      <c r="AG11" s="123">
        <v>47129212</v>
      </c>
      <c r="AH11" s="49">
        <f>IF(ISBLANK(AG11),"-",AG11-AG10)</f>
        <v>1216</v>
      </c>
      <c r="AI11" s="50">
        <f>AH11/T11</f>
        <v>235.20309477756285</v>
      </c>
      <c r="AJ11" s="98">
        <v>0</v>
      </c>
      <c r="AK11" s="98">
        <v>0</v>
      </c>
      <c r="AL11" s="98">
        <v>1</v>
      </c>
      <c r="AM11" s="98">
        <v>1</v>
      </c>
      <c r="AN11" s="98">
        <v>1</v>
      </c>
      <c r="AO11" s="98">
        <v>0.75</v>
      </c>
      <c r="AP11" s="115">
        <v>10886665</v>
      </c>
      <c r="AQ11" s="115">
        <f t="shared" ref="AQ11:AQ34" si="1">AP11-AP10</f>
        <v>434</v>
      </c>
      <c r="AR11" s="51"/>
      <c r="AS11" s="52" t="s">
        <v>113</v>
      </c>
      <c r="AV11" s="39" t="s">
        <v>88</v>
      </c>
      <c r="AW11" s="39" t="s">
        <v>91</v>
      </c>
      <c r="AY11" s="81" t="s">
        <v>127</v>
      </c>
    </row>
    <row r="12" spans="2:51" x14ac:dyDescent="0.25">
      <c r="B12" s="40">
        <v>2.0416666666666701</v>
      </c>
      <c r="C12" s="40">
        <v>8.3333333333333329E-2</v>
      </c>
      <c r="D12" s="110">
        <v>4</v>
      </c>
      <c r="E12" s="41">
        <f t="shared" si="0"/>
        <v>2.8169014084507045</v>
      </c>
      <c r="F12" s="100">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139</v>
      </c>
      <c r="P12" s="111">
        <v>119</v>
      </c>
      <c r="Q12" s="111">
        <v>3922579</v>
      </c>
      <c r="R12" s="46">
        <f t="shared" ref="R12:R34" si="4">IF(ISBLANK(Q12),"-",Q12-Q11)</f>
        <v>4991</v>
      </c>
      <c r="S12" s="47">
        <f t="shared" ref="S12:S34" si="5">R12*24/1000</f>
        <v>119.78400000000001</v>
      </c>
      <c r="T12" s="47">
        <f t="shared" ref="T12:T34" si="6">R12/1000</f>
        <v>4.9909999999999997</v>
      </c>
      <c r="U12" s="112">
        <v>4.4000000000000004</v>
      </c>
      <c r="V12" s="112">
        <f t="shared" ref="V12:V34" si="7">U12</f>
        <v>4.4000000000000004</v>
      </c>
      <c r="W12" s="113" t="s">
        <v>135</v>
      </c>
      <c r="X12" s="115">
        <v>0</v>
      </c>
      <c r="Y12" s="115">
        <v>0</v>
      </c>
      <c r="Z12" s="115">
        <v>1186</v>
      </c>
      <c r="AA12" s="115">
        <v>1185</v>
      </c>
      <c r="AB12" s="115">
        <v>1187</v>
      </c>
      <c r="AC12" s="48" t="s">
        <v>90</v>
      </c>
      <c r="AD12" s="48" t="s">
        <v>90</v>
      </c>
      <c r="AE12" s="48" t="s">
        <v>90</v>
      </c>
      <c r="AF12" s="114" t="s">
        <v>90</v>
      </c>
      <c r="AG12" s="123">
        <v>47130404</v>
      </c>
      <c r="AH12" s="49">
        <f>IF(ISBLANK(AG12),"-",AG12-AG11)</f>
        <v>1192</v>
      </c>
      <c r="AI12" s="50">
        <f t="shared" ref="AI12:AI34" si="8">AH12/T12</f>
        <v>238.82989380885596</v>
      </c>
      <c r="AJ12" s="98">
        <v>0</v>
      </c>
      <c r="AK12" s="98">
        <v>0</v>
      </c>
      <c r="AL12" s="98">
        <v>1</v>
      </c>
      <c r="AM12" s="98">
        <v>1</v>
      </c>
      <c r="AN12" s="98">
        <v>1</v>
      </c>
      <c r="AO12" s="98">
        <v>0.75</v>
      </c>
      <c r="AP12" s="115">
        <v>10887107</v>
      </c>
      <c r="AQ12" s="115">
        <f t="shared" si="1"/>
        <v>442</v>
      </c>
      <c r="AR12" s="118">
        <v>0.95</v>
      </c>
      <c r="AS12" s="52" t="s">
        <v>113</v>
      </c>
      <c r="AV12" s="39" t="s">
        <v>92</v>
      </c>
      <c r="AW12" s="39" t="s">
        <v>93</v>
      </c>
      <c r="AY12" s="81" t="s">
        <v>125</v>
      </c>
    </row>
    <row r="13" spans="2:51" x14ac:dyDescent="0.25">
      <c r="B13" s="40">
        <v>2.0833333333333299</v>
      </c>
      <c r="C13" s="40">
        <v>0.125</v>
      </c>
      <c r="D13" s="110">
        <v>5</v>
      </c>
      <c r="E13" s="41">
        <f t="shared" si="0"/>
        <v>3.5211267605633805</v>
      </c>
      <c r="F13" s="100">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134</v>
      </c>
      <c r="P13" s="111">
        <v>120</v>
      </c>
      <c r="Q13" s="111">
        <v>3927812</v>
      </c>
      <c r="R13" s="46">
        <f t="shared" si="4"/>
        <v>5233</v>
      </c>
      <c r="S13" s="47">
        <f t="shared" si="5"/>
        <v>125.592</v>
      </c>
      <c r="T13" s="47">
        <f t="shared" si="6"/>
        <v>5.2329999999999997</v>
      </c>
      <c r="U13" s="112">
        <v>5</v>
      </c>
      <c r="V13" s="112">
        <f t="shared" si="7"/>
        <v>5</v>
      </c>
      <c r="W13" s="113" t="s">
        <v>135</v>
      </c>
      <c r="X13" s="115">
        <v>0</v>
      </c>
      <c r="Y13" s="115">
        <v>0</v>
      </c>
      <c r="Z13" s="115">
        <v>1187</v>
      </c>
      <c r="AA13" s="115">
        <v>1185</v>
      </c>
      <c r="AB13" s="115">
        <v>1187</v>
      </c>
      <c r="AC13" s="48" t="s">
        <v>90</v>
      </c>
      <c r="AD13" s="48" t="s">
        <v>90</v>
      </c>
      <c r="AE13" s="48" t="s">
        <v>90</v>
      </c>
      <c r="AF13" s="114" t="s">
        <v>90</v>
      </c>
      <c r="AG13" s="123">
        <v>47131646</v>
      </c>
      <c r="AH13" s="49">
        <f>IF(ISBLANK(AG13),"-",AG13-AG12)</f>
        <v>1242</v>
      </c>
      <c r="AI13" s="50">
        <f t="shared" si="8"/>
        <v>237.3399579591057</v>
      </c>
      <c r="AJ13" s="98">
        <v>0</v>
      </c>
      <c r="AK13" s="98">
        <v>0</v>
      </c>
      <c r="AL13" s="98">
        <v>1</v>
      </c>
      <c r="AM13" s="98">
        <v>1</v>
      </c>
      <c r="AN13" s="98">
        <v>1</v>
      </c>
      <c r="AO13" s="98">
        <v>0.75</v>
      </c>
      <c r="AP13" s="115">
        <v>10887437</v>
      </c>
      <c r="AQ13" s="115">
        <f t="shared" si="1"/>
        <v>330</v>
      </c>
      <c r="AR13" s="51"/>
      <c r="AS13" s="52" t="s">
        <v>113</v>
      </c>
      <c r="AV13" s="39" t="s">
        <v>94</v>
      </c>
      <c r="AW13" s="39" t="s">
        <v>95</v>
      </c>
      <c r="AY13" s="81" t="s">
        <v>132</v>
      </c>
    </row>
    <row r="14" spans="2:51" x14ac:dyDescent="0.25">
      <c r="B14" s="40">
        <v>2.125</v>
      </c>
      <c r="C14" s="40">
        <v>0.16666666666666699</v>
      </c>
      <c r="D14" s="110">
        <v>4</v>
      </c>
      <c r="E14" s="41">
        <f t="shared" si="0"/>
        <v>2.8169014084507045</v>
      </c>
      <c r="F14" s="100">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154</v>
      </c>
      <c r="P14" s="111">
        <v>110</v>
      </c>
      <c r="Q14" s="111">
        <v>3931584</v>
      </c>
      <c r="R14" s="46">
        <f t="shared" si="4"/>
        <v>3772</v>
      </c>
      <c r="S14" s="47">
        <f t="shared" si="5"/>
        <v>90.528000000000006</v>
      </c>
      <c r="T14" s="47">
        <f t="shared" si="6"/>
        <v>3.7719999999999998</v>
      </c>
      <c r="U14" s="112">
        <v>7.4</v>
      </c>
      <c r="V14" s="112">
        <f t="shared" si="7"/>
        <v>7.4</v>
      </c>
      <c r="W14" s="113" t="s">
        <v>135</v>
      </c>
      <c r="X14" s="115">
        <v>0</v>
      </c>
      <c r="Y14" s="115">
        <v>0</v>
      </c>
      <c r="Z14" s="115">
        <v>1138</v>
      </c>
      <c r="AA14" s="115">
        <v>1185</v>
      </c>
      <c r="AB14" s="115">
        <v>1138</v>
      </c>
      <c r="AC14" s="48" t="s">
        <v>90</v>
      </c>
      <c r="AD14" s="48" t="s">
        <v>90</v>
      </c>
      <c r="AE14" s="48" t="s">
        <v>90</v>
      </c>
      <c r="AF14" s="114" t="s">
        <v>90</v>
      </c>
      <c r="AG14" s="123">
        <v>47132842</v>
      </c>
      <c r="AH14" s="49">
        <f t="shared" ref="AH14:AH34" si="9">IF(ISBLANK(AG14),"-",AG14-AG13)</f>
        <v>1196</v>
      </c>
      <c r="AI14" s="50">
        <f t="shared" si="8"/>
        <v>317.07317073170731</v>
      </c>
      <c r="AJ14" s="98">
        <v>0</v>
      </c>
      <c r="AK14" s="98">
        <v>0</v>
      </c>
      <c r="AL14" s="98">
        <v>1</v>
      </c>
      <c r="AM14" s="98">
        <v>1</v>
      </c>
      <c r="AN14" s="98">
        <v>1</v>
      </c>
      <c r="AO14" s="98">
        <v>0.75</v>
      </c>
      <c r="AP14" s="115">
        <v>10888014</v>
      </c>
      <c r="AQ14" s="115">
        <f t="shared" si="1"/>
        <v>577</v>
      </c>
      <c r="AR14" s="51"/>
      <c r="AS14" s="52" t="s">
        <v>113</v>
      </c>
      <c r="AT14" s="54"/>
      <c r="AV14" s="39" t="s">
        <v>96</v>
      </c>
      <c r="AW14" s="39" t="s">
        <v>97</v>
      </c>
      <c r="AY14" s="81"/>
    </row>
    <row r="15" spans="2:51" ht="14.25" customHeight="1" x14ac:dyDescent="0.25">
      <c r="B15" s="40">
        <v>2.1666666666666701</v>
      </c>
      <c r="C15" s="40">
        <v>0.20833333333333301</v>
      </c>
      <c r="D15" s="110">
        <v>4</v>
      </c>
      <c r="E15" s="41">
        <f t="shared" si="0"/>
        <v>2.8169014084507045</v>
      </c>
      <c r="F15" s="100">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127</v>
      </c>
      <c r="P15" s="111">
        <v>122</v>
      </c>
      <c r="Q15" s="111">
        <v>3935688</v>
      </c>
      <c r="R15" s="46">
        <f t="shared" si="4"/>
        <v>4104</v>
      </c>
      <c r="S15" s="47">
        <f t="shared" si="5"/>
        <v>98.495999999999995</v>
      </c>
      <c r="T15" s="47">
        <f t="shared" si="6"/>
        <v>4.1040000000000001</v>
      </c>
      <c r="U15" s="112">
        <v>9.5</v>
      </c>
      <c r="V15" s="112">
        <f t="shared" si="7"/>
        <v>9.5</v>
      </c>
      <c r="W15" s="113" t="s">
        <v>135</v>
      </c>
      <c r="X15" s="115">
        <v>0</v>
      </c>
      <c r="Y15" s="115">
        <v>0</v>
      </c>
      <c r="Z15" s="115">
        <v>1137</v>
      </c>
      <c r="AA15" s="115">
        <v>1185</v>
      </c>
      <c r="AB15" s="115">
        <v>1137</v>
      </c>
      <c r="AC15" s="48" t="s">
        <v>90</v>
      </c>
      <c r="AD15" s="48" t="s">
        <v>90</v>
      </c>
      <c r="AE15" s="48" t="s">
        <v>90</v>
      </c>
      <c r="AF15" s="114" t="s">
        <v>90</v>
      </c>
      <c r="AG15" s="123">
        <v>47134060</v>
      </c>
      <c r="AH15" s="49">
        <f t="shared" si="9"/>
        <v>1218</v>
      </c>
      <c r="AI15" s="50">
        <f t="shared" si="8"/>
        <v>296.78362573099412</v>
      </c>
      <c r="AJ15" s="98">
        <v>0</v>
      </c>
      <c r="AK15" s="98">
        <v>0</v>
      </c>
      <c r="AL15" s="98">
        <v>1</v>
      </c>
      <c r="AM15" s="98">
        <v>1</v>
      </c>
      <c r="AN15" s="98">
        <v>1</v>
      </c>
      <c r="AO15" s="98">
        <v>0.75</v>
      </c>
      <c r="AP15" s="115">
        <v>10888097</v>
      </c>
      <c r="AQ15" s="115">
        <f t="shared" si="1"/>
        <v>83</v>
      </c>
      <c r="AR15" s="51"/>
      <c r="AS15" s="52" t="s">
        <v>113</v>
      </c>
      <c r="AV15" s="39" t="s">
        <v>98</v>
      </c>
      <c r="AW15" s="39" t="s">
        <v>99</v>
      </c>
      <c r="AY15" s="97"/>
    </row>
    <row r="16" spans="2:51" x14ac:dyDescent="0.25">
      <c r="B16" s="40">
        <v>2.2083333333333299</v>
      </c>
      <c r="C16" s="40">
        <v>0.25</v>
      </c>
      <c r="D16" s="110">
        <v>5</v>
      </c>
      <c r="E16" s="41">
        <f t="shared" si="0"/>
        <v>3.5211267605633805</v>
      </c>
      <c r="F16" s="100">
        <v>75</v>
      </c>
      <c r="G16" s="41">
        <f t="shared" si="2"/>
        <v>52.816901408450704</v>
      </c>
      <c r="H16" s="42" t="s">
        <v>88</v>
      </c>
      <c r="I16" s="42">
        <f t="shared" si="3"/>
        <v>51.408450704225352</v>
      </c>
      <c r="J16" s="43">
        <f t="shared" ref="J16:J25" si="10">F16/1.42</f>
        <v>52.816901408450704</v>
      </c>
      <c r="K16" s="42">
        <f>J16+1.42</f>
        <v>54.236901408450706</v>
      </c>
      <c r="L16" s="44">
        <v>19</v>
      </c>
      <c r="M16" s="45" t="s">
        <v>100</v>
      </c>
      <c r="N16" s="45">
        <v>13.1</v>
      </c>
      <c r="O16" s="111">
        <v>133</v>
      </c>
      <c r="P16" s="111">
        <v>130</v>
      </c>
      <c r="Q16" s="111">
        <v>3941014</v>
      </c>
      <c r="R16" s="46">
        <f t="shared" si="4"/>
        <v>5326</v>
      </c>
      <c r="S16" s="47">
        <f t="shared" si="5"/>
        <v>127.824</v>
      </c>
      <c r="T16" s="47">
        <f t="shared" si="6"/>
        <v>5.3259999999999996</v>
      </c>
      <c r="U16" s="112">
        <v>9.5</v>
      </c>
      <c r="V16" s="112">
        <f t="shared" si="7"/>
        <v>9.5</v>
      </c>
      <c r="W16" s="113" t="s">
        <v>135</v>
      </c>
      <c r="X16" s="115">
        <v>0</v>
      </c>
      <c r="Y16" s="115">
        <v>0</v>
      </c>
      <c r="Z16" s="115">
        <v>1138</v>
      </c>
      <c r="AA16" s="115">
        <v>1185</v>
      </c>
      <c r="AB16" s="115">
        <v>1037</v>
      </c>
      <c r="AC16" s="48" t="s">
        <v>90</v>
      </c>
      <c r="AD16" s="48" t="s">
        <v>90</v>
      </c>
      <c r="AE16" s="48" t="s">
        <v>90</v>
      </c>
      <c r="AF16" s="114" t="s">
        <v>90</v>
      </c>
      <c r="AG16" s="123">
        <v>47135144</v>
      </c>
      <c r="AH16" s="49">
        <f t="shared" si="9"/>
        <v>1084</v>
      </c>
      <c r="AI16" s="50">
        <f t="shared" si="8"/>
        <v>203.52985354862938</v>
      </c>
      <c r="AJ16" s="98">
        <v>0</v>
      </c>
      <c r="AK16" s="98">
        <v>0</v>
      </c>
      <c r="AL16" s="98">
        <v>1</v>
      </c>
      <c r="AM16" s="98">
        <v>1</v>
      </c>
      <c r="AN16" s="98">
        <v>1</v>
      </c>
      <c r="AO16" s="98">
        <v>0</v>
      </c>
      <c r="AP16" s="115">
        <v>10888097</v>
      </c>
      <c r="AQ16" s="115">
        <f t="shared" si="1"/>
        <v>0</v>
      </c>
      <c r="AR16" s="53">
        <v>1.18</v>
      </c>
      <c r="AS16" s="52" t="s">
        <v>101</v>
      </c>
      <c r="AV16" s="39" t="s">
        <v>102</v>
      </c>
      <c r="AW16" s="39" t="s">
        <v>103</v>
      </c>
      <c r="AY16" s="97"/>
    </row>
    <row r="17" spans="1:51" x14ac:dyDescent="0.25">
      <c r="B17" s="40">
        <v>2.25</v>
      </c>
      <c r="C17" s="40">
        <v>0.29166666666666702</v>
      </c>
      <c r="D17" s="110">
        <v>6</v>
      </c>
      <c r="E17" s="41">
        <f t="shared" si="0"/>
        <v>4.2253521126760569</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144</v>
      </c>
      <c r="P17" s="111">
        <v>138</v>
      </c>
      <c r="Q17" s="111">
        <v>3946784</v>
      </c>
      <c r="R17" s="46">
        <f t="shared" si="4"/>
        <v>5770</v>
      </c>
      <c r="S17" s="47">
        <f t="shared" si="5"/>
        <v>138.47999999999999</v>
      </c>
      <c r="T17" s="47">
        <f t="shared" si="6"/>
        <v>5.77</v>
      </c>
      <c r="U17" s="112">
        <v>9.5</v>
      </c>
      <c r="V17" s="112">
        <f t="shared" si="7"/>
        <v>9.5</v>
      </c>
      <c r="W17" s="113" t="s">
        <v>135</v>
      </c>
      <c r="X17" s="115">
        <v>0</v>
      </c>
      <c r="Y17" s="115">
        <v>0</v>
      </c>
      <c r="Z17" s="115">
        <v>1187</v>
      </c>
      <c r="AA17" s="115">
        <v>1185</v>
      </c>
      <c r="AB17" s="115">
        <v>1187</v>
      </c>
      <c r="AC17" s="48" t="s">
        <v>90</v>
      </c>
      <c r="AD17" s="48" t="s">
        <v>90</v>
      </c>
      <c r="AE17" s="48" t="s">
        <v>90</v>
      </c>
      <c r="AF17" s="114" t="s">
        <v>90</v>
      </c>
      <c r="AG17" s="123">
        <v>47136408</v>
      </c>
      <c r="AH17" s="49">
        <f t="shared" si="9"/>
        <v>1264</v>
      </c>
      <c r="AI17" s="50">
        <f t="shared" si="8"/>
        <v>219.06412478336225</v>
      </c>
      <c r="AJ17" s="98">
        <v>0</v>
      </c>
      <c r="AK17" s="98">
        <v>0</v>
      </c>
      <c r="AL17" s="98">
        <v>1</v>
      </c>
      <c r="AM17" s="98">
        <v>1</v>
      </c>
      <c r="AN17" s="98">
        <v>1</v>
      </c>
      <c r="AO17" s="98">
        <v>0</v>
      </c>
      <c r="AP17" s="115">
        <v>10888097</v>
      </c>
      <c r="AQ17" s="115">
        <f t="shared" si="1"/>
        <v>0</v>
      </c>
      <c r="AR17" s="51"/>
      <c r="AS17" s="52" t="s">
        <v>101</v>
      </c>
      <c r="AT17" s="54"/>
      <c r="AV17" s="39" t="s">
        <v>104</v>
      </c>
      <c r="AW17" s="39" t="s">
        <v>105</v>
      </c>
      <c r="AY17" s="101"/>
    </row>
    <row r="18" spans="1:51" x14ac:dyDescent="0.25">
      <c r="B18" s="40">
        <v>2.2916666666666701</v>
      </c>
      <c r="C18" s="40">
        <v>0.33333333333333298</v>
      </c>
      <c r="D18" s="110">
        <v>6</v>
      </c>
      <c r="E18" s="41">
        <f t="shared" si="0"/>
        <v>4.2253521126760569</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137</v>
      </c>
      <c r="P18" s="111">
        <v>143</v>
      </c>
      <c r="Q18" s="111">
        <v>3952782</v>
      </c>
      <c r="R18" s="46">
        <f t="shared" si="4"/>
        <v>5998</v>
      </c>
      <c r="S18" s="47">
        <f t="shared" si="5"/>
        <v>143.952</v>
      </c>
      <c r="T18" s="47">
        <f t="shared" si="6"/>
        <v>5.9980000000000002</v>
      </c>
      <c r="U18" s="112">
        <v>9.1999999999999993</v>
      </c>
      <c r="V18" s="112">
        <f t="shared" si="7"/>
        <v>9.1999999999999993</v>
      </c>
      <c r="W18" s="113" t="s">
        <v>129</v>
      </c>
      <c r="X18" s="115">
        <v>1017</v>
      </c>
      <c r="Y18" s="115">
        <v>0</v>
      </c>
      <c r="Z18" s="115">
        <v>1187</v>
      </c>
      <c r="AA18" s="115">
        <v>1185</v>
      </c>
      <c r="AB18" s="115">
        <v>1187</v>
      </c>
      <c r="AC18" s="48" t="s">
        <v>90</v>
      </c>
      <c r="AD18" s="48" t="s">
        <v>90</v>
      </c>
      <c r="AE18" s="48" t="s">
        <v>90</v>
      </c>
      <c r="AF18" s="114" t="s">
        <v>90</v>
      </c>
      <c r="AG18" s="123">
        <v>47137768</v>
      </c>
      <c r="AH18" s="49">
        <f t="shared" si="9"/>
        <v>1360</v>
      </c>
      <c r="AI18" s="50">
        <f t="shared" si="8"/>
        <v>226.74224741580525</v>
      </c>
      <c r="AJ18" s="98">
        <v>0</v>
      </c>
      <c r="AK18" s="98">
        <v>0</v>
      </c>
      <c r="AL18" s="98">
        <v>1</v>
      </c>
      <c r="AM18" s="98">
        <v>1</v>
      </c>
      <c r="AN18" s="98">
        <v>1</v>
      </c>
      <c r="AO18" s="98">
        <v>0</v>
      </c>
      <c r="AP18" s="115">
        <v>10888097</v>
      </c>
      <c r="AQ18" s="115">
        <f t="shared" si="1"/>
        <v>0</v>
      </c>
      <c r="AR18" s="51"/>
      <c r="AS18" s="52" t="s">
        <v>101</v>
      </c>
      <c r="AV18" s="39" t="s">
        <v>106</v>
      </c>
      <c r="AW18" s="39" t="s">
        <v>107</v>
      </c>
      <c r="AY18" s="101"/>
    </row>
    <row r="19" spans="1:51" x14ac:dyDescent="0.25">
      <c r="B19" s="40">
        <v>2.3333333333333299</v>
      </c>
      <c r="C19" s="40">
        <v>0.375</v>
      </c>
      <c r="D19" s="110">
        <v>5</v>
      </c>
      <c r="E19" s="41">
        <f t="shared" si="0"/>
        <v>3.5211267605633805</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134</v>
      </c>
      <c r="P19" s="111">
        <v>145</v>
      </c>
      <c r="Q19" s="111">
        <v>3958860</v>
      </c>
      <c r="R19" s="46">
        <f t="shared" si="4"/>
        <v>6078</v>
      </c>
      <c r="S19" s="47">
        <f t="shared" si="5"/>
        <v>145.87200000000001</v>
      </c>
      <c r="T19" s="47">
        <f t="shared" si="6"/>
        <v>6.0780000000000003</v>
      </c>
      <c r="U19" s="112">
        <v>8.6999999999999993</v>
      </c>
      <c r="V19" s="112">
        <f t="shared" si="7"/>
        <v>8.6999999999999993</v>
      </c>
      <c r="W19" s="113" t="s">
        <v>129</v>
      </c>
      <c r="X19" s="115">
        <v>1047</v>
      </c>
      <c r="Y19" s="115">
        <v>0</v>
      </c>
      <c r="Z19" s="115">
        <v>1187</v>
      </c>
      <c r="AA19" s="115">
        <v>1185</v>
      </c>
      <c r="AB19" s="115">
        <v>1187</v>
      </c>
      <c r="AC19" s="48" t="s">
        <v>90</v>
      </c>
      <c r="AD19" s="48" t="s">
        <v>90</v>
      </c>
      <c r="AE19" s="48" t="s">
        <v>90</v>
      </c>
      <c r="AF19" s="114" t="s">
        <v>90</v>
      </c>
      <c r="AG19" s="123">
        <v>47139132</v>
      </c>
      <c r="AH19" s="49">
        <f t="shared" si="9"/>
        <v>1364</v>
      </c>
      <c r="AI19" s="50">
        <f t="shared" si="8"/>
        <v>224.41592629154326</v>
      </c>
      <c r="AJ19" s="98">
        <v>1</v>
      </c>
      <c r="AK19" s="98">
        <v>0</v>
      </c>
      <c r="AL19" s="98">
        <v>1</v>
      </c>
      <c r="AM19" s="98">
        <v>1</v>
      </c>
      <c r="AN19" s="98">
        <v>1</v>
      </c>
      <c r="AO19" s="98">
        <v>0</v>
      </c>
      <c r="AP19" s="115">
        <v>10888097</v>
      </c>
      <c r="AQ19" s="115">
        <f t="shared" si="1"/>
        <v>0</v>
      </c>
      <c r="AR19" s="51"/>
      <c r="AS19" s="52" t="s">
        <v>101</v>
      </c>
      <c r="AV19" s="39" t="s">
        <v>108</v>
      </c>
      <c r="AW19" s="39" t="s">
        <v>109</v>
      </c>
      <c r="AY19" s="101"/>
    </row>
    <row r="20" spans="1:51" x14ac:dyDescent="0.25">
      <c r="B20" s="40">
        <v>2.375</v>
      </c>
      <c r="C20" s="40">
        <v>0.41666666666666669</v>
      </c>
      <c r="D20" s="110">
        <v>5</v>
      </c>
      <c r="E20" s="41">
        <f t="shared" si="0"/>
        <v>3.5211267605633805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135</v>
      </c>
      <c r="P20" s="111">
        <v>146</v>
      </c>
      <c r="Q20" s="111">
        <v>3965017</v>
      </c>
      <c r="R20" s="46">
        <f t="shared" si="4"/>
        <v>6157</v>
      </c>
      <c r="S20" s="47">
        <f t="shared" si="5"/>
        <v>147.768</v>
      </c>
      <c r="T20" s="47">
        <f t="shared" si="6"/>
        <v>6.157</v>
      </c>
      <c r="U20" s="112">
        <v>8</v>
      </c>
      <c r="V20" s="112">
        <f t="shared" si="7"/>
        <v>8</v>
      </c>
      <c r="W20" s="113" t="s">
        <v>129</v>
      </c>
      <c r="X20" s="115">
        <v>1047</v>
      </c>
      <c r="Y20" s="115">
        <v>0</v>
      </c>
      <c r="Z20" s="115">
        <v>1187</v>
      </c>
      <c r="AA20" s="115">
        <v>1185</v>
      </c>
      <c r="AB20" s="115">
        <v>1187</v>
      </c>
      <c r="AC20" s="48" t="s">
        <v>90</v>
      </c>
      <c r="AD20" s="48" t="s">
        <v>90</v>
      </c>
      <c r="AE20" s="48" t="s">
        <v>90</v>
      </c>
      <c r="AF20" s="114" t="s">
        <v>90</v>
      </c>
      <c r="AG20" s="123">
        <v>47140516</v>
      </c>
      <c r="AH20" s="49">
        <f t="shared" si="9"/>
        <v>1384</v>
      </c>
      <c r="AI20" s="50">
        <f t="shared" si="8"/>
        <v>224.78479779113204</v>
      </c>
      <c r="AJ20" s="98">
        <v>1</v>
      </c>
      <c r="AK20" s="98">
        <v>0</v>
      </c>
      <c r="AL20" s="98">
        <v>1</v>
      </c>
      <c r="AM20" s="98">
        <v>1</v>
      </c>
      <c r="AN20" s="98">
        <v>1</v>
      </c>
      <c r="AO20" s="98">
        <v>0</v>
      </c>
      <c r="AP20" s="115">
        <v>10888097</v>
      </c>
      <c r="AQ20" s="115">
        <f t="shared" si="1"/>
        <v>0</v>
      </c>
      <c r="AR20" s="53">
        <v>1.25</v>
      </c>
      <c r="AS20" s="52" t="s">
        <v>134</v>
      </c>
      <c r="AY20" s="101"/>
    </row>
    <row r="21" spans="1:51" x14ac:dyDescent="0.25">
      <c r="B21" s="40">
        <v>2.4166666666666701</v>
      </c>
      <c r="C21" s="40">
        <v>0.45833333333333298</v>
      </c>
      <c r="D21" s="110">
        <v>5</v>
      </c>
      <c r="E21" s="41">
        <f t="shared" si="0"/>
        <v>3.5211267605633805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132</v>
      </c>
      <c r="P21" s="111">
        <v>143</v>
      </c>
      <c r="Q21" s="111">
        <v>3971175</v>
      </c>
      <c r="R21" s="46">
        <f t="shared" si="4"/>
        <v>6158</v>
      </c>
      <c r="S21" s="47">
        <f t="shared" si="5"/>
        <v>147.792</v>
      </c>
      <c r="T21" s="47">
        <f t="shared" si="6"/>
        <v>6.1580000000000004</v>
      </c>
      <c r="U21" s="112">
        <v>7.4</v>
      </c>
      <c r="V21" s="112">
        <f t="shared" si="7"/>
        <v>7.4</v>
      </c>
      <c r="W21" s="113" t="s">
        <v>129</v>
      </c>
      <c r="X21" s="115">
        <v>1047</v>
      </c>
      <c r="Y21" s="115">
        <v>0</v>
      </c>
      <c r="Z21" s="115">
        <v>1187</v>
      </c>
      <c r="AA21" s="115">
        <v>1185</v>
      </c>
      <c r="AB21" s="115">
        <v>1187</v>
      </c>
      <c r="AC21" s="48" t="s">
        <v>90</v>
      </c>
      <c r="AD21" s="48" t="s">
        <v>90</v>
      </c>
      <c r="AE21" s="48" t="s">
        <v>90</v>
      </c>
      <c r="AF21" s="114" t="s">
        <v>90</v>
      </c>
      <c r="AG21" s="123">
        <v>47141892</v>
      </c>
      <c r="AH21" s="49">
        <f t="shared" si="9"/>
        <v>1376</v>
      </c>
      <c r="AI21" s="50">
        <f t="shared" si="8"/>
        <v>223.44917180902888</v>
      </c>
      <c r="AJ21" s="98">
        <v>1</v>
      </c>
      <c r="AK21" s="98">
        <v>0</v>
      </c>
      <c r="AL21" s="98">
        <v>1</v>
      </c>
      <c r="AM21" s="98">
        <v>1</v>
      </c>
      <c r="AN21" s="98">
        <v>1</v>
      </c>
      <c r="AO21" s="98">
        <v>0</v>
      </c>
      <c r="AP21" s="115">
        <v>10888097</v>
      </c>
      <c r="AQ21" s="115">
        <f t="shared" si="1"/>
        <v>0</v>
      </c>
      <c r="AR21" s="51"/>
      <c r="AS21" s="52" t="s">
        <v>101</v>
      </c>
      <c r="AY21" s="101"/>
    </row>
    <row r="22" spans="1:51" x14ac:dyDescent="0.25">
      <c r="A22" s="97" t="s">
        <v>163</v>
      </c>
      <c r="B22" s="40">
        <v>2.4583333333333299</v>
      </c>
      <c r="C22" s="40">
        <v>0.5</v>
      </c>
      <c r="D22" s="110">
        <v>4</v>
      </c>
      <c r="E22" s="41">
        <f t="shared" si="0"/>
        <v>2.8169014084507045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130</v>
      </c>
      <c r="P22" s="111">
        <v>142</v>
      </c>
      <c r="Q22" s="111">
        <v>3977215</v>
      </c>
      <c r="R22" s="46">
        <f t="shared" si="4"/>
        <v>6040</v>
      </c>
      <c r="S22" s="47">
        <f t="shared" si="5"/>
        <v>144.96</v>
      </c>
      <c r="T22" s="47">
        <f t="shared" si="6"/>
        <v>6.04</v>
      </c>
      <c r="U22" s="112">
        <v>6.6</v>
      </c>
      <c r="V22" s="112">
        <f t="shared" si="7"/>
        <v>6.6</v>
      </c>
      <c r="W22" s="113" t="s">
        <v>129</v>
      </c>
      <c r="X22" s="115">
        <v>1078</v>
      </c>
      <c r="Y22" s="115">
        <v>0</v>
      </c>
      <c r="Z22" s="115">
        <v>1187</v>
      </c>
      <c r="AA22" s="115">
        <v>1185</v>
      </c>
      <c r="AB22" s="115">
        <v>1187</v>
      </c>
      <c r="AC22" s="48" t="s">
        <v>90</v>
      </c>
      <c r="AD22" s="48" t="s">
        <v>90</v>
      </c>
      <c r="AE22" s="48" t="s">
        <v>90</v>
      </c>
      <c r="AF22" s="114" t="s">
        <v>90</v>
      </c>
      <c r="AG22" s="123">
        <v>47143280</v>
      </c>
      <c r="AH22" s="49">
        <f t="shared" si="9"/>
        <v>1388</v>
      </c>
      <c r="AI22" s="50">
        <f t="shared" si="8"/>
        <v>229.80132450331126</v>
      </c>
      <c r="AJ22" s="98">
        <v>1</v>
      </c>
      <c r="AK22" s="98">
        <v>0</v>
      </c>
      <c r="AL22" s="98">
        <v>1</v>
      </c>
      <c r="AM22" s="98">
        <v>1</v>
      </c>
      <c r="AN22" s="98">
        <v>1</v>
      </c>
      <c r="AO22" s="98">
        <v>0</v>
      </c>
      <c r="AP22" s="115">
        <v>10888097</v>
      </c>
      <c r="AQ22" s="115">
        <f t="shared" si="1"/>
        <v>0</v>
      </c>
      <c r="AR22" s="51"/>
      <c r="AS22" s="52" t="s">
        <v>101</v>
      </c>
      <c r="AV22" s="55" t="s">
        <v>110</v>
      </c>
      <c r="AY22" s="101"/>
    </row>
    <row r="23" spans="1:51" x14ac:dyDescent="0.25">
      <c r="A23" s="97" t="s">
        <v>124</v>
      </c>
      <c r="B23" s="40">
        <v>2.5</v>
      </c>
      <c r="C23" s="40">
        <v>0.54166666666666696</v>
      </c>
      <c r="D23" s="110">
        <v>4</v>
      </c>
      <c r="E23" s="41">
        <f t="shared" si="0"/>
        <v>2.8169014084507045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132</v>
      </c>
      <c r="P23" s="111">
        <v>144</v>
      </c>
      <c r="Q23" s="111">
        <v>3983325</v>
      </c>
      <c r="R23" s="46">
        <f t="shared" si="4"/>
        <v>6110</v>
      </c>
      <c r="S23" s="47">
        <f t="shared" si="5"/>
        <v>146.63999999999999</v>
      </c>
      <c r="T23" s="47">
        <f t="shared" si="6"/>
        <v>6.11</v>
      </c>
      <c r="U23" s="112">
        <v>5.9</v>
      </c>
      <c r="V23" s="112">
        <f t="shared" si="7"/>
        <v>5.9</v>
      </c>
      <c r="W23" s="113" t="s">
        <v>129</v>
      </c>
      <c r="X23" s="115">
        <v>1048</v>
      </c>
      <c r="Y23" s="115">
        <v>0</v>
      </c>
      <c r="Z23" s="115">
        <v>1187</v>
      </c>
      <c r="AA23" s="115">
        <v>1185</v>
      </c>
      <c r="AB23" s="115">
        <v>1187</v>
      </c>
      <c r="AC23" s="48" t="s">
        <v>90</v>
      </c>
      <c r="AD23" s="48" t="s">
        <v>90</v>
      </c>
      <c r="AE23" s="48" t="s">
        <v>90</v>
      </c>
      <c r="AF23" s="114" t="s">
        <v>90</v>
      </c>
      <c r="AG23" s="123">
        <v>47144658</v>
      </c>
      <c r="AH23" s="49">
        <f t="shared" si="9"/>
        <v>1378</v>
      </c>
      <c r="AI23" s="50">
        <f t="shared" si="8"/>
        <v>225.531914893617</v>
      </c>
      <c r="AJ23" s="98">
        <v>1</v>
      </c>
      <c r="AK23" s="98">
        <v>0</v>
      </c>
      <c r="AL23" s="98">
        <v>1</v>
      </c>
      <c r="AM23" s="98">
        <v>1</v>
      </c>
      <c r="AN23" s="98">
        <v>1</v>
      </c>
      <c r="AO23" s="98">
        <v>0</v>
      </c>
      <c r="AP23" s="115">
        <v>10888097</v>
      </c>
      <c r="AQ23" s="115">
        <f t="shared" si="1"/>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135</v>
      </c>
      <c r="P24" s="111">
        <v>145</v>
      </c>
      <c r="Q24" s="111">
        <v>3989266</v>
      </c>
      <c r="R24" s="46">
        <f t="shared" si="4"/>
        <v>5941</v>
      </c>
      <c r="S24" s="47">
        <f t="shared" si="5"/>
        <v>142.584</v>
      </c>
      <c r="T24" s="47">
        <f t="shared" si="6"/>
        <v>5.9409999999999998</v>
      </c>
      <c r="U24" s="112">
        <v>5.3</v>
      </c>
      <c r="V24" s="112">
        <f t="shared" si="7"/>
        <v>5.3</v>
      </c>
      <c r="W24" s="113" t="s">
        <v>129</v>
      </c>
      <c r="X24" s="115">
        <v>1036</v>
      </c>
      <c r="Y24" s="115">
        <v>0</v>
      </c>
      <c r="Z24" s="115">
        <v>1187</v>
      </c>
      <c r="AA24" s="115">
        <v>1185</v>
      </c>
      <c r="AB24" s="115">
        <v>1187</v>
      </c>
      <c r="AC24" s="48" t="s">
        <v>90</v>
      </c>
      <c r="AD24" s="48" t="s">
        <v>90</v>
      </c>
      <c r="AE24" s="48" t="s">
        <v>90</v>
      </c>
      <c r="AF24" s="114" t="s">
        <v>90</v>
      </c>
      <c r="AG24" s="123">
        <v>47146028</v>
      </c>
      <c r="AH24" s="49">
        <f>IF(ISBLANK(AG24),"-",AG24-AG23)</f>
        <v>1370</v>
      </c>
      <c r="AI24" s="50">
        <f t="shared" si="8"/>
        <v>230.60090893788924</v>
      </c>
      <c r="AJ24" s="98">
        <v>1</v>
      </c>
      <c r="AK24" s="98">
        <v>0</v>
      </c>
      <c r="AL24" s="98">
        <v>1</v>
      </c>
      <c r="AM24" s="98">
        <v>1</v>
      </c>
      <c r="AN24" s="98">
        <v>1</v>
      </c>
      <c r="AO24" s="98">
        <v>0</v>
      </c>
      <c r="AP24" s="115">
        <v>10888097</v>
      </c>
      <c r="AQ24" s="115">
        <f t="shared" si="1"/>
        <v>0</v>
      </c>
      <c r="AR24" s="53">
        <v>1.1499999999999999</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135</v>
      </c>
      <c r="P25" s="111">
        <v>138</v>
      </c>
      <c r="Q25" s="111">
        <v>3995194</v>
      </c>
      <c r="R25" s="46">
        <f t="shared" si="4"/>
        <v>5928</v>
      </c>
      <c r="S25" s="47">
        <f t="shared" si="5"/>
        <v>142.27199999999999</v>
      </c>
      <c r="T25" s="47">
        <f t="shared" si="6"/>
        <v>5.9279999999999999</v>
      </c>
      <c r="U25" s="112">
        <v>4.9000000000000004</v>
      </c>
      <c r="V25" s="112">
        <f t="shared" si="7"/>
        <v>4.9000000000000004</v>
      </c>
      <c r="W25" s="113" t="s">
        <v>129</v>
      </c>
      <c r="X25" s="115">
        <v>1036</v>
      </c>
      <c r="Y25" s="115">
        <v>0</v>
      </c>
      <c r="Z25" s="115">
        <v>1187</v>
      </c>
      <c r="AA25" s="115">
        <v>1185</v>
      </c>
      <c r="AB25" s="115">
        <v>1186</v>
      </c>
      <c r="AC25" s="48" t="s">
        <v>90</v>
      </c>
      <c r="AD25" s="48" t="s">
        <v>90</v>
      </c>
      <c r="AE25" s="48" t="s">
        <v>90</v>
      </c>
      <c r="AF25" s="114" t="s">
        <v>90</v>
      </c>
      <c r="AG25" s="123">
        <v>47147388</v>
      </c>
      <c r="AH25" s="49">
        <f t="shared" si="9"/>
        <v>1360</v>
      </c>
      <c r="AI25" s="50">
        <f t="shared" si="8"/>
        <v>229.41970310391363</v>
      </c>
      <c r="AJ25" s="98">
        <v>1</v>
      </c>
      <c r="AK25" s="98">
        <v>0</v>
      </c>
      <c r="AL25" s="98">
        <v>1</v>
      </c>
      <c r="AM25" s="98">
        <v>1</v>
      </c>
      <c r="AN25" s="98">
        <v>1</v>
      </c>
      <c r="AO25" s="98">
        <v>0</v>
      </c>
      <c r="AP25" s="115">
        <v>10888097</v>
      </c>
      <c r="AQ25" s="115">
        <f t="shared" si="1"/>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134</v>
      </c>
      <c r="P26" s="111">
        <v>141</v>
      </c>
      <c r="Q26" s="111">
        <v>4001121</v>
      </c>
      <c r="R26" s="46">
        <f t="shared" si="4"/>
        <v>5927</v>
      </c>
      <c r="S26" s="47">
        <f t="shared" si="5"/>
        <v>142.24799999999999</v>
      </c>
      <c r="T26" s="47">
        <f t="shared" si="6"/>
        <v>5.9269999999999996</v>
      </c>
      <c r="U26" s="112">
        <v>4.4000000000000004</v>
      </c>
      <c r="V26" s="112">
        <f t="shared" si="7"/>
        <v>4.4000000000000004</v>
      </c>
      <c r="W26" s="113" t="s">
        <v>129</v>
      </c>
      <c r="X26" s="115">
        <v>1035</v>
      </c>
      <c r="Y26" s="115">
        <v>0</v>
      </c>
      <c r="Z26" s="115">
        <v>1187</v>
      </c>
      <c r="AA26" s="115">
        <v>1185</v>
      </c>
      <c r="AB26" s="115">
        <v>1187</v>
      </c>
      <c r="AC26" s="48" t="s">
        <v>90</v>
      </c>
      <c r="AD26" s="48" t="s">
        <v>90</v>
      </c>
      <c r="AE26" s="48" t="s">
        <v>90</v>
      </c>
      <c r="AF26" s="114" t="s">
        <v>90</v>
      </c>
      <c r="AG26" s="123">
        <v>47148740</v>
      </c>
      <c r="AH26" s="49">
        <f t="shared" si="9"/>
        <v>1352</v>
      </c>
      <c r="AI26" s="50">
        <f t="shared" si="8"/>
        <v>228.10865530622576</v>
      </c>
      <c r="AJ26" s="98">
        <v>1</v>
      </c>
      <c r="AK26" s="98">
        <v>0</v>
      </c>
      <c r="AL26" s="98">
        <v>1</v>
      </c>
      <c r="AM26" s="98">
        <v>1</v>
      </c>
      <c r="AN26" s="98">
        <v>1</v>
      </c>
      <c r="AO26" s="98">
        <v>0</v>
      </c>
      <c r="AP26" s="115">
        <v>10888097</v>
      </c>
      <c r="AQ26" s="115">
        <f t="shared" si="1"/>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134</v>
      </c>
      <c r="P27" s="111">
        <v>140</v>
      </c>
      <c r="Q27" s="111">
        <v>4007016</v>
      </c>
      <c r="R27" s="46">
        <f t="shared" si="4"/>
        <v>5895</v>
      </c>
      <c r="S27" s="47">
        <f t="shared" si="5"/>
        <v>141.47999999999999</v>
      </c>
      <c r="T27" s="47">
        <f t="shared" si="6"/>
        <v>5.8949999999999996</v>
      </c>
      <c r="U27" s="112">
        <v>3.9</v>
      </c>
      <c r="V27" s="112">
        <f t="shared" si="7"/>
        <v>3.9</v>
      </c>
      <c r="W27" s="113" t="s">
        <v>129</v>
      </c>
      <c r="X27" s="115">
        <v>1057</v>
      </c>
      <c r="Y27" s="115">
        <v>0</v>
      </c>
      <c r="Z27" s="115">
        <v>1187</v>
      </c>
      <c r="AA27" s="115">
        <v>1185</v>
      </c>
      <c r="AB27" s="115">
        <v>1187</v>
      </c>
      <c r="AC27" s="48" t="s">
        <v>90</v>
      </c>
      <c r="AD27" s="48" t="s">
        <v>90</v>
      </c>
      <c r="AE27" s="48" t="s">
        <v>90</v>
      </c>
      <c r="AF27" s="114" t="s">
        <v>90</v>
      </c>
      <c r="AG27" s="123">
        <v>47150092</v>
      </c>
      <c r="AH27" s="49">
        <f t="shared" si="9"/>
        <v>1352</v>
      </c>
      <c r="AI27" s="50">
        <f t="shared" si="8"/>
        <v>229.34690415606448</v>
      </c>
      <c r="AJ27" s="98">
        <v>1</v>
      </c>
      <c r="AK27" s="98">
        <v>0</v>
      </c>
      <c r="AL27" s="98">
        <v>1</v>
      </c>
      <c r="AM27" s="98">
        <v>1</v>
      </c>
      <c r="AN27" s="98">
        <v>1</v>
      </c>
      <c r="AO27" s="98">
        <v>0</v>
      </c>
      <c r="AP27" s="115">
        <v>10888097</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138</v>
      </c>
      <c r="P28" s="111">
        <v>132</v>
      </c>
      <c r="Q28" s="111">
        <v>4012859</v>
      </c>
      <c r="R28" s="46">
        <f t="shared" si="4"/>
        <v>5843</v>
      </c>
      <c r="S28" s="47">
        <f t="shared" si="5"/>
        <v>140.232</v>
      </c>
      <c r="T28" s="47">
        <f t="shared" si="6"/>
        <v>5.843</v>
      </c>
      <c r="U28" s="112">
        <v>3.5</v>
      </c>
      <c r="V28" s="112">
        <f t="shared" si="7"/>
        <v>3.5</v>
      </c>
      <c r="W28" s="113" t="s">
        <v>129</v>
      </c>
      <c r="X28" s="115">
        <v>1006</v>
      </c>
      <c r="Y28" s="115">
        <v>0</v>
      </c>
      <c r="Z28" s="115">
        <v>1187</v>
      </c>
      <c r="AA28" s="115">
        <v>1185</v>
      </c>
      <c r="AB28" s="115">
        <v>1188</v>
      </c>
      <c r="AC28" s="48" t="s">
        <v>90</v>
      </c>
      <c r="AD28" s="48" t="s">
        <v>90</v>
      </c>
      <c r="AE28" s="48" t="s">
        <v>90</v>
      </c>
      <c r="AF28" s="114" t="s">
        <v>90</v>
      </c>
      <c r="AG28" s="123">
        <v>47151432</v>
      </c>
      <c r="AH28" s="49">
        <f t="shared" si="9"/>
        <v>1340</v>
      </c>
      <c r="AI28" s="50">
        <f t="shared" si="8"/>
        <v>229.33424610645216</v>
      </c>
      <c r="AJ28" s="98">
        <v>1</v>
      </c>
      <c r="AK28" s="98">
        <v>0</v>
      </c>
      <c r="AL28" s="98">
        <v>1</v>
      </c>
      <c r="AM28" s="98">
        <v>1</v>
      </c>
      <c r="AN28" s="98">
        <v>1</v>
      </c>
      <c r="AO28" s="98">
        <v>0</v>
      </c>
      <c r="AP28" s="115">
        <v>10888097</v>
      </c>
      <c r="AQ28" s="115">
        <f t="shared" si="1"/>
        <v>0</v>
      </c>
      <c r="AR28" s="53">
        <v>1.19</v>
      </c>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139</v>
      </c>
      <c r="P29" s="111">
        <v>142</v>
      </c>
      <c r="Q29" s="111">
        <v>4018729</v>
      </c>
      <c r="R29" s="46">
        <f t="shared" si="4"/>
        <v>5870</v>
      </c>
      <c r="S29" s="47">
        <f t="shared" si="5"/>
        <v>140.88</v>
      </c>
      <c r="T29" s="47">
        <f t="shared" si="6"/>
        <v>5.87</v>
      </c>
      <c r="U29" s="112">
        <v>3.3</v>
      </c>
      <c r="V29" s="112">
        <f t="shared" si="7"/>
        <v>3.3</v>
      </c>
      <c r="W29" s="113" t="s">
        <v>129</v>
      </c>
      <c r="X29" s="115">
        <v>996</v>
      </c>
      <c r="Y29" s="115">
        <v>0</v>
      </c>
      <c r="Z29" s="115">
        <v>1187</v>
      </c>
      <c r="AA29" s="115">
        <v>1185</v>
      </c>
      <c r="AB29" s="115">
        <v>1187</v>
      </c>
      <c r="AC29" s="48" t="s">
        <v>90</v>
      </c>
      <c r="AD29" s="48" t="s">
        <v>90</v>
      </c>
      <c r="AE29" s="48" t="s">
        <v>90</v>
      </c>
      <c r="AF29" s="114" t="s">
        <v>90</v>
      </c>
      <c r="AG29" s="123">
        <v>47152764</v>
      </c>
      <c r="AH29" s="49">
        <f t="shared" si="9"/>
        <v>1332</v>
      </c>
      <c r="AI29" s="50">
        <f t="shared" si="8"/>
        <v>226.91652470187393</v>
      </c>
      <c r="AJ29" s="98">
        <v>1</v>
      </c>
      <c r="AK29" s="98">
        <v>0</v>
      </c>
      <c r="AL29" s="98">
        <v>1</v>
      </c>
      <c r="AM29" s="98">
        <v>1</v>
      </c>
      <c r="AN29" s="98">
        <v>1</v>
      </c>
      <c r="AO29" s="98">
        <v>0</v>
      </c>
      <c r="AP29" s="115">
        <v>10888097</v>
      </c>
      <c r="AQ29" s="115">
        <f t="shared" si="1"/>
        <v>0</v>
      </c>
      <c r="AR29" s="51"/>
      <c r="AS29" s="52" t="s">
        <v>113</v>
      </c>
      <c r="AY29" s="101"/>
    </row>
    <row r="30" spans="1:51" x14ac:dyDescent="0.25">
      <c r="B30" s="40">
        <v>2.7916666666666701</v>
      </c>
      <c r="C30" s="40">
        <v>0.83333333333333703</v>
      </c>
      <c r="D30" s="110">
        <v>4</v>
      </c>
      <c r="E30" s="41">
        <f t="shared" si="0"/>
        <v>2.8169014084507045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135</v>
      </c>
      <c r="P30" s="111">
        <v>135</v>
      </c>
      <c r="Q30" s="111">
        <v>4024534</v>
      </c>
      <c r="R30" s="46">
        <f t="shared" si="4"/>
        <v>5805</v>
      </c>
      <c r="S30" s="47">
        <f t="shared" si="5"/>
        <v>139.32</v>
      </c>
      <c r="T30" s="47">
        <f t="shared" si="6"/>
        <v>5.8049999999999997</v>
      </c>
      <c r="U30" s="112">
        <v>3.1</v>
      </c>
      <c r="V30" s="112">
        <f t="shared" si="7"/>
        <v>3.1</v>
      </c>
      <c r="W30" s="113" t="s">
        <v>129</v>
      </c>
      <c r="X30" s="115">
        <v>996</v>
      </c>
      <c r="Y30" s="115">
        <v>0</v>
      </c>
      <c r="Z30" s="115">
        <v>1187</v>
      </c>
      <c r="AA30" s="115">
        <v>1185</v>
      </c>
      <c r="AB30" s="115">
        <v>1187</v>
      </c>
      <c r="AC30" s="48" t="s">
        <v>90</v>
      </c>
      <c r="AD30" s="48" t="s">
        <v>90</v>
      </c>
      <c r="AE30" s="48" t="s">
        <v>90</v>
      </c>
      <c r="AF30" s="114" t="s">
        <v>90</v>
      </c>
      <c r="AG30" s="123">
        <v>47154108</v>
      </c>
      <c r="AH30" s="49">
        <f t="shared" si="9"/>
        <v>1344</v>
      </c>
      <c r="AI30" s="50">
        <f t="shared" si="8"/>
        <v>231.52454780361759</v>
      </c>
      <c r="AJ30" s="98">
        <v>1</v>
      </c>
      <c r="AK30" s="98">
        <v>0</v>
      </c>
      <c r="AL30" s="98">
        <v>1</v>
      </c>
      <c r="AM30" s="98">
        <v>1</v>
      </c>
      <c r="AN30" s="98">
        <v>1</v>
      </c>
      <c r="AO30" s="98">
        <v>0</v>
      </c>
      <c r="AP30" s="115">
        <v>10888097</v>
      </c>
      <c r="AQ30" s="115">
        <f t="shared" si="1"/>
        <v>0</v>
      </c>
      <c r="AR30" s="51"/>
      <c r="AS30" s="52" t="s">
        <v>113</v>
      </c>
      <c r="AV30" s="339" t="s">
        <v>117</v>
      </c>
      <c r="AW30" s="339"/>
      <c r="AY30" s="101"/>
    </row>
    <row r="31" spans="1:51" x14ac:dyDescent="0.25">
      <c r="B31" s="40">
        <v>2.8333333333333299</v>
      </c>
      <c r="C31" s="40">
        <v>0.875000000000004</v>
      </c>
      <c r="D31" s="110">
        <v>4</v>
      </c>
      <c r="E31" s="41">
        <f t="shared" si="0"/>
        <v>2.8169014084507045</v>
      </c>
      <c r="F31" s="175">
        <v>76</v>
      </c>
      <c r="G31" s="41">
        <f t="shared" si="2"/>
        <v>53.521126760563384</v>
      </c>
      <c r="H31" s="42" t="s">
        <v>88</v>
      </c>
      <c r="I31" s="42">
        <f t="shared" si="3"/>
        <v>50</v>
      </c>
      <c r="J31" s="43">
        <f t="shared" si="13"/>
        <v>51.408450704225352</v>
      </c>
      <c r="K31" s="42">
        <f t="shared" si="12"/>
        <v>55.633802816901408</v>
      </c>
      <c r="L31" s="44">
        <v>18</v>
      </c>
      <c r="M31" s="45" t="s">
        <v>100</v>
      </c>
      <c r="N31" s="45">
        <v>16.100000000000001</v>
      </c>
      <c r="O31" s="111">
        <v>115</v>
      </c>
      <c r="P31" s="111">
        <v>123</v>
      </c>
      <c r="Q31" s="111">
        <v>4029919</v>
      </c>
      <c r="R31" s="46">
        <f t="shared" si="4"/>
        <v>5385</v>
      </c>
      <c r="S31" s="47">
        <f t="shared" si="5"/>
        <v>129.24</v>
      </c>
      <c r="T31" s="47">
        <f t="shared" si="6"/>
        <v>5.3849999999999998</v>
      </c>
      <c r="U31" s="112">
        <v>2.6</v>
      </c>
      <c r="V31" s="112">
        <f t="shared" si="7"/>
        <v>2.6</v>
      </c>
      <c r="W31" s="113" t="s">
        <v>133</v>
      </c>
      <c r="X31" s="115">
        <v>1057</v>
      </c>
      <c r="Y31" s="115">
        <v>0</v>
      </c>
      <c r="Z31" s="115">
        <v>1188</v>
      </c>
      <c r="AA31" s="115">
        <v>1185</v>
      </c>
      <c r="AB31" s="115">
        <v>0</v>
      </c>
      <c r="AC31" s="48" t="s">
        <v>90</v>
      </c>
      <c r="AD31" s="48" t="s">
        <v>90</v>
      </c>
      <c r="AE31" s="48" t="s">
        <v>90</v>
      </c>
      <c r="AF31" s="114" t="s">
        <v>90</v>
      </c>
      <c r="AG31" s="123">
        <v>47155196</v>
      </c>
      <c r="AH31" s="49">
        <f t="shared" si="9"/>
        <v>1088</v>
      </c>
      <c r="AI31" s="50">
        <f t="shared" si="8"/>
        <v>202.04271123491179</v>
      </c>
      <c r="AJ31" s="98">
        <v>1</v>
      </c>
      <c r="AK31" s="98">
        <v>0</v>
      </c>
      <c r="AL31" s="98">
        <v>1</v>
      </c>
      <c r="AM31" s="98">
        <v>1</v>
      </c>
      <c r="AN31" s="98">
        <v>0</v>
      </c>
      <c r="AO31" s="98">
        <v>0</v>
      </c>
      <c r="AP31" s="115">
        <v>10888097</v>
      </c>
      <c r="AQ31" s="115">
        <f t="shared" si="1"/>
        <v>0</v>
      </c>
      <c r="AR31" s="51"/>
      <c r="AS31" s="52" t="s">
        <v>113</v>
      </c>
      <c r="AV31" s="59" t="s">
        <v>29</v>
      </c>
      <c r="AW31" s="59" t="s">
        <v>74</v>
      </c>
      <c r="AY31" s="101"/>
    </row>
    <row r="32" spans="1:51" x14ac:dyDescent="0.25">
      <c r="B32" s="40">
        <v>2.875</v>
      </c>
      <c r="C32" s="40">
        <v>0.91666666666667096</v>
      </c>
      <c r="D32" s="110">
        <v>5</v>
      </c>
      <c r="E32" s="41">
        <f t="shared" si="0"/>
        <v>3.5211267605633805</v>
      </c>
      <c r="F32" s="175">
        <v>76</v>
      </c>
      <c r="G32" s="41">
        <f t="shared" si="2"/>
        <v>53.521126760563384</v>
      </c>
      <c r="H32" s="42" t="s">
        <v>88</v>
      </c>
      <c r="I32" s="42">
        <f t="shared" si="3"/>
        <v>50</v>
      </c>
      <c r="J32" s="43">
        <f t="shared" si="13"/>
        <v>51.408450704225352</v>
      </c>
      <c r="K32" s="42">
        <f t="shared" si="12"/>
        <v>55.633802816901408</v>
      </c>
      <c r="L32" s="44">
        <v>14</v>
      </c>
      <c r="M32" s="45" t="s">
        <v>118</v>
      </c>
      <c r="N32" s="45">
        <v>12.6</v>
      </c>
      <c r="O32" s="111">
        <v>116</v>
      </c>
      <c r="P32" s="111">
        <v>126</v>
      </c>
      <c r="Q32" s="111">
        <v>4035014</v>
      </c>
      <c r="R32" s="46">
        <f t="shared" si="4"/>
        <v>5095</v>
      </c>
      <c r="S32" s="47">
        <f t="shared" si="5"/>
        <v>122.28</v>
      </c>
      <c r="T32" s="47">
        <f t="shared" si="6"/>
        <v>5.0949999999999998</v>
      </c>
      <c r="U32" s="112">
        <v>2</v>
      </c>
      <c r="V32" s="112">
        <f t="shared" si="7"/>
        <v>2</v>
      </c>
      <c r="W32" s="113" t="s">
        <v>133</v>
      </c>
      <c r="X32" s="115">
        <v>1057</v>
      </c>
      <c r="Y32" s="115">
        <v>0</v>
      </c>
      <c r="Z32" s="115">
        <v>1188</v>
      </c>
      <c r="AA32" s="115">
        <v>1185</v>
      </c>
      <c r="AB32" s="115">
        <v>0</v>
      </c>
      <c r="AC32" s="48" t="s">
        <v>90</v>
      </c>
      <c r="AD32" s="48" t="s">
        <v>90</v>
      </c>
      <c r="AE32" s="48" t="s">
        <v>90</v>
      </c>
      <c r="AF32" s="114" t="s">
        <v>90</v>
      </c>
      <c r="AG32" s="123">
        <v>47156216</v>
      </c>
      <c r="AH32" s="49">
        <f t="shared" si="9"/>
        <v>1020</v>
      </c>
      <c r="AI32" s="50">
        <f t="shared" si="8"/>
        <v>200.19627085377823</v>
      </c>
      <c r="AJ32" s="98">
        <v>1</v>
      </c>
      <c r="AK32" s="98">
        <v>0</v>
      </c>
      <c r="AL32" s="98">
        <v>1</v>
      </c>
      <c r="AM32" s="98">
        <v>1</v>
      </c>
      <c r="AN32" s="98">
        <v>0</v>
      </c>
      <c r="AO32" s="98">
        <v>0</v>
      </c>
      <c r="AP32" s="115">
        <v>10888097</v>
      </c>
      <c r="AQ32" s="115">
        <f t="shared" si="1"/>
        <v>0</v>
      </c>
      <c r="AR32" s="53">
        <v>1.22</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138</v>
      </c>
      <c r="P33" s="111">
        <v>125</v>
      </c>
      <c r="Q33" s="111">
        <v>4040896</v>
      </c>
      <c r="R33" s="46">
        <f t="shared" si="4"/>
        <v>5882</v>
      </c>
      <c r="S33" s="47">
        <f t="shared" si="5"/>
        <v>141.16800000000001</v>
      </c>
      <c r="T33" s="47">
        <f t="shared" si="6"/>
        <v>5.8819999999999997</v>
      </c>
      <c r="U33" s="112">
        <v>2.2000000000000002</v>
      </c>
      <c r="V33" s="112">
        <f t="shared" si="7"/>
        <v>2.2000000000000002</v>
      </c>
      <c r="W33" s="113" t="s">
        <v>135</v>
      </c>
      <c r="X33" s="115">
        <v>0</v>
      </c>
      <c r="Y33" s="115">
        <v>0</v>
      </c>
      <c r="Z33" s="115">
        <v>1187</v>
      </c>
      <c r="AA33" s="115">
        <v>1185</v>
      </c>
      <c r="AB33" s="115">
        <v>1187</v>
      </c>
      <c r="AC33" s="48" t="s">
        <v>90</v>
      </c>
      <c r="AD33" s="48" t="s">
        <v>90</v>
      </c>
      <c r="AE33" s="48" t="s">
        <v>90</v>
      </c>
      <c r="AF33" s="114" t="s">
        <v>90</v>
      </c>
      <c r="AG33" s="123">
        <v>47157544</v>
      </c>
      <c r="AH33" s="49">
        <f t="shared" si="9"/>
        <v>1328</v>
      </c>
      <c r="AI33" s="50">
        <f t="shared" si="8"/>
        <v>225.77354641278478</v>
      </c>
      <c r="AJ33" s="98">
        <v>0</v>
      </c>
      <c r="AK33" s="98">
        <v>0</v>
      </c>
      <c r="AL33" s="98">
        <v>1</v>
      </c>
      <c r="AM33" s="98">
        <v>1</v>
      </c>
      <c r="AN33" s="98">
        <v>1</v>
      </c>
      <c r="AO33" s="98">
        <v>0.65</v>
      </c>
      <c r="AP33" s="115">
        <v>10888487</v>
      </c>
      <c r="AQ33" s="115">
        <f t="shared" si="1"/>
        <v>390</v>
      </c>
      <c r="AR33" s="51"/>
      <c r="AS33" s="52" t="s">
        <v>113</v>
      </c>
      <c r="AY33" s="101"/>
    </row>
    <row r="34" spans="1:51" x14ac:dyDescent="0.25">
      <c r="B34" s="40">
        <v>2.9583333333333299</v>
      </c>
      <c r="C34" s="40">
        <v>1</v>
      </c>
      <c r="D34" s="110">
        <v>4</v>
      </c>
      <c r="E34" s="41">
        <f t="shared" si="0"/>
        <v>2.8169014084507045</v>
      </c>
      <c r="F34" s="100">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140</v>
      </c>
      <c r="P34" s="111">
        <v>120</v>
      </c>
      <c r="Q34" s="111">
        <v>4045706</v>
      </c>
      <c r="R34" s="46">
        <f t="shared" si="4"/>
        <v>4810</v>
      </c>
      <c r="S34" s="47">
        <f t="shared" si="5"/>
        <v>115.44</v>
      </c>
      <c r="T34" s="47">
        <f t="shared" si="6"/>
        <v>4.8099999999999996</v>
      </c>
      <c r="U34" s="112">
        <v>2.8</v>
      </c>
      <c r="V34" s="112">
        <f t="shared" si="7"/>
        <v>2.8</v>
      </c>
      <c r="W34" s="113" t="s">
        <v>135</v>
      </c>
      <c r="X34" s="115">
        <v>0</v>
      </c>
      <c r="Y34" s="115">
        <v>0</v>
      </c>
      <c r="Z34" s="115">
        <v>1186</v>
      </c>
      <c r="AA34" s="115">
        <v>1185</v>
      </c>
      <c r="AB34" s="115">
        <v>1186</v>
      </c>
      <c r="AC34" s="48" t="s">
        <v>90</v>
      </c>
      <c r="AD34" s="48" t="s">
        <v>90</v>
      </c>
      <c r="AE34" s="48" t="s">
        <v>90</v>
      </c>
      <c r="AF34" s="114" t="s">
        <v>90</v>
      </c>
      <c r="AG34" s="123">
        <v>47158716</v>
      </c>
      <c r="AH34" s="49">
        <f t="shared" si="9"/>
        <v>1172</v>
      </c>
      <c r="AI34" s="50">
        <f t="shared" si="8"/>
        <v>243.65904365904368</v>
      </c>
      <c r="AJ34" s="98">
        <v>0</v>
      </c>
      <c r="AK34" s="98">
        <v>0</v>
      </c>
      <c r="AL34" s="98">
        <v>1</v>
      </c>
      <c r="AM34" s="98">
        <v>1</v>
      </c>
      <c r="AN34" s="98">
        <v>1</v>
      </c>
      <c r="AO34" s="98">
        <v>0.65</v>
      </c>
      <c r="AP34" s="115">
        <v>10889073</v>
      </c>
      <c r="AQ34" s="115">
        <f t="shared" si="1"/>
        <v>586</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133288</v>
      </c>
      <c r="S35" s="65">
        <f>AVERAGE(S11:S34)</f>
        <v>133.28800000000004</v>
      </c>
      <c r="T35" s="65">
        <f>SUM(T11:T34)</f>
        <v>133.28800000000001</v>
      </c>
      <c r="U35" s="112"/>
      <c r="V35" s="94"/>
      <c r="W35" s="57"/>
      <c r="X35" s="88"/>
      <c r="Y35" s="89"/>
      <c r="Z35" s="89"/>
      <c r="AA35" s="89"/>
      <c r="AB35" s="90"/>
      <c r="AC35" s="88"/>
      <c r="AD35" s="89"/>
      <c r="AE35" s="90"/>
      <c r="AF35" s="91"/>
      <c r="AG35" s="66">
        <f>AG34-AG10</f>
        <v>30720</v>
      </c>
      <c r="AH35" s="67">
        <f>SUM(AH11:AH34)</f>
        <v>30720</v>
      </c>
      <c r="AI35" s="68">
        <f>$AH$35/$T35</f>
        <v>230.47836264329871</v>
      </c>
      <c r="AJ35" s="98"/>
      <c r="AK35" s="98"/>
      <c r="AL35" s="98"/>
      <c r="AM35" s="98"/>
      <c r="AN35" s="98"/>
      <c r="AO35" s="69"/>
      <c r="AP35" s="70">
        <f>AP34-AP10</f>
        <v>2842</v>
      </c>
      <c r="AQ35" s="71">
        <f>SUM(AQ11:AQ34)</f>
        <v>2842</v>
      </c>
      <c r="AR35" s="72">
        <f>AVERAGE(AR11:AR34)</f>
        <v>1.1566666666666665</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159</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167</v>
      </c>
      <c r="C41" s="106"/>
      <c r="D41" s="106"/>
      <c r="E41" s="106"/>
      <c r="F41" s="85"/>
      <c r="G41" s="85"/>
      <c r="H41" s="85"/>
      <c r="I41" s="106"/>
      <c r="J41" s="106"/>
      <c r="K41" s="106"/>
      <c r="L41" s="85"/>
      <c r="M41" s="85"/>
      <c r="N41" s="85"/>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67" t="s">
        <v>126</v>
      </c>
      <c r="C42" s="105"/>
      <c r="D42" s="105"/>
      <c r="E42" s="105"/>
      <c r="F42" s="105"/>
      <c r="G42" s="105"/>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67" t="s">
        <v>138</v>
      </c>
      <c r="C43" s="145"/>
      <c r="D43" s="145"/>
      <c r="E43" s="146"/>
      <c r="F43" s="127"/>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169</v>
      </c>
      <c r="C44" s="145"/>
      <c r="D44" s="147"/>
      <c r="E44" s="148"/>
      <c r="F44" s="129"/>
      <c r="G44" s="129"/>
      <c r="H44" s="129"/>
      <c r="I44" s="129"/>
      <c r="J44" s="130"/>
      <c r="K44" s="130"/>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67" t="s">
        <v>168</v>
      </c>
      <c r="C45" s="149"/>
      <c r="D45" s="150"/>
      <c r="E45" s="151"/>
      <c r="F45" s="131"/>
      <c r="G45" s="131"/>
      <c r="H45" s="131"/>
      <c r="I45" s="131"/>
      <c r="J45" s="132"/>
      <c r="K45" s="132"/>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67" t="s">
        <v>140</v>
      </c>
      <c r="C46" s="152"/>
      <c r="D46" s="153"/>
      <c r="E46" s="154"/>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67" t="s">
        <v>143</v>
      </c>
      <c r="C47" s="145"/>
      <c r="D47" s="155"/>
      <c r="E47" s="148"/>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67" t="s">
        <v>144</v>
      </c>
      <c r="C48" s="148"/>
      <c r="D48" s="147"/>
      <c r="E48" s="148"/>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34" t="s">
        <v>170</v>
      </c>
      <c r="C49" s="148"/>
      <c r="D49" s="147"/>
      <c r="E49" s="148"/>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150</v>
      </c>
      <c r="C50" s="148"/>
      <c r="D50" s="147"/>
      <c r="E50" s="148"/>
      <c r="F50" s="124"/>
      <c r="G50" s="124"/>
      <c r="H50" s="124"/>
      <c r="I50" s="124"/>
      <c r="J50" s="125"/>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151</v>
      </c>
      <c r="C51" s="145"/>
      <c r="D51" s="156"/>
      <c r="E51" s="145"/>
      <c r="F51" s="137"/>
      <c r="G51" s="137"/>
      <c r="H51" s="124"/>
      <c r="I51" s="124"/>
      <c r="J51" s="125"/>
      <c r="K51" s="125"/>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81" t="s">
        <v>147</v>
      </c>
      <c r="C52" s="183"/>
      <c r="D52" s="184"/>
      <c r="E52" s="185"/>
      <c r="F52" s="184"/>
      <c r="G52" s="184"/>
      <c r="H52" s="184"/>
      <c r="I52" s="186"/>
      <c r="J52" s="186"/>
      <c r="K52" s="187"/>
      <c r="L52" s="187"/>
      <c r="M52" s="187"/>
      <c r="N52" s="187"/>
      <c r="O52" s="187"/>
      <c r="P52" s="187"/>
      <c r="Q52" s="187"/>
      <c r="R52" s="187"/>
      <c r="S52" s="125"/>
      <c r="T52" s="125"/>
      <c r="U52" s="126"/>
      <c r="V52" s="126"/>
      <c r="W52" s="79"/>
      <c r="X52" s="102"/>
      <c r="Y52" s="102"/>
      <c r="Z52" s="102"/>
      <c r="AA52" s="80"/>
      <c r="AB52" s="102"/>
      <c r="AC52" s="102"/>
      <c r="AD52" s="102"/>
      <c r="AE52" s="102"/>
      <c r="AF52" s="102"/>
      <c r="AN52" s="103"/>
      <c r="AO52" s="103"/>
      <c r="AP52" s="103"/>
      <c r="AQ52" s="103"/>
      <c r="AR52" s="103"/>
      <c r="AS52" s="103"/>
      <c r="AT52" s="104"/>
      <c r="AW52" s="101"/>
      <c r="AX52" s="97"/>
      <c r="AY52" s="97"/>
    </row>
    <row r="53" spans="1:51" x14ac:dyDescent="0.25">
      <c r="B53" s="167" t="s">
        <v>148</v>
      </c>
      <c r="C53" s="158"/>
      <c r="D53" s="148"/>
      <c r="E53" s="147"/>
      <c r="F53" s="124"/>
      <c r="G53" s="124"/>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3" t="s">
        <v>152</v>
      </c>
      <c r="C54" s="157"/>
      <c r="D54" s="154"/>
      <c r="E54" s="153"/>
      <c r="F54" s="135"/>
      <c r="G54" s="135"/>
      <c r="H54" s="135"/>
      <c r="I54" s="135"/>
      <c r="J54" s="135"/>
      <c r="K54" s="135"/>
      <c r="L54" s="135"/>
      <c r="M54" s="135"/>
      <c r="N54" s="135"/>
      <c r="O54" s="135"/>
      <c r="P54" s="135"/>
      <c r="Q54" s="135"/>
      <c r="R54" s="135"/>
      <c r="S54" s="135"/>
      <c r="T54" s="135"/>
      <c r="U54" s="135"/>
      <c r="V54" s="135"/>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44"/>
      <c r="C55" s="154"/>
      <c r="D55" s="153"/>
      <c r="E55" s="154"/>
      <c r="F55" s="135"/>
      <c r="G55" s="135"/>
      <c r="H55" s="135"/>
      <c r="I55" s="135"/>
      <c r="J55" s="135"/>
      <c r="K55" s="135"/>
      <c r="L55" s="135"/>
      <c r="M55" s="135"/>
      <c r="N55" s="135"/>
      <c r="O55" s="135"/>
      <c r="P55" s="135"/>
      <c r="Q55" s="135"/>
      <c r="R55" s="135"/>
      <c r="S55" s="135"/>
      <c r="T55" s="135"/>
      <c r="U55" s="135"/>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B56" s="144"/>
      <c r="C56" s="154"/>
      <c r="D56" s="153"/>
      <c r="E56" s="154"/>
      <c r="F56" s="135"/>
      <c r="G56" s="124"/>
      <c r="H56" s="124"/>
      <c r="I56" s="124"/>
      <c r="J56" s="124"/>
      <c r="K56" s="124"/>
      <c r="L56" s="124"/>
      <c r="M56" s="124"/>
      <c r="N56" s="124"/>
      <c r="O56" s="124"/>
      <c r="P56" s="124"/>
      <c r="Q56" s="124"/>
      <c r="R56" s="124"/>
      <c r="S56" s="124"/>
      <c r="T56" s="124"/>
      <c r="U56" s="124"/>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A57" s="102"/>
      <c r="B57" s="144"/>
      <c r="C57" s="159"/>
      <c r="D57" s="160"/>
      <c r="E57" s="159"/>
      <c r="F57" s="134"/>
      <c r="G57" s="105"/>
      <c r="H57" s="10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67"/>
      <c r="C58" s="134"/>
      <c r="D58" s="117"/>
      <c r="E58" s="134"/>
      <c r="F58" s="134"/>
      <c r="G58" s="105"/>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67"/>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67"/>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67"/>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67"/>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4"/>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67"/>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3"/>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67"/>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6"/>
      <c r="C70" s="134"/>
      <c r="D70" s="117"/>
      <c r="E70" s="134"/>
      <c r="F70" s="134"/>
      <c r="G70" s="105"/>
      <c r="H70" s="105"/>
      <c r="I70" s="105"/>
      <c r="J70" s="106"/>
      <c r="K70" s="106"/>
      <c r="L70" s="106"/>
      <c r="M70" s="106"/>
      <c r="N70" s="106"/>
      <c r="O70" s="106"/>
      <c r="P70" s="106"/>
      <c r="Q70" s="106"/>
      <c r="R70" s="106"/>
      <c r="S70" s="106"/>
      <c r="T70" s="108"/>
      <c r="U70" s="79"/>
      <c r="V70" s="79"/>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R77" s="99"/>
      <c r="S77" s="99"/>
      <c r="AS77" s="97"/>
      <c r="AT77" s="97"/>
      <c r="AU77" s="97"/>
      <c r="AV77" s="97"/>
      <c r="AW77" s="97"/>
      <c r="AX77" s="97"/>
      <c r="AY77" s="97"/>
    </row>
    <row r="78" spans="1:51" x14ac:dyDescent="0.25">
      <c r="O78" s="12"/>
      <c r="P78" s="99"/>
      <c r="Q78" s="99"/>
      <c r="R78" s="99"/>
      <c r="S78" s="99"/>
      <c r="T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T80" s="99"/>
      <c r="AS80" s="97"/>
      <c r="AT80" s="97"/>
      <c r="AU80" s="97"/>
      <c r="AV80" s="97"/>
      <c r="AW80" s="97"/>
      <c r="AX80" s="97"/>
      <c r="AY80" s="97"/>
    </row>
    <row r="81" spans="15:51" x14ac:dyDescent="0.25">
      <c r="O81" s="99"/>
      <c r="Q81" s="99"/>
      <c r="R81" s="99"/>
      <c r="S81" s="99"/>
      <c r="AS81" s="97"/>
      <c r="AT81" s="97"/>
      <c r="AU81" s="97"/>
      <c r="AV81" s="97"/>
      <c r="AW81" s="97"/>
      <c r="AX81" s="97"/>
      <c r="AY81" s="97"/>
    </row>
    <row r="82" spans="15:51" x14ac:dyDescent="0.25">
      <c r="O82" s="12"/>
      <c r="P82" s="99"/>
      <c r="Q82" s="99"/>
      <c r="R82" s="99"/>
      <c r="S82" s="99"/>
      <c r="T82" s="99"/>
      <c r="AS82" s="97"/>
      <c r="AT82" s="97"/>
      <c r="AU82" s="97"/>
      <c r="AV82" s="97"/>
      <c r="AW82" s="97"/>
      <c r="AX82" s="97"/>
      <c r="AY82" s="97"/>
    </row>
    <row r="83" spans="15:51" x14ac:dyDescent="0.25">
      <c r="O83" s="12"/>
      <c r="P83" s="99"/>
      <c r="Q83" s="99"/>
      <c r="R83" s="99"/>
      <c r="S83" s="99"/>
      <c r="T83" s="99"/>
      <c r="U83" s="99"/>
      <c r="AS83" s="97"/>
      <c r="AT83" s="97"/>
      <c r="AU83" s="97"/>
      <c r="AV83" s="97"/>
      <c r="AW83" s="97"/>
      <c r="AX83" s="97"/>
      <c r="AY83" s="97"/>
    </row>
    <row r="84" spans="15:51" x14ac:dyDescent="0.25">
      <c r="O84" s="12"/>
      <c r="P84" s="99"/>
      <c r="T84" s="99"/>
      <c r="U84" s="99"/>
      <c r="AS84" s="97"/>
      <c r="AT84" s="97"/>
      <c r="AU84" s="97"/>
      <c r="AV84" s="97"/>
      <c r="AW84" s="97"/>
      <c r="AX84" s="97"/>
      <c r="AY84" s="97"/>
    </row>
    <row r="96" spans="15:51" x14ac:dyDescent="0.25">
      <c r="AS96" s="97"/>
      <c r="AT96" s="97"/>
      <c r="AU96" s="97"/>
      <c r="AV96" s="97"/>
      <c r="AW96" s="97"/>
      <c r="AX96" s="97"/>
      <c r="AY96" s="97"/>
    </row>
  </sheetData>
  <protectedRanges>
    <protectedRange sqref="S57:T73" name="Range2_12_5_1_1"/>
    <protectedRange sqref="L10 AD8 AF8 AJ8:AR8 AF10 L24:N31 N32:N34 N10:N23 G11:G34 AC11:AF34 E11:E34 R11:T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2:AA54 Z46:Z51 Z55:Z56" name="Range2_2_1_10_1_1_1_2"/>
    <protectedRange sqref="N57:R73" name="Range2_12_1_6_1_1"/>
    <protectedRange sqref="L57:M73" name="Range2_2_12_1_7_1_1"/>
    <protectedRange sqref="AS11:AS15" name="Range1_4_1_1_1_1"/>
    <protectedRange sqref="J11:J15 J26:J34" name="Range1_1_2_1_10_1_1_1_1"/>
    <protectedRange sqref="T42" name="Range2_12_5_1_1_4"/>
    <protectedRange sqref="E42:H42" name="Range2_2_12_1_7_1_1_1"/>
    <protectedRange sqref="D42" name="Range2_3_2_1_3_1_1_2_10_1_1_1_1_1"/>
    <protectedRange sqref="C42" name="Range2_1_1_1_1_11_1_2_1_1_1"/>
    <protectedRange sqref="F41 L41 S38:S41" name="Range2_12_3_1_1_1_1"/>
    <protectedRange sqref="D38:H38 C41:E41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7:K73" name="Range2_2_12_1_4_1_1_1_1_1_1_1_1_1_1_1_1_1_1_1"/>
    <protectedRange sqref="I57:I73" name="Range2_2_12_1_7_1_1_2_2_1_2"/>
    <protectedRange sqref="F57:H73" name="Range2_2_12_1_3_1_2_1_1_1_1_2_1_1_1_1_1_1_1_1_1_1_1"/>
    <protectedRange sqref="E57:E73"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4:V54 F55:G56" name="Range2_12_5_1_1_1_2_2_1_1_1_1_1_1_1_1_1_1_1_2_1_1_1_2_1_1_1_1_1_1_1_1_1_1_1_1_1_1_1_1_2_1_1_1_1_1_1_1_1_1_2_1_1_3_1_1_1_3_1_1_1_1_1_1_1_1_1_1_1_1_1_1_1_1_1_1_1_1_1_1_2_1_1_1_1_1_1_1_1_1_1_1_2_2_1_2_1_1_1_1_1_1_1_1_1_1_1_1_1"/>
    <protectedRange sqref="T52:U53 S47:T51" name="Range2_12_5_1_1_2_1_1_1_2_1_1_1_1_1_1_1_1_1_1_1_1_1"/>
    <protectedRange sqref="O52:S53 N47:R51" name="Range2_12_1_6_1_1_2_1_1_1_2_1_1_1_1_1_1_1_1_1_1_1_1_1"/>
    <protectedRange sqref="M52:N53 L47:M51" name="Range2_2_12_1_7_1_1_3_1_1_1_2_1_1_1_1_1_1_1_1_1_1_1_1_1"/>
    <protectedRange sqref="K52:L53 J47:K51" name="Range2_2_12_1_4_1_1_1_1_1_1_1_1_1_1_1_1_1_1_1_2_1_1_1_2_1_1_1_1_1_1_1_1_1_1_1_1_1"/>
    <protectedRange sqref="J52:J53 I47:I51" name="Range2_2_12_1_7_1_1_2_2_1_2_2_1_1_1_2_1_1_1_1_1_1_1_1_1_1_1_1_1"/>
    <protectedRange sqref="H52:I53 G47:H51" name="Range2_2_12_1_3_1_2_1_1_1_1_2_1_1_1_1_1_1_1_1_1_1_1_2_1_1_1_2_1_1_1_1_1_1_1_1_1_1_1_1_1"/>
    <protectedRange sqref="G52:G53 F47:F51" name="Range2_2_12_1_3_1_2_1_1_1_1_2_1_1_1_1_1_1_1_1_1_1_1_2_2_1_1_2_1_1_1_1_1_1_1_1_1_1_1_1_1"/>
    <protectedRange sqref="F52:F53 E47:E51"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4:H44" name="Range2_2_12_1_3_1_2_1_1_1_1_2_1_1_1_1_1_1_1_1_1_1_1_2_1_1_1_1_1_2_1_1_1_1_1_1"/>
    <protectedRange sqref="F44" name="Range2_2_12_1_3_1_2_1_1_1_1_2_1_1_1_1_1_1_1_1_1_1_1_2_2_1_1_1_1_2_1_1_1_1_1_1"/>
    <protectedRange sqref="E44" name="Range2_2_12_1_3_1_2_1_1_1_2_1_1_1_1_3_1_1_1_1_1_1_1_1_1_2_2_1_1_1_1_2_1_1_1_1_1_1"/>
    <protectedRange sqref="C53"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B58"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60" name="Range2_12_5_1_1_1_2_2_1_1_1_1_1_1_1_1_1_1_1_2_1_1_1_1_1_1_1_1_1_1_1_1_1_1_1_1_1_1_1_1_1_1_1_1_1_1_1_1_1_1_1_1_1_1_1_1_1_1_1_1_1_1_1_1_1_1_1_1_1_1_1_1_1_2_1_1_1_1_1_1_1_1_1_1_1_2_1_1_1_1_1_2_1_1_1_1_1_1_1_1_1_1_1_1_1_1_1_1_1_1_1_1_1_1_1_1_1_1_1_1_1_1_2__4"/>
    <protectedRange sqref="B61"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F11:F22" name="Range1_16_3_1_1_2_1_1_1_2_1_1"/>
    <protectedRange sqref="B42" name="Range2_12_5_1_1_1_1_1_2_1_1_1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3"/>
    <protectedRange sqref="B47" name="Range2_12_5_1_1_1_1_1_2_1_1_1_1_1_1_1_1_1_1_1_1_1_1_1_1_1_1_1_1_2_1_1_1_1_1_1_1_1_1_1_1_1_1_3_1_1_1_2_1_1_1_1_1_1_1_1_1_1_1_1_2_1_1_1_1_1_1_1_1_1_1_1_1_1_1_1_1_1_1_1_1_1_1_1_1_1_1_1_1_3_1_2_1_1_1_2_2_1_1_1_2_2_1_1_1_1_1_1_1_1_1_1_1_1_1_2_2_1_2"/>
    <protectedRange sqref="B48" name="Range2_12_5_1_1_1_1_1_2_1_1_2_1_1_1_1_1_1_1_1_1_1_1_1_1_1_1_1_1_2_1_1_1_1_1_1_1_1_1_1_1_1_1_1_3_1_1_1_2_1_1_1_1_1_1_1_1_1_2_1_1_1_1_1_1_1_1_1_1_1_1_1_1_1_1_1_1_1_1_1_1_1_1_1_1_2_1_1_1_2_2_1_1_1_1_1_1_1_1_1_1_1_1_2_2_1_2"/>
    <protectedRange sqref="B49"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B50" name="Range2_12_5_1_1_1_2_2_1_1_1_1_1_1_1_1_1_1_1_2_1_1_1_1_1_1_1_1_1_3_1_3_1_2_1_1_1_1_1_1_1_1_1_1_1_1_1_2_1_1_1_1_1_2_1_1_1_1_1_1_1_1_2_1_1_3_1_1_1_2_1_1_1_1_1_1_1_1_1_1_1_1_1_1_1_1_1_2_1_1_1_1_1_1_1_1_1_1_1_1_1_1_1_1_1_1_1_2_3_1_2_1_1_1_2_2_1_1_1_3_1_1_1__1"/>
    <protectedRange sqref="B52" name="Range2_12_5_1_1_1_2_2_1_1_1_1_1_1_1_1_1_1_1_2_1_1_1_1_1_1_1_1_1_3_1_3_1_2_1_1_1_1_1_1_1_1_1_1_1_1_1_2_1_1_1_1_1_2_1_1_1_1_1_1_1_1_2_1_1_3_1_1_1_2_1_1_1_1_1_1_1_1_1_1_1_1_1_1_1_1_1_2_1_1_1_1_1_1_1_1_1_1_1_1_1_1_1_1_1_1_1_2_3_1_2_1_1_1_2_2_1_3_1_1_1_1_1__1"/>
    <protectedRange sqref="B53" name="Range2_12_5_1_1_1_1_1_2_1_2_1_1_1_2_1_1_1_1_1_1_1_1_1_1_2_1_1_1_1_1_2_1_1_1_1_1_1_1_2_1_1_3_1_1_1_2_1_1_1_1_1_1_1_1_1_1_1_1_1_1_1_1_1_1_1_1_1_1_1_1_1_1_1_1_1_1_1_1_2_2_1_1_1_1_2_1_1_2_1_1_1_1_1_1_1_1_1_1_2_2_1"/>
    <protectedRange sqref="B51" name="Range2_12_5_1_1_1_2_2_1_1_1_1_1_1_1_1_1_1_1_2_1_1_1_2_1_1_1_1_1_1_1_1_1_1_1_1_1_1_1_1_2_1_1_1_1_1_1_1_1_1_2_1_1_3_1_1_1_3_1_1_1_1_1_1_1_1_1_1_1_1_1_1_1_1_1_1_1_1_1_1_2_1_1_1_1_1_1_1_1_1_2_2_1_1_1_2_2_1_1_1_1_1_1_1_1_1_1_2_2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34 AA11:AA34">
    <cfRule type="containsText" dxfId="1273" priority="36" operator="containsText" text="N/A">
      <formula>NOT(ISERROR(SEARCH("N/A",X11)))</formula>
    </cfRule>
    <cfRule type="cellIs" dxfId="1272" priority="49" operator="equal">
      <formula>0</formula>
    </cfRule>
  </conditionalFormatting>
  <conditionalFormatting sqref="AC11:AE34 X11:Y34 AA11:AA34">
    <cfRule type="cellIs" dxfId="1271" priority="48" operator="greaterThanOrEqual">
      <formula>1185</formula>
    </cfRule>
  </conditionalFormatting>
  <conditionalFormatting sqref="AC11:AE34 X11:Y34 AA11:AA34">
    <cfRule type="cellIs" dxfId="1270" priority="47" operator="between">
      <formula>0.1</formula>
      <formula>1184</formula>
    </cfRule>
  </conditionalFormatting>
  <conditionalFormatting sqref="X8">
    <cfRule type="cellIs" dxfId="1269" priority="46" operator="equal">
      <formula>0</formula>
    </cfRule>
  </conditionalFormatting>
  <conditionalFormatting sqref="X8">
    <cfRule type="cellIs" dxfId="1268" priority="45" operator="greaterThan">
      <formula>1179</formula>
    </cfRule>
  </conditionalFormatting>
  <conditionalFormatting sqref="X8">
    <cfRule type="cellIs" dxfId="1267" priority="44" operator="greaterThan">
      <formula>99</formula>
    </cfRule>
  </conditionalFormatting>
  <conditionalFormatting sqref="X8">
    <cfRule type="cellIs" dxfId="1266" priority="43" operator="greaterThan">
      <formula>0.99</formula>
    </cfRule>
  </conditionalFormatting>
  <conditionalFormatting sqref="AB8">
    <cfRule type="cellIs" dxfId="1265" priority="42" operator="equal">
      <formula>0</formula>
    </cfRule>
  </conditionalFormatting>
  <conditionalFormatting sqref="AB8">
    <cfRule type="cellIs" dxfId="1264" priority="41" operator="greaterThan">
      <formula>1179</formula>
    </cfRule>
  </conditionalFormatting>
  <conditionalFormatting sqref="AB8">
    <cfRule type="cellIs" dxfId="1263" priority="40" operator="greaterThan">
      <formula>99</formula>
    </cfRule>
  </conditionalFormatting>
  <conditionalFormatting sqref="AB8">
    <cfRule type="cellIs" dxfId="1262" priority="39" operator="greaterThan">
      <formula>0.99</formula>
    </cfRule>
  </conditionalFormatting>
  <conditionalFormatting sqref="AH11:AH31">
    <cfRule type="cellIs" dxfId="1261" priority="37" operator="greaterThan">
      <formula>$AH$8</formula>
    </cfRule>
    <cfRule type="cellIs" dxfId="1260" priority="38" operator="greaterThan">
      <formula>$AH$8</formula>
    </cfRule>
  </conditionalFormatting>
  <conditionalFormatting sqref="AB11:AB34">
    <cfRule type="containsText" dxfId="1259" priority="32" operator="containsText" text="N/A">
      <formula>NOT(ISERROR(SEARCH("N/A",AB11)))</formula>
    </cfRule>
    <cfRule type="cellIs" dxfId="1258" priority="35" operator="equal">
      <formula>0</formula>
    </cfRule>
  </conditionalFormatting>
  <conditionalFormatting sqref="AB11:AB34">
    <cfRule type="cellIs" dxfId="1257" priority="34" operator="greaterThanOrEqual">
      <formula>1185</formula>
    </cfRule>
  </conditionalFormatting>
  <conditionalFormatting sqref="AB11:AB34">
    <cfRule type="cellIs" dxfId="1256" priority="33" operator="between">
      <formula>0.1</formula>
      <formula>1184</formula>
    </cfRule>
  </conditionalFormatting>
  <conditionalFormatting sqref="AN11:AN35 AO11:AO34">
    <cfRule type="cellIs" dxfId="1255" priority="31" operator="equal">
      <formula>0</formula>
    </cfRule>
  </conditionalFormatting>
  <conditionalFormatting sqref="AN11:AN35 AO11:AO34">
    <cfRule type="cellIs" dxfId="1254" priority="30" operator="greaterThan">
      <formula>1179</formula>
    </cfRule>
  </conditionalFormatting>
  <conditionalFormatting sqref="AN11:AN35 AO11:AO34">
    <cfRule type="cellIs" dxfId="1253" priority="29" operator="greaterThan">
      <formula>99</formula>
    </cfRule>
  </conditionalFormatting>
  <conditionalFormatting sqref="AN11:AN35 AO11:AO34">
    <cfRule type="cellIs" dxfId="1252" priority="28" operator="greaterThan">
      <formula>0.99</formula>
    </cfRule>
  </conditionalFormatting>
  <conditionalFormatting sqref="AQ11:AQ34">
    <cfRule type="cellIs" dxfId="1251" priority="27" operator="equal">
      <formula>0</formula>
    </cfRule>
  </conditionalFormatting>
  <conditionalFormatting sqref="AQ11:AQ34">
    <cfRule type="cellIs" dxfId="1250" priority="26" operator="greaterThan">
      <formula>1179</formula>
    </cfRule>
  </conditionalFormatting>
  <conditionalFormatting sqref="AQ11:AQ34">
    <cfRule type="cellIs" dxfId="1249" priority="25" operator="greaterThan">
      <formula>99</formula>
    </cfRule>
  </conditionalFormatting>
  <conditionalFormatting sqref="AQ11:AQ34">
    <cfRule type="cellIs" dxfId="1248" priority="24" operator="greaterThan">
      <formula>0.99</formula>
    </cfRule>
  </conditionalFormatting>
  <conditionalFormatting sqref="Z11:Z34">
    <cfRule type="containsText" dxfId="1247" priority="20" operator="containsText" text="N/A">
      <formula>NOT(ISERROR(SEARCH("N/A",Z11)))</formula>
    </cfRule>
    <cfRule type="cellIs" dxfId="1246" priority="23" operator="equal">
      <formula>0</formula>
    </cfRule>
  </conditionalFormatting>
  <conditionalFormatting sqref="Z11:Z34">
    <cfRule type="cellIs" dxfId="1245" priority="22" operator="greaterThanOrEqual">
      <formula>1185</formula>
    </cfRule>
  </conditionalFormatting>
  <conditionalFormatting sqref="Z11:Z34">
    <cfRule type="cellIs" dxfId="1244" priority="21" operator="between">
      <formula>0.1</formula>
      <formula>1184</formula>
    </cfRule>
  </conditionalFormatting>
  <conditionalFormatting sqref="AJ11:AN35">
    <cfRule type="cellIs" dxfId="1243" priority="19" operator="equal">
      <formula>0</formula>
    </cfRule>
  </conditionalFormatting>
  <conditionalFormatting sqref="AJ11:AN35">
    <cfRule type="cellIs" dxfId="1242" priority="18" operator="greaterThan">
      <formula>1179</formula>
    </cfRule>
  </conditionalFormatting>
  <conditionalFormatting sqref="AJ11:AN35">
    <cfRule type="cellIs" dxfId="1241" priority="17" operator="greaterThan">
      <formula>99</formula>
    </cfRule>
  </conditionalFormatting>
  <conditionalFormatting sqref="AJ11:AN35">
    <cfRule type="cellIs" dxfId="1240" priority="16" operator="greaterThan">
      <formula>0.99</formula>
    </cfRule>
  </conditionalFormatting>
  <conditionalFormatting sqref="AP11:AP34">
    <cfRule type="cellIs" dxfId="1239" priority="15" operator="equal">
      <formula>0</formula>
    </cfRule>
  </conditionalFormatting>
  <conditionalFormatting sqref="AP11:AP34">
    <cfRule type="cellIs" dxfId="1238" priority="14" operator="greaterThan">
      <formula>1179</formula>
    </cfRule>
  </conditionalFormatting>
  <conditionalFormatting sqref="AP11:AP34">
    <cfRule type="cellIs" dxfId="1237" priority="13" operator="greaterThan">
      <formula>99</formula>
    </cfRule>
  </conditionalFormatting>
  <conditionalFormatting sqref="AP11:AP34">
    <cfRule type="cellIs" dxfId="1236" priority="12" operator="greaterThan">
      <formula>0.99</formula>
    </cfRule>
  </conditionalFormatting>
  <conditionalFormatting sqref="AH32:AH34">
    <cfRule type="cellIs" dxfId="1235" priority="10" operator="greaterThan">
      <formula>$AH$8</formula>
    </cfRule>
    <cfRule type="cellIs" dxfId="1234" priority="11" operator="greaterThan">
      <formula>$AH$8</formula>
    </cfRule>
  </conditionalFormatting>
  <conditionalFormatting sqref="AI11:AI34">
    <cfRule type="cellIs" dxfId="1233" priority="9" operator="greaterThan">
      <formula>$AI$8</formula>
    </cfRule>
  </conditionalFormatting>
  <conditionalFormatting sqref="AL11:AL34">
    <cfRule type="cellIs" dxfId="1232" priority="8" operator="equal">
      <formula>0</formula>
    </cfRule>
  </conditionalFormatting>
  <conditionalFormatting sqref="AL11:AL34">
    <cfRule type="cellIs" dxfId="1231" priority="7" operator="greaterThan">
      <formula>1179</formula>
    </cfRule>
  </conditionalFormatting>
  <conditionalFormatting sqref="AL11:AL34">
    <cfRule type="cellIs" dxfId="1230" priority="6" operator="greaterThan">
      <formula>99</formula>
    </cfRule>
  </conditionalFormatting>
  <conditionalFormatting sqref="AL11:AL34">
    <cfRule type="cellIs" dxfId="1229" priority="5" operator="greaterThan">
      <formula>0.99</formula>
    </cfRule>
  </conditionalFormatting>
  <conditionalFormatting sqref="AM16:AM34">
    <cfRule type="cellIs" dxfId="1228" priority="4" operator="equal">
      <formula>0</formula>
    </cfRule>
  </conditionalFormatting>
  <conditionalFormatting sqref="AM16:AM34">
    <cfRule type="cellIs" dxfId="1227" priority="3" operator="greaterThan">
      <formula>1179</formula>
    </cfRule>
  </conditionalFormatting>
  <conditionalFormatting sqref="AM16:AM34">
    <cfRule type="cellIs" dxfId="1226" priority="2" operator="greaterThan">
      <formula>99</formula>
    </cfRule>
  </conditionalFormatting>
  <conditionalFormatting sqref="AM16:AM34">
    <cfRule type="cellIs" dxfId="1225"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6"/>
  <sheetViews>
    <sheetView topLeftCell="A31" zoomScaleNormal="100" workbookViewId="0">
      <selection activeCell="B52" sqref="B52:B54"/>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127</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171"/>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168" t="s">
        <v>10</v>
      </c>
      <c r="I7" s="116" t="s">
        <v>11</v>
      </c>
      <c r="J7" s="116" t="s">
        <v>12</v>
      </c>
      <c r="K7" s="116" t="s">
        <v>13</v>
      </c>
      <c r="L7" s="12"/>
      <c r="M7" s="12"/>
      <c r="N7" s="12"/>
      <c r="O7" s="168"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42527</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30776</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172" t="s">
        <v>51</v>
      </c>
      <c r="V9" s="172" t="s">
        <v>52</v>
      </c>
      <c r="W9" s="349" t="s">
        <v>53</v>
      </c>
      <c r="X9" s="350" t="s">
        <v>54</v>
      </c>
      <c r="Y9" s="351"/>
      <c r="Z9" s="351"/>
      <c r="AA9" s="351"/>
      <c r="AB9" s="351"/>
      <c r="AC9" s="351"/>
      <c r="AD9" s="351"/>
      <c r="AE9" s="352"/>
      <c r="AF9" s="170" t="s">
        <v>55</v>
      </c>
      <c r="AG9" s="170" t="s">
        <v>56</v>
      </c>
      <c r="AH9" s="338" t="s">
        <v>57</v>
      </c>
      <c r="AI9" s="353" t="s">
        <v>58</v>
      </c>
      <c r="AJ9" s="172" t="s">
        <v>59</v>
      </c>
      <c r="AK9" s="172" t="s">
        <v>60</v>
      </c>
      <c r="AL9" s="172" t="s">
        <v>61</v>
      </c>
      <c r="AM9" s="172" t="s">
        <v>62</v>
      </c>
      <c r="AN9" s="172" t="s">
        <v>63</v>
      </c>
      <c r="AO9" s="172" t="s">
        <v>64</v>
      </c>
      <c r="AP9" s="172" t="s">
        <v>65</v>
      </c>
      <c r="AQ9" s="336" t="s">
        <v>66</v>
      </c>
      <c r="AR9" s="172" t="s">
        <v>67</v>
      </c>
      <c r="AS9" s="338" t="s">
        <v>68</v>
      </c>
      <c r="AV9" s="35" t="s">
        <v>69</v>
      </c>
      <c r="AW9" s="35" t="s">
        <v>70</v>
      </c>
      <c r="AY9" s="36" t="s">
        <v>71</v>
      </c>
    </row>
    <row r="10" spans="2:51" x14ac:dyDescent="0.25">
      <c r="B10" s="172" t="s">
        <v>72</v>
      </c>
      <c r="C10" s="172" t="s">
        <v>73</v>
      </c>
      <c r="D10" s="172" t="s">
        <v>74</v>
      </c>
      <c r="E10" s="172" t="s">
        <v>75</v>
      </c>
      <c r="F10" s="172" t="s">
        <v>74</v>
      </c>
      <c r="G10" s="172" t="s">
        <v>75</v>
      </c>
      <c r="H10" s="332"/>
      <c r="I10" s="172" t="s">
        <v>75</v>
      </c>
      <c r="J10" s="172" t="s">
        <v>75</v>
      </c>
      <c r="K10" s="172" t="s">
        <v>75</v>
      </c>
      <c r="L10" s="28" t="s">
        <v>29</v>
      </c>
      <c r="M10" s="335"/>
      <c r="N10" s="28" t="s">
        <v>29</v>
      </c>
      <c r="O10" s="337"/>
      <c r="P10" s="337"/>
      <c r="Q10" s="1">
        <f>'[2]JUNE 5'!Q34</f>
        <v>4045706</v>
      </c>
      <c r="R10" s="346"/>
      <c r="S10" s="347"/>
      <c r="T10" s="348"/>
      <c r="U10" s="172" t="s">
        <v>75</v>
      </c>
      <c r="V10" s="172" t="s">
        <v>75</v>
      </c>
      <c r="W10" s="349"/>
      <c r="X10" s="37" t="s">
        <v>76</v>
      </c>
      <c r="Y10" s="37" t="s">
        <v>77</v>
      </c>
      <c r="Z10" s="37" t="s">
        <v>78</v>
      </c>
      <c r="AA10" s="37" t="s">
        <v>79</v>
      </c>
      <c r="AB10" s="37" t="s">
        <v>80</v>
      </c>
      <c r="AC10" s="37" t="s">
        <v>81</v>
      </c>
      <c r="AD10" s="37" t="s">
        <v>82</v>
      </c>
      <c r="AE10" s="37" t="s">
        <v>83</v>
      </c>
      <c r="AF10" s="38"/>
      <c r="AG10" s="1">
        <f>'[2]JUNE 5'!AG34</f>
        <v>47158716</v>
      </c>
      <c r="AH10" s="338"/>
      <c r="AI10" s="354"/>
      <c r="AJ10" s="172" t="s">
        <v>84</v>
      </c>
      <c r="AK10" s="172" t="s">
        <v>84</v>
      </c>
      <c r="AL10" s="172" t="s">
        <v>84</v>
      </c>
      <c r="AM10" s="172" t="s">
        <v>84</v>
      </c>
      <c r="AN10" s="172" t="s">
        <v>84</v>
      </c>
      <c r="AO10" s="172" t="s">
        <v>84</v>
      </c>
      <c r="AP10" s="1">
        <f>'[2]JUNE 5'!AP34</f>
        <v>10889073</v>
      </c>
      <c r="AQ10" s="337"/>
      <c r="AR10" s="169" t="s">
        <v>85</v>
      </c>
      <c r="AS10" s="338"/>
      <c r="AV10" s="39" t="s">
        <v>86</v>
      </c>
      <c r="AW10" s="39" t="s">
        <v>87</v>
      </c>
      <c r="AY10" s="81" t="s">
        <v>128</v>
      </c>
    </row>
    <row r="11" spans="2:51" x14ac:dyDescent="0.25">
      <c r="B11" s="40">
        <v>2</v>
      </c>
      <c r="C11" s="40">
        <v>4.1666666666666664E-2</v>
      </c>
      <c r="D11" s="110">
        <v>4</v>
      </c>
      <c r="E11" s="41">
        <f t="shared" ref="E11:E34" si="0">D11/1.42</f>
        <v>2.8169014084507045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149</v>
      </c>
      <c r="P11" s="111">
        <v>116</v>
      </c>
      <c r="Q11" s="111">
        <v>4050672</v>
      </c>
      <c r="R11" s="46">
        <f>IF(ISBLANK(Q11),"-",Q11-Q10)</f>
        <v>4966</v>
      </c>
      <c r="S11" s="47">
        <f>R11*24/1000</f>
        <v>119.184</v>
      </c>
      <c r="T11" s="47">
        <f>R11/1000</f>
        <v>4.9660000000000002</v>
      </c>
      <c r="U11" s="112">
        <v>3.8</v>
      </c>
      <c r="V11" s="112">
        <f>U11</f>
        <v>3.8</v>
      </c>
      <c r="W11" s="113" t="s">
        <v>135</v>
      </c>
      <c r="X11" s="115">
        <v>0</v>
      </c>
      <c r="Y11" s="115">
        <v>0</v>
      </c>
      <c r="Z11" s="115">
        <v>1187</v>
      </c>
      <c r="AA11" s="115">
        <v>1185</v>
      </c>
      <c r="AB11" s="115">
        <v>1187</v>
      </c>
      <c r="AC11" s="48" t="s">
        <v>90</v>
      </c>
      <c r="AD11" s="48" t="s">
        <v>90</v>
      </c>
      <c r="AE11" s="48" t="s">
        <v>90</v>
      </c>
      <c r="AF11" s="114" t="s">
        <v>90</v>
      </c>
      <c r="AG11" s="123">
        <v>47159920</v>
      </c>
      <c r="AH11" s="49">
        <f>IF(ISBLANK(AG11),"-",AG11-AG10)</f>
        <v>1204</v>
      </c>
      <c r="AI11" s="50">
        <f>AH11/T11</f>
        <v>242.44865082561418</v>
      </c>
      <c r="AJ11" s="98">
        <v>0</v>
      </c>
      <c r="AK11" s="98">
        <v>0</v>
      </c>
      <c r="AL11" s="98">
        <v>1</v>
      </c>
      <c r="AM11" s="98">
        <v>1</v>
      </c>
      <c r="AN11" s="98">
        <v>1</v>
      </c>
      <c r="AO11" s="98">
        <v>0.75</v>
      </c>
      <c r="AP11" s="115">
        <v>10889720</v>
      </c>
      <c r="AQ11" s="115">
        <f t="shared" ref="AQ11:AQ34" si="1">AP11-AP10</f>
        <v>647</v>
      </c>
      <c r="AR11" s="51"/>
      <c r="AS11" s="52" t="s">
        <v>113</v>
      </c>
      <c r="AV11" s="39" t="s">
        <v>88</v>
      </c>
      <c r="AW11" s="39" t="s">
        <v>91</v>
      </c>
      <c r="AY11" s="81" t="s">
        <v>127</v>
      </c>
    </row>
    <row r="12" spans="2:51" x14ac:dyDescent="0.25">
      <c r="B12" s="40">
        <v>2.0416666666666701</v>
      </c>
      <c r="C12" s="40">
        <v>8.3333333333333329E-2</v>
      </c>
      <c r="D12" s="110">
        <v>5</v>
      </c>
      <c r="E12" s="41">
        <f t="shared" si="0"/>
        <v>3.5211267605633805</v>
      </c>
      <c r="F12" s="100">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148</v>
      </c>
      <c r="P12" s="111">
        <v>116</v>
      </c>
      <c r="Q12" s="111">
        <v>4055834</v>
      </c>
      <c r="R12" s="46">
        <f t="shared" ref="R12:R34" si="4">IF(ISBLANK(Q12),"-",Q12-Q11)</f>
        <v>5162</v>
      </c>
      <c r="S12" s="47">
        <f t="shared" ref="S12:S34" si="5">R12*24/1000</f>
        <v>123.88800000000001</v>
      </c>
      <c r="T12" s="47">
        <f t="shared" ref="T12:T34" si="6">R12/1000</f>
        <v>5.1619999999999999</v>
      </c>
      <c r="U12" s="112">
        <v>5</v>
      </c>
      <c r="V12" s="112">
        <f t="shared" ref="V12:V34" si="7">U12</f>
        <v>5</v>
      </c>
      <c r="W12" s="113" t="s">
        <v>135</v>
      </c>
      <c r="X12" s="115">
        <v>0</v>
      </c>
      <c r="Y12" s="115">
        <v>0</v>
      </c>
      <c r="Z12" s="115">
        <v>1167</v>
      </c>
      <c r="AA12" s="115">
        <v>1185</v>
      </c>
      <c r="AB12" s="115">
        <v>1167</v>
      </c>
      <c r="AC12" s="48" t="s">
        <v>90</v>
      </c>
      <c r="AD12" s="48" t="s">
        <v>90</v>
      </c>
      <c r="AE12" s="48" t="s">
        <v>90</v>
      </c>
      <c r="AF12" s="114" t="s">
        <v>90</v>
      </c>
      <c r="AG12" s="123">
        <v>47161172</v>
      </c>
      <c r="AH12" s="49">
        <f>IF(ISBLANK(AG12),"-",AG12-AG11)</f>
        <v>1252</v>
      </c>
      <c r="AI12" s="50">
        <f t="shared" ref="AI12:AI34" si="8">AH12/T12</f>
        <v>242.54165052305308</v>
      </c>
      <c r="AJ12" s="98">
        <v>0</v>
      </c>
      <c r="AK12" s="98">
        <v>0</v>
      </c>
      <c r="AL12" s="98">
        <v>1</v>
      </c>
      <c r="AM12" s="98">
        <v>1</v>
      </c>
      <c r="AN12" s="98">
        <v>1</v>
      </c>
      <c r="AO12" s="98">
        <v>0.75</v>
      </c>
      <c r="AP12" s="115">
        <v>10890469</v>
      </c>
      <c r="AQ12" s="115">
        <f t="shared" si="1"/>
        <v>749</v>
      </c>
      <c r="AR12" s="118">
        <v>1.19</v>
      </c>
      <c r="AS12" s="52" t="s">
        <v>113</v>
      </c>
      <c r="AV12" s="39" t="s">
        <v>92</v>
      </c>
      <c r="AW12" s="39" t="s">
        <v>93</v>
      </c>
      <c r="AY12" s="81" t="s">
        <v>125</v>
      </c>
    </row>
    <row r="13" spans="2:51" x14ac:dyDescent="0.25">
      <c r="B13" s="40">
        <v>2.0833333333333299</v>
      </c>
      <c r="C13" s="40">
        <v>0.125</v>
      </c>
      <c r="D13" s="110">
        <v>5</v>
      </c>
      <c r="E13" s="41">
        <f t="shared" si="0"/>
        <v>3.5211267605633805</v>
      </c>
      <c r="F13" s="100">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134</v>
      </c>
      <c r="P13" s="111">
        <v>118</v>
      </c>
      <c r="Q13" s="111">
        <v>4060576</v>
      </c>
      <c r="R13" s="46">
        <f t="shared" si="4"/>
        <v>4742</v>
      </c>
      <c r="S13" s="47">
        <f t="shared" si="5"/>
        <v>113.80800000000001</v>
      </c>
      <c r="T13" s="47">
        <f t="shared" si="6"/>
        <v>4.742</v>
      </c>
      <c r="U13" s="112">
        <v>6</v>
      </c>
      <c r="V13" s="112">
        <f t="shared" si="7"/>
        <v>6</v>
      </c>
      <c r="W13" s="113" t="s">
        <v>135</v>
      </c>
      <c r="X13" s="115">
        <v>0</v>
      </c>
      <c r="Y13" s="115">
        <v>0</v>
      </c>
      <c r="Z13" s="115">
        <v>1147</v>
      </c>
      <c r="AA13" s="115">
        <v>1185</v>
      </c>
      <c r="AB13" s="115">
        <v>1147</v>
      </c>
      <c r="AC13" s="48" t="s">
        <v>90</v>
      </c>
      <c r="AD13" s="48" t="s">
        <v>90</v>
      </c>
      <c r="AE13" s="48" t="s">
        <v>90</v>
      </c>
      <c r="AF13" s="114" t="s">
        <v>90</v>
      </c>
      <c r="AG13" s="123">
        <v>47162300</v>
      </c>
      <c r="AH13" s="49">
        <f>IF(ISBLANK(AG13),"-",AG13-AG12)</f>
        <v>1128</v>
      </c>
      <c r="AI13" s="50">
        <f t="shared" si="8"/>
        <v>237.87431463517504</v>
      </c>
      <c r="AJ13" s="98">
        <v>0</v>
      </c>
      <c r="AK13" s="98">
        <v>0</v>
      </c>
      <c r="AL13" s="98">
        <v>1</v>
      </c>
      <c r="AM13" s="98">
        <v>1</v>
      </c>
      <c r="AN13" s="98">
        <v>1</v>
      </c>
      <c r="AO13" s="98">
        <v>0.75</v>
      </c>
      <c r="AP13" s="115">
        <v>10891249</v>
      </c>
      <c r="AQ13" s="115">
        <f t="shared" si="1"/>
        <v>780</v>
      </c>
      <c r="AR13" s="51"/>
      <c r="AS13" s="52" t="s">
        <v>113</v>
      </c>
      <c r="AV13" s="39" t="s">
        <v>94</v>
      </c>
      <c r="AW13" s="39" t="s">
        <v>95</v>
      </c>
      <c r="AY13" s="81" t="s">
        <v>132</v>
      </c>
    </row>
    <row r="14" spans="2:51" x14ac:dyDescent="0.25">
      <c r="B14" s="40">
        <v>2.125</v>
      </c>
      <c r="C14" s="40">
        <v>0.16666666666666699</v>
      </c>
      <c r="D14" s="110">
        <v>5</v>
      </c>
      <c r="E14" s="41">
        <f t="shared" si="0"/>
        <v>3.5211267605633805</v>
      </c>
      <c r="F14" s="100">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136</v>
      </c>
      <c r="P14" s="111">
        <v>119</v>
      </c>
      <c r="Q14" s="111">
        <v>4064122</v>
      </c>
      <c r="R14" s="46">
        <f t="shared" si="4"/>
        <v>3546</v>
      </c>
      <c r="S14" s="47">
        <f t="shared" si="5"/>
        <v>85.103999999999999</v>
      </c>
      <c r="T14" s="47">
        <f t="shared" si="6"/>
        <v>3.5459999999999998</v>
      </c>
      <c r="U14" s="112">
        <v>8.6</v>
      </c>
      <c r="V14" s="112">
        <f t="shared" si="7"/>
        <v>8.6</v>
      </c>
      <c r="W14" s="113" t="s">
        <v>135</v>
      </c>
      <c r="X14" s="115">
        <v>0</v>
      </c>
      <c r="Y14" s="115">
        <v>0</v>
      </c>
      <c r="Z14" s="115">
        <v>1188</v>
      </c>
      <c r="AA14" s="115">
        <v>1185</v>
      </c>
      <c r="AB14" s="115">
        <v>1187</v>
      </c>
      <c r="AC14" s="48" t="s">
        <v>90</v>
      </c>
      <c r="AD14" s="48" t="s">
        <v>90</v>
      </c>
      <c r="AE14" s="48" t="s">
        <v>90</v>
      </c>
      <c r="AF14" s="114" t="s">
        <v>90</v>
      </c>
      <c r="AG14" s="123">
        <v>47163412</v>
      </c>
      <c r="AH14" s="49">
        <f t="shared" ref="AH14:AH34" si="9">IF(ISBLANK(AG14),"-",AG14-AG13)</f>
        <v>1112</v>
      </c>
      <c r="AI14" s="50">
        <f t="shared" si="8"/>
        <v>313.59278059785674</v>
      </c>
      <c r="AJ14" s="98">
        <v>0</v>
      </c>
      <c r="AK14" s="98">
        <v>0</v>
      </c>
      <c r="AL14" s="98">
        <v>1</v>
      </c>
      <c r="AM14" s="98">
        <v>1</v>
      </c>
      <c r="AN14" s="98">
        <v>1</v>
      </c>
      <c r="AO14" s="98">
        <v>0.75</v>
      </c>
      <c r="AP14" s="115">
        <v>10891919</v>
      </c>
      <c r="AQ14" s="115">
        <f t="shared" si="1"/>
        <v>670</v>
      </c>
      <c r="AR14" s="51"/>
      <c r="AS14" s="52" t="s">
        <v>113</v>
      </c>
      <c r="AT14" s="54"/>
      <c r="AV14" s="39" t="s">
        <v>96</v>
      </c>
      <c r="AW14" s="39" t="s">
        <v>97</v>
      </c>
      <c r="AY14" s="81"/>
    </row>
    <row r="15" spans="2:51" ht="14.25" customHeight="1" x14ac:dyDescent="0.25">
      <c r="B15" s="40">
        <v>2.1666666666666701</v>
      </c>
      <c r="C15" s="40">
        <v>0.20833333333333301</v>
      </c>
      <c r="D15" s="110">
        <v>5</v>
      </c>
      <c r="E15" s="41">
        <f t="shared" si="0"/>
        <v>3.5211267605633805</v>
      </c>
      <c r="F15" s="100">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131</v>
      </c>
      <c r="P15" s="111">
        <v>126</v>
      </c>
      <c r="Q15" s="111">
        <v>4070074</v>
      </c>
      <c r="R15" s="46">
        <f t="shared" si="4"/>
        <v>5952</v>
      </c>
      <c r="S15" s="47">
        <f t="shared" si="5"/>
        <v>142.84800000000001</v>
      </c>
      <c r="T15" s="47">
        <f t="shared" si="6"/>
        <v>5.952</v>
      </c>
      <c r="U15" s="112">
        <v>9.5</v>
      </c>
      <c r="V15" s="112">
        <f t="shared" si="7"/>
        <v>9.5</v>
      </c>
      <c r="W15" s="113" t="s">
        <v>135</v>
      </c>
      <c r="X15" s="115">
        <v>0</v>
      </c>
      <c r="Y15" s="115">
        <v>0</v>
      </c>
      <c r="Z15" s="115">
        <v>1117</v>
      </c>
      <c r="AA15" s="115">
        <v>1185</v>
      </c>
      <c r="AB15" s="115">
        <v>1117</v>
      </c>
      <c r="AC15" s="48" t="s">
        <v>90</v>
      </c>
      <c r="AD15" s="48" t="s">
        <v>90</v>
      </c>
      <c r="AE15" s="48" t="s">
        <v>90</v>
      </c>
      <c r="AF15" s="114" t="s">
        <v>90</v>
      </c>
      <c r="AG15" s="123">
        <v>47164690</v>
      </c>
      <c r="AH15" s="49">
        <f t="shared" si="9"/>
        <v>1278</v>
      </c>
      <c r="AI15" s="50">
        <f t="shared" si="8"/>
        <v>214.71774193548387</v>
      </c>
      <c r="AJ15" s="98">
        <v>0</v>
      </c>
      <c r="AK15" s="98">
        <v>0</v>
      </c>
      <c r="AL15" s="98">
        <v>1</v>
      </c>
      <c r="AM15" s="98">
        <v>1</v>
      </c>
      <c r="AN15" s="98">
        <v>1</v>
      </c>
      <c r="AO15" s="98">
        <v>0.75</v>
      </c>
      <c r="AP15" s="115">
        <v>10892129</v>
      </c>
      <c r="AQ15" s="115">
        <f t="shared" si="1"/>
        <v>210</v>
      </c>
      <c r="AR15" s="51"/>
      <c r="AS15" s="52" t="s">
        <v>113</v>
      </c>
      <c r="AV15" s="39" t="s">
        <v>98</v>
      </c>
      <c r="AW15" s="39" t="s">
        <v>99</v>
      </c>
      <c r="AY15" s="97"/>
    </row>
    <row r="16" spans="2:51" x14ac:dyDescent="0.25">
      <c r="B16" s="40">
        <v>2.2083333333333299</v>
      </c>
      <c r="C16" s="40">
        <v>0.25</v>
      </c>
      <c r="D16" s="110">
        <v>5</v>
      </c>
      <c r="E16" s="41">
        <f t="shared" si="0"/>
        <v>3.5211267605633805</v>
      </c>
      <c r="F16" s="100">
        <v>75</v>
      </c>
      <c r="G16" s="41">
        <f t="shared" si="2"/>
        <v>52.816901408450704</v>
      </c>
      <c r="H16" s="42" t="s">
        <v>88</v>
      </c>
      <c r="I16" s="42">
        <f t="shared" si="3"/>
        <v>51.408450704225352</v>
      </c>
      <c r="J16" s="43">
        <f t="shared" ref="J16:J25" si="10">F16/1.42</f>
        <v>52.816901408450704</v>
      </c>
      <c r="K16" s="42">
        <f>J16+1.42</f>
        <v>54.236901408450706</v>
      </c>
      <c r="L16" s="44">
        <v>19</v>
      </c>
      <c r="M16" s="45" t="s">
        <v>100</v>
      </c>
      <c r="N16" s="45">
        <v>13.1</v>
      </c>
      <c r="O16" s="111">
        <v>137</v>
      </c>
      <c r="P16" s="111">
        <v>129</v>
      </c>
      <c r="Q16" s="111">
        <v>4074183</v>
      </c>
      <c r="R16" s="46">
        <f t="shared" si="4"/>
        <v>4109</v>
      </c>
      <c r="S16" s="47">
        <f t="shared" si="5"/>
        <v>98.616</v>
      </c>
      <c r="T16" s="47">
        <f t="shared" si="6"/>
        <v>4.109</v>
      </c>
      <c r="U16" s="112">
        <v>9.5</v>
      </c>
      <c r="V16" s="112">
        <f t="shared" si="7"/>
        <v>9.5</v>
      </c>
      <c r="W16" s="113" t="s">
        <v>135</v>
      </c>
      <c r="X16" s="115">
        <v>0</v>
      </c>
      <c r="Y16" s="115">
        <v>0</v>
      </c>
      <c r="Z16" s="115">
        <v>1137</v>
      </c>
      <c r="AA16" s="115">
        <v>1185</v>
      </c>
      <c r="AB16" s="115">
        <v>1137</v>
      </c>
      <c r="AC16" s="48" t="s">
        <v>90</v>
      </c>
      <c r="AD16" s="48" t="s">
        <v>90</v>
      </c>
      <c r="AE16" s="48" t="s">
        <v>90</v>
      </c>
      <c r="AF16" s="114" t="s">
        <v>90</v>
      </c>
      <c r="AG16" s="123">
        <v>47165884</v>
      </c>
      <c r="AH16" s="49">
        <f t="shared" si="9"/>
        <v>1194</v>
      </c>
      <c r="AI16" s="50">
        <f t="shared" si="8"/>
        <v>290.58165003650521</v>
      </c>
      <c r="AJ16" s="98">
        <v>0</v>
      </c>
      <c r="AK16" s="98">
        <v>0</v>
      </c>
      <c r="AL16" s="98">
        <v>1</v>
      </c>
      <c r="AM16" s="98">
        <v>1</v>
      </c>
      <c r="AN16" s="98">
        <v>1</v>
      </c>
      <c r="AO16" s="98">
        <v>0</v>
      </c>
      <c r="AP16" s="115">
        <v>10892129</v>
      </c>
      <c r="AQ16" s="115">
        <f t="shared" si="1"/>
        <v>0</v>
      </c>
      <c r="AR16" s="53">
        <v>1.18</v>
      </c>
      <c r="AS16" s="52" t="s">
        <v>101</v>
      </c>
      <c r="AV16" s="39" t="s">
        <v>102</v>
      </c>
      <c r="AW16" s="39" t="s">
        <v>103</v>
      </c>
      <c r="AY16" s="97"/>
    </row>
    <row r="17" spans="1:51" x14ac:dyDescent="0.25">
      <c r="B17" s="40">
        <v>2.25</v>
      </c>
      <c r="C17" s="40">
        <v>0.29166666666666702</v>
      </c>
      <c r="D17" s="110">
        <v>5</v>
      </c>
      <c r="E17" s="41">
        <f t="shared" si="0"/>
        <v>3.5211267605633805</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130</v>
      </c>
      <c r="P17" s="111">
        <v>138</v>
      </c>
      <c r="Q17" s="111">
        <v>4080106</v>
      </c>
      <c r="R17" s="46">
        <f t="shared" si="4"/>
        <v>5923</v>
      </c>
      <c r="S17" s="47">
        <f t="shared" si="5"/>
        <v>142.15199999999999</v>
      </c>
      <c r="T17" s="47">
        <f t="shared" si="6"/>
        <v>5.923</v>
      </c>
      <c r="U17" s="112">
        <v>9.1999999999999993</v>
      </c>
      <c r="V17" s="112">
        <f t="shared" si="7"/>
        <v>9.1999999999999993</v>
      </c>
      <c r="W17" s="113" t="s">
        <v>129</v>
      </c>
      <c r="X17" s="115">
        <v>0</v>
      </c>
      <c r="Y17" s="115">
        <v>1047</v>
      </c>
      <c r="Z17" s="115">
        <v>1187</v>
      </c>
      <c r="AA17" s="115">
        <v>1185</v>
      </c>
      <c r="AB17" s="115">
        <v>1187</v>
      </c>
      <c r="AC17" s="48" t="s">
        <v>90</v>
      </c>
      <c r="AD17" s="48" t="s">
        <v>90</v>
      </c>
      <c r="AE17" s="48" t="s">
        <v>90</v>
      </c>
      <c r="AF17" s="114" t="s">
        <v>90</v>
      </c>
      <c r="AG17" s="123">
        <v>47167236</v>
      </c>
      <c r="AH17" s="49">
        <f t="shared" si="9"/>
        <v>1352</v>
      </c>
      <c r="AI17" s="50">
        <f t="shared" si="8"/>
        <v>228.26270471045078</v>
      </c>
      <c r="AJ17" s="98">
        <v>0</v>
      </c>
      <c r="AK17" s="98">
        <v>1</v>
      </c>
      <c r="AL17" s="98">
        <v>1</v>
      </c>
      <c r="AM17" s="98">
        <v>1</v>
      </c>
      <c r="AN17" s="98">
        <v>1</v>
      </c>
      <c r="AO17" s="98">
        <v>0</v>
      </c>
      <c r="AP17" s="115">
        <v>10892129</v>
      </c>
      <c r="AQ17" s="115">
        <f t="shared" si="1"/>
        <v>0</v>
      </c>
      <c r="AR17" s="51"/>
      <c r="AS17" s="52" t="s">
        <v>101</v>
      </c>
      <c r="AT17" s="54"/>
      <c r="AV17" s="39" t="s">
        <v>104</v>
      </c>
      <c r="AW17" s="39" t="s">
        <v>105</v>
      </c>
      <c r="AY17" s="101"/>
    </row>
    <row r="18" spans="1:51" x14ac:dyDescent="0.25">
      <c r="B18" s="40">
        <v>2.2916666666666701</v>
      </c>
      <c r="C18" s="40">
        <v>0.33333333333333298</v>
      </c>
      <c r="D18" s="110">
        <v>5</v>
      </c>
      <c r="E18" s="41">
        <f t="shared" si="0"/>
        <v>3.5211267605633805</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132</v>
      </c>
      <c r="P18" s="111">
        <v>141</v>
      </c>
      <c r="Q18" s="111">
        <v>4086092</v>
      </c>
      <c r="R18" s="46">
        <f t="shared" si="4"/>
        <v>5986</v>
      </c>
      <c r="S18" s="47">
        <f t="shared" si="5"/>
        <v>143.66399999999999</v>
      </c>
      <c r="T18" s="47">
        <f t="shared" si="6"/>
        <v>5.9859999999999998</v>
      </c>
      <c r="U18" s="112">
        <v>8.5</v>
      </c>
      <c r="V18" s="112">
        <f t="shared" si="7"/>
        <v>8.5</v>
      </c>
      <c r="W18" s="113" t="s">
        <v>129</v>
      </c>
      <c r="X18" s="115">
        <v>0</v>
      </c>
      <c r="Y18" s="115">
        <v>1048</v>
      </c>
      <c r="Z18" s="115">
        <v>1187</v>
      </c>
      <c r="AA18" s="115">
        <v>1185</v>
      </c>
      <c r="AB18" s="115">
        <v>1187</v>
      </c>
      <c r="AC18" s="48" t="s">
        <v>90</v>
      </c>
      <c r="AD18" s="48" t="s">
        <v>90</v>
      </c>
      <c r="AE18" s="48" t="s">
        <v>90</v>
      </c>
      <c r="AF18" s="114" t="s">
        <v>90</v>
      </c>
      <c r="AG18" s="123">
        <v>47168600</v>
      </c>
      <c r="AH18" s="49">
        <f t="shared" si="9"/>
        <v>1364</v>
      </c>
      <c r="AI18" s="50">
        <f t="shared" si="8"/>
        <v>227.86501837621117</v>
      </c>
      <c r="AJ18" s="98">
        <v>0</v>
      </c>
      <c r="AK18" s="98">
        <v>1</v>
      </c>
      <c r="AL18" s="98">
        <v>1</v>
      </c>
      <c r="AM18" s="98">
        <v>1</v>
      </c>
      <c r="AN18" s="98">
        <v>1</v>
      </c>
      <c r="AO18" s="98">
        <v>0</v>
      </c>
      <c r="AP18" s="115">
        <v>10892129</v>
      </c>
      <c r="AQ18" s="115">
        <f t="shared" si="1"/>
        <v>0</v>
      </c>
      <c r="AR18" s="51"/>
      <c r="AS18" s="52" t="s">
        <v>101</v>
      </c>
      <c r="AV18" s="39" t="s">
        <v>106</v>
      </c>
      <c r="AW18" s="39" t="s">
        <v>107</v>
      </c>
      <c r="AY18" s="101"/>
    </row>
    <row r="19" spans="1:51" x14ac:dyDescent="0.25">
      <c r="B19" s="40">
        <v>2.3333333333333299</v>
      </c>
      <c r="C19" s="40">
        <v>0.375</v>
      </c>
      <c r="D19" s="110">
        <v>4</v>
      </c>
      <c r="E19" s="41">
        <f t="shared" si="0"/>
        <v>2.8169014084507045</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133</v>
      </c>
      <c r="P19" s="111">
        <v>142</v>
      </c>
      <c r="Q19" s="111">
        <v>4092027</v>
      </c>
      <c r="R19" s="46">
        <f t="shared" si="4"/>
        <v>5935</v>
      </c>
      <c r="S19" s="47">
        <f t="shared" si="5"/>
        <v>142.44</v>
      </c>
      <c r="T19" s="47">
        <f t="shared" si="6"/>
        <v>5.9349999999999996</v>
      </c>
      <c r="U19" s="112">
        <v>7.8</v>
      </c>
      <c r="V19" s="112">
        <f t="shared" si="7"/>
        <v>7.8</v>
      </c>
      <c r="W19" s="113" t="s">
        <v>129</v>
      </c>
      <c r="X19" s="115">
        <v>0</v>
      </c>
      <c r="Y19" s="115">
        <v>1048</v>
      </c>
      <c r="Z19" s="115">
        <v>1187</v>
      </c>
      <c r="AA19" s="115">
        <v>1185</v>
      </c>
      <c r="AB19" s="115">
        <v>1187</v>
      </c>
      <c r="AC19" s="48" t="s">
        <v>90</v>
      </c>
      <c r="AD19" s="48" t="s">
        <v>90</v>
      </c>
      <c r="AE19" s="48" t="s">
        <v>90</v>
      </c>
      <c r="AF19" s="114" t="s">
        <v>90</v>
      </c>
      <c r="AG19" s="123">
        <v>47169964</v>
      </c>
      <c r="AH19" s="49">
        <f t="shared" si="9"/>
        <v>1364</v>
      </c>
      <c r="AI19" s="50">
        <f t="shared" si="8"/>
        <v>229.82308340353833</v>
      </c>
      <c r="AJ19" s="98">
        <v>0</v>
      </c>
      <c r="AK19" s="98">
        <v>1</v>
      </c>
      <c r="AL19" s="98">
        <v>1</v>
      </c>
      <c r="AM19" s="98">
        <v>1</v>
      </c>
      <c r="AN19" s="98">
        <v>1</v>
      </c>
      <c r="AO19" s="98">
        <v>0</v>
      </c>
      <c r="AP19" s="115">
        <v>10892129</v>
      </c>
      <c r="AQ19" s="115">
        <f t="shared" si="1"/>
        <v>0</v>
      </c>
      <c r="AR19" s="51"/>
      <c r="AS19" s="52" t="s">
        <v>101</v>
      </c>
      <c r="AV19" s="39" t="s">
        <v>108</v>
      </c>
      <c r="AW19" s="39" t="s">
        <v>109</v>
      </c>
      <c r="AY19" s="101"/>
    </row>
    <row r="20" spans="1:51" x14ac:dyDescent="0.25">
      <c r="B20" s="40">
        <v>2.375</v>
      </c>
      <c r="C20" s="40">
        <v>0.41666666666666669</v>
      </c>
      <c r="D20" s="110">
        <v>4</v>
      </c>
      <c r="E20" s="41">
        <f t="shared" si="0"/>
        <v>2.8169014084507045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133</v>
      </c>
      <c r="P20" s="111">
        <v>140</v>
      </c>
      <c r="Q20" s="111">
        <v>4098020</v>
      </c>
      <c r="R20" s="46">
        <f t="shared" si="4"/>
        <v>5993</v>
      </c>
      <c r="S20" s="47">
        <f t="shared" si="5"/>
        <v>143.83199999999999</v>
      </c>
      <c r="T20" s="47">
        <f t="shared" si="6"/>
        <v>5.9930000000000003</v>
      </c>
      <c r="U20" s="112">
        <v>7.2</v>
      </c>
      <c r="V20" s="112">
        <f t="shared" si="7"/>
        <v>7.2</v>
      </c>
      <c r="W20" s="113" t="s">
        <v>129</v>
      </c>
      <c r="X20" s="115">
        <v>0</v>
      </c>
      <c r="Y20" s="115">
        <v>1048</v>
      </c>
      <c r="Z20" s="115">
        <v>1187</v>
      </c>
      <c r="AA20" s="115">
        <v>1185</v>
      </c>
      <c r="AB20" s="115">
        <v>1187</v>
      </c>
      <c r="AC20" s="48" t="s">
        <v>90</v>
      </c>
      <c r="AD20" s="48" t="s">
        <v>90</v>
      </c>
      <c r="AE20" s="48" t="s">
        <v>90</v>
      </c>
      <c r="AF20" s="114" t="s">
        <v>90</v>
      </c>
      <c r="AG20" s="123">
        <v>47171332</v>
      </c>
      <c r="AH20" s="49">
        <f t="shared" si="9"/>
        <v>1368</v>
      </c>
      <c r="AI20" s="50">
        <f t="shared" si="8"/>
        <v>228.26631069581177</v>
      </c>
      <c r="AJ20" s="98">
        <v>0</v>
      </c>
      <c r="AK20" s="98">
        <v>1</v>
      </c>
      <c r="AL20" s="98">
        <v>1</v>
      </c>
      <c r="AM20" s="98">
        <v>1</v>
      </c>
      <c r="AN20" s="98">
        <v>1</v>
      </c>
      <c r="AO20" s="98">
        <v>0</v>
      </c>
      <c r="AP20" s="115">
        <v>10892129</v>
      </c>
      <c r="AQ20" s="115">
        <f t="shared" si="1"/>
        <v>0</v>
      </c>
      <c r="AR20" s="53">
        <v>1.32</v>
      </c>
      <c r="AS20" s="52" t="s">
        <v>134</v>
      </c>
      <c r="AY20" s="101"/>
    </row>
    <row r="21" spans="1:51" x14ac:dyDescent="0.25">
      <c r="B21" s="40">
        <v>2.4166666666666701</v>
      </c>
      <c r="C21" s="40">
        <v>0.45833333333333298</v>
      </c>
      <c r="D21" s="110">
        <v>5</v>
      </c>
      <c r="E21" s="41">
        <f t="shared" si="0"/>
        <v>3.5211267605633805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133</v>
      </c>
      <c r="P21" s="111">
        <v>144</v>
      </c>
      <c r="Q21" s="111">
        <v>4104042</v>
      </c>
      <c r="R21" s="46">
        <f t="shared" si="4"/>
        <v>6022</v>
      </c>
      <c r="S21" s="47">
        <f t="shared" si="5"/>
        <v>144.52799999999999</v>
      </c>
      <c r="T21" s="47">
        <f t="shared" si="6"/>
        <v>6.0220000000000002</v>
      </c>
      <c r="U21" s="112">
        <v>6.6</v>
      </c>
      <c r="V21" s="112">
        <f t="shared" si="7"/>
        <v>6.6</v>
      </c>
      <c r="W21" s="113" t="s">
        <v>129</v>
      </c>
      <c r="X21" s="115">
        <v>0</v>
      </c>
      <c r="Y21" s="115">
        <v>1047</v>
      </c>
      <c r="Z21" s="115">
        <v>1187</v>
      </c>
      <c r="AA21" s="115">
        <v>1185</v>
      </c>
      <c r="AB21" s="115">
        <v>1187</v>
      </c>
      <c r="AC21" s="48" t="s">
        <v>90</v>
      </c>
      <c r="AD21" s="48" t="s">
        <v>90</v>
      </c>
      <c r="AE21" s="48" t="s">
        <v>90</v>
      </c>
      <c r="AF21" s="114" t="s">
        <v>90</v>
      </c>
      <c r="AG21" s="123">
        <v>47172708</v>
      </c>
      <c r="AH21" s="49">
        <f t="shared" si="9"/>
        <v>1376</v>
      </c>
      <c r="AI21" s="50">
        <f t="shared" si="8"/>
        <v>228.495516439721</v>
      </c>
      <c r="AJ21" s="98">
        <v>0</v>
      </c>
      <c r="AK21" s="98">
        <v>1</v>
      </c>
      <c r="AL21" s="98">
        <v>1</v>
      </c>
      <c r="AM21" s="98">
        <v>1</v>
      </c>
      <c r="AN21" s="98">
        <v>1</v>
      </c>
      <c r="AO21" s="98">
        <v>0</v>
      </c>
      <c r="AP21" s="115">
        <v>10892129</v>
      </c>
      <c r="AQ21" s="115">
        <f t="shared" si="1"/>
        <v>0</v>
      </c>
      <c r="AR21" s="51"/>
      <c r="AS21" s="52" t="s">
        <v>101</v>
      </c>
      <c r="AY21" s="101"/>
    </row>
    <row r="22" spans="1:51" x14ac:dyDescent="0.25">
      <c r="A22" s="97" t="s">
        <v>163</v>
      </c>
      <c r="B22" s="40">
        <v>2.4583333333333299</v>
      </c>
      <c r="C22" s="40">
        <v>0.5</v>
      </c>
      <c r="D22" s="110">
        <v>5</v>
      </c>
      <c r="E22" s="41">
        <f t="shared" si="0"/>
        <v>3.5211267605633805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131</v>
      </c>
      <c r="P22" s="111">
        <v>142</v>
      </c>
      <c r="Q22" s="111">
        <v>4110150</v>
      </c>
      <c r="R22" s="46">
        <f t="shared" si="4"/>
        <v>6108</v>
      </c>
      <c r="S22" s="47">
        <f t="shared" si="5"/>
        <v>146.59200000000001</v>
      </c>
      <c r="T22" s="47">
        <f t="shared" si="6"/>
        <v>6.1079999999999997</v>
      </c>
      <c r="U22" s="112">
        <v>6.1</v>
      </c>
      <c r="V22" s="112">
        <f t="shared" si="7"/>
        <v>6.1</v>
      </c>
      <c r="W22" s="113" t="s">
        <v>129</v>
      </c>
      <c r="X22" s="115">
        <v>0</v>
      </c>
      <c r="Y22" s="115">
        <v>1046</v>
      </c>
      <c r="Z22" s="115">
        <v>1187</v>
      </c>
      <c r="AA22" s="115">
        <v>1185</v>
      </c>
      <c r="AB22" s="115">
        <v>1187</v>
      </c>
      <c r="AC22" s="48" t="s">
        <v>90</v>
      </c>
      <c r="AD22" s="48" t="s">
        <v>90</v>
      </c>
      <c r="AE22" s="48" t="s">
        <v>90</v>
      </c>
      <c r="AF22" s="114" t="s">
        <v>90</v>
      </c>
      <c r="AG22" s="123">
        <v>47174044</v>
      </c>
      <c r="AH22" s="49">
        <f t="shared" si="9"/>
        <v>1336</v>
      </c>
      <c r="AI22" s="50">
        <f t="shared" si="8"/>
        <v>218.72953503601835</v>
      </c>
      <c r="AJ22" s="98">
        <v>0</v>
      </c>
      <c r="AK22" s="98">
        <v>1</v>
      </c>
      <c r="AL22" s="98">
        <v>1</v>
      </c>
      <c r="AM22" s="98">
        <v>1</v>
      </c>
      <c r="AN22" s="98">
        <v>1</v>
      </c>
      <c r="AO22" s="98">
        <v>0</v>
      </c>
      <c r="AP22" s="115">
        <v>10892129</v>
      </c>
      <c r="AQ22" s="115">
        <f t="shared" si="1"/>
        <v>0</v>
      </c>
      <c r="AR22" s="51"/>
      <c r="AS22" s="52" t="s">
        <v>101</v>
      </c>
      <c r="AV22" s="55" t="s">
        <v>110</v>
      </c>
      <c r="AY22" s="101"/>
    </row>
    <row r="23" spans="1:51" x14ac:dyDescent="0.25">
      <c r="A23" s="97" t="s">
        <v>124</v>
      </c>
      <c r="B23" s="40">
        <v>2.5</v>
      </c>
      <c r="C23" s="40">
        <v>0.54166666666666696</v>
      </c>
      <c r="D23" s="110">
        <v>4</v>
      </c>
      <c r="E23" s="41">
        <f t="shared" si="0"/>
        <v>2.8169014084507045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132</v>
      </c>
      <c r="P23" s="111">
        <v>143</v>
      </c>
      <c r="Q23" s="111">
        <v>4116027</v>
      </c>
      <c r="R23" s="46">
        <f t="shared" si="4"/>
        <v>5877</v>
      </c>
      <c r="S23" s="47">
        <f t="shared" si="5"/>
        <v>141.048</v>
      </c>
      <c r="T23" s="47">
        <f t="shared" si="6"/>
        <v>5.8769999999999998</v>
      </c>
      <c r="U23" s="112">
        <v>5.5</v>
      </c>
      <c r="V23" s="112">
        <f t="shared" si="7"/>
        <v>5.5</v>
      </c>
      <c r="W23" s="113" t="s">
        <v>129</v>
      </c>
      <c r="X23" s="115">
        <v>0</v>
      </c>
      <c r="Y23" s="115">
        <v>1047</v>
      </c>
      <c r="Z23" s="115">
        <v>1187</v>
      </c>
      <c r="AA23" s="115">
        <v>1185</v>
      </c>
      <c r="AB23" s="115">
        <v>1187</v>
      </c>
      <c r="AC23" s="48" t="s">
        <v>90</v>
      </c>
      <c r="AD23" s="48" t="s">
        <v>90</v>
      </c>
      <c r="AE23" s="48" t="s">
        <v>90</v>
      </c>
      <c r="AF23" s="114" t="s">
        <v>90</v>
      </c>
      <c r="AG23" s="123">
        <v>47175428</v>
      </c>
      <c r="AH23" s="49">
        <f t="shared" si="9"/>
        <v>1384</v>
      </c>
      <c r="AI23" s="50">
        <f t="shared" si="8"/>
        <v>235.49429981282969</v>
      </c>
      <c r="AJ23" s="98">
        <v>0</v>
      </c>
      <c r="AK23" s="98">
        <v>1</v>
      </c>
      <c r="AL23" s="98">
        <v>1</v>
      </c>
      <c r="AM23" s="98">
        <v>1</v>
      </c>
      <c r="AN23" s="98">
        <v>1</v>
      </c>
      <c r="AO23" s="98">
        <v>0</v>
      </c>
      <c r="AP23" s="115">
        <v>10892129</v>
      </c>
      <c r="AQ23" s="115">
        <f t="shared" si="1"/>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131</v>
      </c>
      <c r="P24" s="111">
        <v>140</v>
      </c>
      <c r="Q24" s="111">
        <v>4121856</v>
      </c>
      <c r="R24" s="46">
        <f t="shared" si="4"/>
        <v>5829</v>
      </c>
      <c r="S24" s="47">
        <f t="shared" si="5"/>
        <v>139.89599999999999</v>
      </c>
      <c r="T24" s="47">
        <f t="shared" si="6"/>
        <v>5.8289999999999997</v>
      </c>
      <c r="U24" s="112">
        <v>5.0999999999999996</v>
      </c>
      <c r="V24" s="112">
        <f t="shared" si="7"/>
        <v>5.0999999999999996</v>
      </c>
      <c r="W24" s="113" t="s">
        <v>129</v>
      </c>
      <c r="X24" s="115">
        <v>0</v>
      </c>
      <c r="Y24" s="115">
        <v>1057</v>
      </c>
      <c r="Z24" s="115">
        <v>1187</v>
      </c>
      <c r="AA24" s="115">
        <v>1185</v>
      </c>
      <c r="AB24" s="115">
        <v>1186</v>
      </c>
      <c r="AC24" s="48" t="s">
        <v>90</v>
      </c>
      <c r="AD24" s="48" t="s">
        <v>90</v>
      </c>
      <c r="AE24" s="48" t="s">
        <v>90</v>
      </c>
      <c r="AF24" s="114" t="s">
        <v>90</v>
      </c>
      <c r="AG24" s="123">
        <v>47176768</v>
      </c>
      <c r="AH24" s="49">
        <f>IF(ISBLANK(AG24),"-",AG24-AG23)</f>
        <v>1340</v>
      </c>
      <c r="AI24" s="50">
        <f t="shared" si="8"/>
        <v>229.88505747126439</v>
      </c>
      <c r="AJ24" s="98">
        <v>0</v>
      </c>
      <c r="AK24" s="98">
        <v>1</v>
      </c>
      <c r="AL24" s="98">
        <v>1</v>
      </c>
      <c r="AM24" s="98">
        <v>1</v>
      </c>
      <c r="AN24" s="98">
        <v>1</v>
      </c>
      <c r="AO24" s="98">
        <v>0</v>
      </c>
      <c r="AP24" s="115">
        <v>10892129</v>
      </c>
      <c r="AQ24" s="115">
        <f t="shared" si="1"/>
        <v>0</v>
      </c>
      <c r="AR24" s="53">
        <v>1.19</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133</v>
      </c>
      <c r="P25" s="111">
        <v>139</v>
      </c>
      <c r="Q25" s="111">
        <v>4127605</v>
      </c>
      <c r="R25" s="46">
        <f t="shared" si="4"/>
        <v>5749</v>
      </c>
      <c r="S25" s="47">
        <f t="shared" si="5"/>
        <v>137.976</v>
      </c>
      <c r="T25" s="47">
        <f t="shared" si="6"/>
        <v>5.7489999999999997</v>
      </c>
      <c r="U25" s="112">
        <v>4.7</v>
      </c>
      <c r="V25" s="112">
        <f t="shared" si="7"/>
        <v>4.7</v>
      </c>
      <c r="W25" s="113" t="s">
        <v>129</v>
      </c>
      <c r="X25" s="115">
        <v>0</v>
      </c>
      <c r="Y25" s="115">
        <v>1015</v>
      </c>
      <c r="Z25" s="115">
        <v>1187</v>
      </c>
      <c r="AA25" s="115">
        <v>1185</v>
      </c>
      <c r="AB25" s="115">
        <v>1187</v>
      </c>
      <c r="AC25" s="48" t="s">
        <v>90</v>
      </c>
      <c r="AD25" s="48" t="s">
        <v>90</v>
      </c>
      <c r="AE25" s="48" t="s">
        <v>90</v>
      </c>
      <c r="AF25" s="114" t="s">
        <v>90</v>
      </c>
      <c r="AG25" s="123">
        <v>47178100</v>
      </c>
      <c r="AH25" s="49">
        <f t="shared" si="9"/>
        <v>1332</v>
      </c>
      <c r="AI25" s="50">
        <f t="shared" si="8"/>
        <v>231.69246825534876</v>
      </c>
      <c r="AJ25" s="98">
        <v>0</v>
      </c>
      <c r="AK25" s="98">
        <v>1</v>
      </c>
      <c r="AL25" s="98">
        <v>1</v>
      </c>
      <c r="AM25" s="98">
        <v>1</v>
      </c>
      <c r="AN25" s="98">
        <v>1</v>
      </c>
      <c r="AO25" s="98">
        <v>0</v>
      </c>
      <c r="AP25" s="115">
        <v>10892129</v>
      </c>
      <c r="AQ25" s="115">
        <f t="shared" si="1"/>
        <v>0</v>
      </c>
      <c r="AR25" s="51"/>
      <c r="AS25" s="52" t="s">
        <v>113</v>
      </c>
      <c r="AV25" s="58" t="s">
        <v>74</v>
      </c>
      <c r="AW25" s="58">
        <v>10.36</v>
      </c>
      <c r="AY25" s="101"/>
    </row>
    <row r="26" spans="1:51" x14ac:dyDescent="0.25">
      <c r="B26" s="40">
        <v>2.625</v>
      </c>
      <c r="C26" s="40">
        <v>0.66666666666666696</v>
      </c>
      <c r="D26" s="110">
        <v>5</v>
      </c>
      <c r="E26" s="41">
        <f t="shared" si="0"/>
        <v>3.5211267605633805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136</v>
      </c>
      <c r="P26" s="111">
        <v>139</v>
      </c>
      <c r="Q26" s="111">
        <v>4133340</v>
      </c>
      <c r="R26" s="46">
        <f t="shared" si="4"/>
        <v>5735</v>
      </c>
      <c r="S26" s="47">
        <f t="shared" si="5"/>
        <v>137.63999999999999</v>
      </c>
      <c r="T26" s="47">
        <f t="shared" si="6"/>
        <v>5.7350000000000003</v>
      </c>
      <c r="U26" s="112">
        <v>4.5</v>
      </c>
      <c r="V26" s="112">
        <f t="shared" si="7"/>
        <v>4.5</v>
      </c>
      <c r="W26" s="113" t="s">
        <v>129</v>
      </c>
      <c r="X26" s="115">
        <v>0</v>
      </c>
      <c r="Y26" s="115">
        <v>1005</v>
      </c>
      <c r="Z26" s="115">
        <v>1187</v>
      </c>
      <c r="AA26" s="115">
        <v>1185</v>
      </c>
      <c r="AB26" s="115">
        <v>1187</v>
      </c>
      <c r="AC26" s="48" t="s">
        <v>90</v>
      </c>
      <c r="AD26" s="48" t="s">
        <v>90</v>
      </c>
      <c r="AE26" s="48" t="s">
        <v>90</v>
      </c>
      <c r="AF26" s="114" t="s">
        <v>90</v>
      </c>
      <c r="AG26" s="123">
        <v>47179436</v>
      </c>
      <c r="AH26" s="49">
        <f t="shared" si="9"/>
        <v>1336</v>
      </c>
      <c r="AI26" s="50">
        <f t="shared" si="8"/>
        <v>232.95553618134261</v>
      </c>
      <c r="AJ26" s="98">
        <v>0</v>
      </c>
      <c r="AK26" s="98">
        <v>1</v>
      </c>
      <c r="AL26" s="98">
        <v>1</v>
      </c>
      <c r="AM26" s="98">
        <v>1</v>
      </c>
      <c r="AN26" s="98">
        <v>1</v>
      </c>
      <c r="AO26" s="98">
        <v>0</v>
      </c>
      <c r="AP26" s="115">
        <v>10892129</v>
      </c>
      <c r="AQ26" s="115">
        <f t="shared" si="1"/>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132</v>
      </c>
      <c r="P27" s="111">
        <v>140</v>
      </c>
      <c r="Q27" s="111">
        <v>4139050</v>
      </c>
      <c r="R27" s="46">
        <f t="shared" si="4"/>
        <v>5710</v>
      </c>
      <c r="S27" s="47">
        <f t="shared" si="5"/>
        <v>137.04</v>
      </c>
      <c r="T27" s="47">
        <f t="shared" si="6"/>
        <v>5.71</v>
      </c>
      <c r="U27" s="112">
        <v>4.3</v>
      </c>
      <c r="V27" s="112">
        <f t="shared" si="7"/>
        <v>4.3</v>
      </c>
      <c r="W27" s="113" t="s">
        <v>129</v>
      </c>
      <c r="X27" s="115">
        <v>0</v>
      </c>
      <c r="Y27" s="115">
        <v>1047</v>
      </c>
      <c r="Z27" s="115">
        <v>1187</v>
      </c>
      <c r="AA27" s="115">
        <v>1185</v>
      </c>
      <c r="AB27" s="115">
        <v>1187</v>
      </c>
      <c r="AC27" s="48" t="s">
        <v>90</v>
      </c>
      <c r="AD27" s="48" t="s">
        <v>90</v>
      </c>
      <c r="AE27" s="48" t="s">
        <v>90</v>
      </c>
      <c r="AF27" s="114" t="s">
        <v>90</v>
      </c>
      <c r="AG27" s="123">
        <v>47180760</v>
      </c>
      <c r="AH27" s="49">
        <f t="shared" si="9"/>
        <v>1324</v>
      </c>
      <c r="AI27" s="50">
        <f t="shared" si="8"/>
        <v>231.87390542907181</v>
      </c>
      <c r="AJ27" s="98">
        <v>0</v>
      </c>
      <c r="AK27" s="98">
        <v>1</v>
      </c>
      <c r="AL27" s="98">
        <v>1</v>
      </c>
      <c r="AM27" s="98">
        <v>1</v>
      </c>
      <c r="AN27" s="98">
        <v>1</v>
      </c>
      <c r="AO27" s="98">
        <v>0</v>
      </c>
      <c r="AP27" s="115">
        <v>10892129</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136</v>
      </c>
      <c r="P28" s="111">
        <v>137</v>
      </c>
      <c r="Q28" s="111">
        <v>4144798</v>
      </c>
      <c r="R28" s="46">
        <f t="shared" si="4"/>
        <v>5748</v>
      </c>
      <c r="S28" s="47">
        <f t="shared" si="5"/>
        <v>137.952</v>
      </c>
      <c r="T28" s="47">
        <f t="shared" si="6"/>
        <v>5.7480000000000002</v>
      </c>
      <c r="U28" s="112">
        <v>3.8</v>
      </c>
      <c r="V28" s="112">
        <f t="shared" si="7"/>
        <v>3.8</v>
      </c>
      <c r="W28" s="113" t="s">
        <v>129</v>
      </c>
      <c r="X28" s="115">
        <v>0</v>
      </c>
      <c r="Y28" s="115">
        <v>1005</v>
      </c>
      <c r="Z28" s="115">
        <v>1187</v>
      </c>
      <c r="AA28" s="115">
        <v>1185</v>
      </c>
      <c r="AB28" s="115">
        <v>1187</v>
      </c>
      <c r="AC28" s="48" t="s">
        <v>90</v>
      </c>
      <c r="AD28" s="48" t="s">
        <v>90</v>
      </c>
      <c r="AE28" s="48" t="s">
        <v>90</v>
      </c>
      <c r="AF28" s="114" t="s">
        <v>90</v>
      </c>
      <c r="AG28" s="123">
        <v>47182092</v>
      </c>
      <c r="AH28" s="49">
        <f t="shared" si="9"/>
        <v>1332</v>
      </c>
      <c r="AI28" s="50">
        <f t="shared" si="8"/>
        <v>231.73277661795407</v>
      </c>
      <c r="AJ28" s="98">
        <v>0</v>
      </c>
      <c r="AK28" s="98">
        <v>1</v>
      </c>
      <c r="AL28" s="98">
        <v>1</v>
      </c>
      <c r="AM28" s="98">
        <v>1</v>
      </c>
      <c r="AN28" s="98">
        <v>1</v>
      </c>
      <c r="AO28" s="98">
        <v>0</v>
      </c>
      <c r="AP28" s="115">
        <v>10892129</v>
      </c>
      <c r="AQ28" s="115">
        <f t="shared" si="1"/>
        <v>0</v>
      </c>
      <c r="AR28" s="53">
        <v>1.23</v>
      </c>
      <c r="AS28" s="52" t="s">
        <v>113</v>
      </c>
      <c r="AV28" s="58" t="s">
        <v>116</v>
      </c>
      <c r="AW28" s="58">
        <v>101.325</v>
      </c>
      <c r="AY28" s="101"/>
    </row>
    <row r="29" spans="1:51" x14ac:dyDescent="0.25">
      <c r="A29" s="97" t="s">
        <v>134</v>
      </c>
      <c r="B29" s="40">
        <v>2.75</v>
      </c>
      <c r="C29" s="40">
        <v>0.79166666666666896</v>
      </c>
      <c r="D29" s="110">
        <v>4</v>
      </c>
      <c r="E29" s="41">
        <f t="shared" si="0"/>
        <v>2.8169014084507045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133</v>
      </c>
      <c r="P29" s="111">
        <v>136</v>
      </c>
      <c r="Q29" s="111">
        <v>4150503</v>
      </c>
      <c r="R29" s="46">
        <f t="shared" si="4"/>
        <v>5705</v>
      </c>
      <c r="S29" s="47">
        <f t="shared" si="5"/>
        <v>136.91999999999999</v>
      </c>
      <c r="T29" s="47">
        <f t="shared" si="6"/>
        <v>5.7050000000000001</v>
      </c>
      <c r="U29" s="112">
        <v>3.6</v>
      </c>
      <c r="V29" s="112">
        <f t="shared" si="7"/>
        <v>3.6</v>
      </c>
      <c r="W29" s="113" t="s">
        <v>129</v>
      </c>
      <c r="X29" s="115">
        <v>0</v>
      </c>
      <c r="Y29" s="115">
        <v>1005</v>
      </c>
      <c r="Z29" s="115">
        <v>1187</v>
      </c>
      <c r="AA29" s="115">
        <v>1185</v>
      </c>
      <c r="AB29" s="115">
        <v>1187</v>
      </c>
      <c r="AC29" s="48" t="s">
        <v>90</v>
      </c>
      <c r="AD29" s="48" t="s">
        <v>90</v>
      </c>
      <c r="AE29" s="48" t="s">
        <v>90</v>
      </c>
      <c r="AF29" s="114" t="s">
        <v>90</v>
      </c>
      <c r="AG29" s="123">
        <v>47183420</v>
      </c>
      <c r="AH29" s="49">
        <f t="shared" si="9"/>
        <v>1328</v>
      </c>
      <c r="AI29" s="50">
        <f t="shared" si="8"/>
        <v>232.77826468010517</v>
      </c>
      <c r="AJ29" s="98">
        <v>0</v>
      </c>
      <c r="AK29" s="98">
        <v>1</v>
      </c>
      <c r="AL29" s="98">
        <v>1</v>
      </c>
      <c r="AM29" s="98">
        <v>1</v>
      </c>
      <c r="AN29" s="98">
        <v>1</v>
      </c>
      <c r="AO29" s="98">
        <v>0</v>
      </c>
      <c r="AP29" s="115">
        <v>10892129</v>
      </c>
      <c r="AQ29" s="115">
        <f t="shared" si="1"/>
        <v>0</v>
      </c>
      <c r="AR29" s="51"/>
      <c r="AS29" s="52" t="s">
        <v>113</v>
      </c>
      <c r="AY29" s="101"/>
    </row>
    <row r="30" spans="1:51" x14ac:dyDescent="0.25">
      <c r="B30" s="40">
        <v>2.7916666666666701</v>
      </c>
      <c r="C30" s="40">
        <v>0.83333333333333703</v>
      </c>
      <c r="D30" s="110">
        <v>4</v>
      </c>
      <c r="E30" s="41">
        <f t="shared" si="0"/>
        <v>2.8169014084507045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114</v>
      </c>
      <c r="P30" s="111">
        <v>123</v>
      </c>
      <c r="Q30" s="111">
        <v>4155818</v>
      </c>
      <c r="R30" s="46">
        <f t="shared" si="4"/>
        <v>5315</v>
      </c>
      <c r="S30" s="47">
        <f t="shared" si="5"/>
        <v>127.56</v>
      </c>
      <c r="T30" s="47">
        <f t="shared" si="6"/>
        <v>5.3150000000000004</v>
      </c>
      <c r="U30" s="112">
        <v>3.1</v>
      </c>
      <c r="V30" s="112">
        <f t="shared" si="7"/>
        <v>3.1</v>
      </c>
      <c r="W30" s="113" t="s">
        <v>133</v>
      </c>
      <c r="X30" s="115">
        <v>0</v>
      </c>
      <c r="Y30" s="115">
        <v>1048</v>
      </c>
      <c r="Z30" s="115">
        <v>0</v>
      </c>
      <c r="AA30" s="115">
        <v>1185</v>
      </c>
      <c r="AB30" s="115">
        <v>1188</v>
      </c>
      <c r="AC30" s="48" t="s">
        <v>90</v>
      </c>
      <c r="AD30" s="48" t="s">
        <v>90</v>
      </c>
      <c r="AE30" s="48" t="s">
        <v>90</v>
      </c>
      <c r="AF30" s="114" t="s">
        <v>90</v>
      </c>
      <c r="AG30" s="123">
        <v>47184492</v>
      </c>
      <c r="AH30" s="49">
        <f t="shared" si="9"/>
        <v>1072</v>
      </c>
      <c r="AI30" s="50">
        <f t="shared" si="8"/>
        <v>201.69332079021635</v>
      </c>
      <c r="AJ30" s="98">
        <v>0</v>
      </c>
      <c r="AK30" s="98">
        <v>1</v>
      </c>
      <c r="AL30" s="98">
        <v>0</v>
      </c>
      <c r="AM30" s="98">
        <v>1</v>
      </c>
      <c r="AN30" s="98">
        <v>1</v>
      </c>
      <c r="AO30" s="98">
        <v>0</v>
      </c>
      <c r="AP30" s="115">
        <v>10892129</v>
      </c>
      <c r="AQ30" s="115">
        <f t="shared" si="1"/>
        <v>0</v>
      </c>
      <c r="AR30" s="51"/>
      <c r="AS30" s="52" t="s">
        <v>113</v>
      </c>
      <c r="AV30" s="339" t="s">
        <v>117</v>
      </c>
      <c r="AW30" s="339"/>
      <c r="AY30" s="101"/>
    </row>
    <row r="31" spans="1:51" x14ac:dyDescent="0.25">
      <c r="B31" s="40">
        <v>2.8333333333333299</v>
      </c>
      <c r="C31" s="40">
        <v>0.875000000000004</v>
      </c>
      <c r="D31" s="110">
        <v>4</v>
      </c>
      <c r="E31" s="41">
        <f t="shared" si="0"/>
        <v>2.8169014084507045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128</v>
      </c>
      <c r="P31" s="111">
        <v>138</v>
      </c>
      <c r="Q31" s="111">
        <v>4161452</v>
      </c>
      <c r="R31" s="46">
        <f t="shared" si="4"/>
        <v>5634</v>
      </c>
      <c r="S31" s="47">
        <f t="shared" si="5"/>
        <v>135.21600000000001</v>
      </c>
      <c r="T31" s="47">
        <f t="shared" si="6"/>
        <v>5.6340000000000003</v>
      </c>
      <c r="U31" s="112">
        <v>2.7</v>
      </c>
      <c r="V31" s="112">
        <f t="shared" si="7"/>
        <v>2.7</v>
      </c>
      <c r="W31" s="113" t="s">
        <v>129</v>
      </c>
      <c r="X31" s="115">
        <v>0</v>
      </c>
      <c r="Y31" s="115">
        <v>1077</v>
      </c>
      <c r="Z31" s="115">
        <v>1188</v>
      </c>
      <c r="AA31" s="115">
        <v>1185</v>
      </c>
      <c r="AB31" s="115">
        <v>1187</v>
      </c>
      <c r="AC31" s="48" t="s">
        <v>90</v>
      </c>
      <c r="AD31" s="48" t="s">
        <v>90</v>
      </c>
      <c r="AE31" s="48" t="s">
        <v>90</v>
      </c>
      <c r="AF31" s="114" t="s">
        <v>90</v>
      </c>
      <c r="AG31" s="123">
        <v>47185804</v>
      </c>
      <c r="AH31" s="49">
        <f t="shared" si="9"/>
        <v>1312</v>
      </c>
      <c r="AI31" s="50">
        <f t="shared" si="8"/>
        <v>232.871849485268</v>
      </c>
      <c r="AJ31" s="98">
        <v>0</v>
      </c>
      <c r="AK31" s="98">
        <v>1</v>
      </c>
      <c r="AL31" s="98">
        <v>1</v>
      </c>
      <c r="AM31" s="98">
        <v>1</v>
      </c>
      <c r="AN31" s="98">
        <v>1</v>
      </c>
      <c r="AO31" s="98">
        <v>0</v>
      </c>
      <c r="AP31" s="115">
        <v>10892129</v>
      </c>
      <c r="AQ31" s="115">
        <f t="shared" si="1"/>
        <v>0</v>
      </c>
      <c r="AR31" s="51"/>
      <c r="AS31" s="52" t="s">
        <v>113</v>
      </c>
      <c r="AV31" s="59" t="s">
        <v>29</v>
      </c>
      <c r="AW31" s="59" t="s">
        <v>74</v>
      </c>
      <c r="AY31" s="101"/>
    </row>
    <row r="32" spans="1:51" x14ac:dyDescent="0.25">
      <c r="B32" s="40">
        <v>2.875</v>
      </c>
      <c r="C32" s="40">
        <v>0.91666666666667096</v>
      </c>
      <c r="D32" s="110">
        <v>4</v>
      </c>
      <c r="E32" s="41">
        <f t="shared" si="0"/>
        <v>2.8169014084507045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139</v>
      </c>
      <c r="P32" s="111">
        <v>125</v>
      </c>
      <c r="Q32" s="111">
        <v>4166640</v>
      </c>
      <c r="R32" s="46">
        <f t="shared" si="4"/>
        <v>5188</v>
      </c>
      <c r="S32" s="47">
        <f t="shared" si="5"/>
        <v>124.512</v>
      </c>
      <c r="T32" s="47">
        <f t="shared" si="6"/>
        <v>5.1879999999999997</v>
      </c>
      <c r="U32" s="112">
        <v>2.5</v>
      </c>
      <c r="V32" s="112">
        <f t="shared" si="7"/>
        <v>2.5</v>
      </c>
      <c r="W32" s="113" t="s">
        <v>129</v>
      </c>
      <c r="X32" s="115">
        <v>0</v>
      </c>
      <c r="Y32" s="115">
        <v>1005</v>
      </c>
      <c r="Z32" s="115">
        <v>1188</v>
      </c>
      <c r="AA32" s="115">
        <v>1185</v>
      </c>
      <c r="AB32" s="115">
        <v>1187</v>
      </c>
      <c r="AC32" s="48" t="s">
        <v>90</v>
      </c>
      <c r="AD32" s="48" t="s">
        <v>90</v>
      </c>
      <c r="AE32" s="48" t="s">
        <v>90</v>
      </c>
      <c r="AF32" s="114" t="s">
        <v>90</v>
      </c>
      <c r="AG32" s="123">
        <v>47187060</v>
      </c>
      <c r="AH32" s="49">
        <f t="shared" si="9"/>
        <v>1256</v>
      </c>
      <c r="AI32" s="50">
        <f t="shared" si="8"/>
        <v>242.09714726291443</v>
      </c>
      <c r="AJ32" s="98">
        <v>0</v>
      </c>
      <c r="AK32" s="98">
        <v>1</v>
      </c>
      <c r="AL32" s="98">
        <v>1</v>
      </c>
      <c r="AM32" s="98">
        <v>1</v>
      </c>
      <c r="AN32" s="98">
        <v>1</v>
      </c>
      <c r="AO32" s="98">
        <v>0</v>
      </c>
      <c r="AP32" s="115">
        <v>10892129</v>
      </c>
      <c r="AQ32" s="115">
        <f t="shared" si="1"/>
        <v>0</v>
      </c>
      <c r="AR32" s="53">
        <v>1.28</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133</v>
      </c>
      <c r="P33" s="111">
        <v>126</v>
      </c>
      <c r="Q33" s="111">
        <v>4171862</v>
      </c>
      <c r="R33" s="46">
        <f t="shared" si="4"/>
        <v>5222</v>
      </c>
      <c r="S33" s="47">
        <f t="shared" si="5"/>
        <v>125.328</v>
      </c>
      <c r="T33" s="47">
        <f t="shared" si="6"/>
        <v>5.2220000000000004</v>
      </c>
      <c r="U33" s="112">
        <v>2.6</v>
      </c>
      <c r="V33" s="112">
        <f t="shared" si="7"/>
        <v>2.6</v>
      </c>
      <c r="W33" s="113" t="s">
        <v>135</v>
      </c>
      <c r="X33" s="115">
        <v>0</v>
      </c>
      <c r="Y33" s="115">
        <v>0</v>
      </c>
      <c r="Z33" s="115">
        <v>1188</v>
      </c>
      <c r="AA33" s="115">
        <v>1185</v>
      </c>
      <c r="AB33" s="115">
        <v>1187</v>
      </c>
      <c r="AC33" s="48" t="s">
        <v>90</v>
      </c>
      <c r="AD33" s="48" t="s">
        <v>90</v>
      </c>
      <c r="AE33" s="48" t="s">
        <v>90</v>
      </c>
      <c r="AF33" s="114" t="s">
        <v>90</v>
      </c>
      <c r="AG33" s="123">
        <v>47188292</v>
      </c>
      <c r="AH33" s="49">
        <f t="shared" si="9"/>
        <v>1232</v>
      </c>
      <c r="AI33" s="50">
        <f t="shared" si="8"/>
        <v>235.92493297587129</v>
      </c>
      <c r="AJ33" s="98">
        <v>0</v>
      </c>
      <c r="AK33" s="98">
        <v>0</v>
      </c>
      <c r="AL33" s="98">
        <v>1</v>
      </c>
      <c r="AM33" s="98">
        <v>1</v>
      </c>
      <c r="AN33" s="98">
        <v>1</v>
      </c>
      <c r="AO33" s="98">
        <v>0.55000000000000004</v>
      </c>
      <c r="AP33" s="115">
        <v>10892242</v>
      </c>
      <c r="AQ33" s="115">
        <f t="shared" si="1"/>
        <v>113</v>
      </c>
      <c r="AR33" s="51"/>
      <c r="AS33" s="52" t="s">
        <v>113</v>
      </c>
      <c r="AY33" s="101"/>
    </row>
    <row r="34" spans="1:51" x14ac:dyDescent="0.25">
      <c r="B34" s="40">
        <v>2.9583333333333299</v>
      </c>
      <c r="C34" s="40">
        <v>1</v>
      </c>
      <c r="D34" s="110">
        <v>4</v>
      </c>
      <c r="E34" s="41">
        <f t="shared" si="0"/>
        <v>2.8169014084507045</v>
      </c>
      <c r="F34" s="100">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139</v>
      </c>
      <c r="P34" s="111">
        <v>121</v>
      </c>
      <c r="Q34" s="111">
        <v>4176981</v>
      </c>
      <c r="R34" s="46">
        <f t="shared" si="4"/>
        <v>5119</v>
      </c>
      <c r="S34" s="47">
        <f t="shared" si="5"/>
        <v>122.85599999999999</v>
      </c>
      <c r="T34" s="47">
        <f t="shared" si="6"/>
        <v>5.1189999999999998</v>
      </c>
      <c r="U34" s="112">
        <v>2.9</v>
      </c>
      <c r="V34" s="112">
        <f t="shared" si="7"/>
        <v>2.9</v>
      </c>
      <c r="W34" s="113" t="s">
        <v>135</v>
      </c>
      <c r="X34" s="115">
        <v>0</v>
      </c>
      <c r="Y34" s="115">
        <v>0</v>
      </c>
      <c r="Z34" s="115">
        <v>1177</v>
      </c>
      <c r="AA34" s="115">
        <v>1185</v>
      </c>
      <c r="AB34" s="115">
        <v>1136</v>
      </c>
      <c r="AC34" s="48" t="s">
        <v>90</v>
      </c>
      <c r="AD34" s="48" t="s">
        <v>90</v>
      </c>
      <c r="AE34" s="48" t="s">
        <v>90</v>
      </c>
      <c r="AF34" s="114" t="s">
        <v>90</v>
      </c>
      <c r="AG34" s="123">
        <v>47189492</v>
      </c>
      <c r="AH34" s="49">
        <f t="shared" si="9"/>
        <v>1200</v>
      </c>
      <c r="AI34" s="50">
        <f t="shared" si="8"/>
        <v>234.42078530963079</v>
      </c>
      <c r="AJ34" s="98">
        <v>0</v>
      </c>
      <c r="AK34" s="98">
        <v>0</v>
      </c>
      <c r="AL34" s="98">
        <v>1</v>
      </c>
      <c r="AM34" s="98">
        <v>1</v>
      </c>
      <c r="AN34" s="98">
        <v>1</v>
      </c>
      <c r="AO34" s="98">
        <v>0.55000000000000004</v>
      </c>
      <c r="AP34" s="115">
        <v>10892668</v>
      </c>
      <c r="AQ34" s="115">
        <f t="shared" si="1"/>
        <v>426</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131275</v>
      </c>
      <c r="S35" s="65">
        <f>AVERAGE(S11:S34)</f>
        <v>131.27499999999998</v>
      </c>
      <c r="T35" s="65">
        <f>SUM(T11:T34)</f>
        <v>131.27499999999998</v>
      </c>
      <c r="U35" s="112"/>
      <c r="V35" s="94"/>
      <c r="W35" s="57"/>
      <c r="X35" s="88"/>
      <c r="Y35" s="89"/>
      <c r="Z35" s="89"/>
      <c r="AA35" s="89"/>
      <c r="AB35" s="90"/>
      <c r="AC35" s="88"/>
      <c r="AD35" s="89"/>
      <c r="AE35" s="90"/>
      <c r="AF35" s="91"/>
      <c r="AG35" s="66">
        <f>AG34-AG10</f>
        <v>30776</v>
      </c>
      <c r="AH35" s="67">
        <f>SUM(AH11:AH34)</f>
        <v>30776</v>
      </c>
      <c r="AI35" s="68">
        <f>$AH$35/$T35</f>
        <v>234.43915444677208</v>
      </c>
      <c r="AJ35" s="98"/>
      <c r="AK35" s="98"/>
      <c r="AL35" s="98"/>
      <c r="AM35" s="98"/>
      <c r="AN35" s="98"/>
      <c r="AO35" s="69"/>
      <c r="AP35" s="70">
        <f>AP34-AP10</f>
        <v>3595</v>
      </c>
      <c r="AQ35" s="71">
        <f>SUM(AQ11:AQ34)</f>
        <v>3595</v>
      </c>
      <c r="AR35" s="72">
        <f>AVERAGE(AR11:AR34)</f>
        <v>1.2316666666666669</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153</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171</v>
      </c>
      <c r="C41" s="106"/>
      <c r="D41" s="106"/>
      <c r="E41" s="106"/>
      <c r="F41" s="85"/>
      <c r="G41" s="85"/>
      <c r="H41" s="85"/>
      <c r="I41" s="106"/>
      <c r="J41" s="106"/>
      <c r="K41" s="106"/>
      <c r="L41" s="85"/>
      <c r="M41" s="85"/>
      <c r="N41" s="85"/>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67" t="s">
        <v>126</v>
      </c>
      <c r="C42" s="105"/>
      <c r="D42" s="105"/>
      <c r="E42" s="105"/>
      <c r="F42" s="105"/>
      <c r="G42" s="105"/>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67" t="s">
        <v>138</v>
      </c>
      <c r="C43" s="145"/>
      <c r="D43" s="145"/>
      <c r="E43" s="146"/>
      <c r="F43" s="127"/>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141</v>
      </c>
      <c r="C44" s="145"/>
      <c r="D44" s="147"/>
      <c r="E44" s="148"/>
      <c r="F44" s="129"/>
      <c r="G44" s="129"/>
      <c r="H44" s="129"/>
      <c r="I44" s="129"/>
      <c r="J44" s="130"/>
      <c r="K44" s="130"/>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67" t="s">
        <v>172</v>
      </c>
      <c r="C45" s="149"/>
      <c r="D45" s="150"/>
      <c r="E45" s="151"/>
      <c r="F45" s="131"/>
      <c r="G45" s="131"/>
      <c r="H45" s="131"/>
      <c r="I45" s="131"/>
      <c r="J45" s="132"/>
      <c r="K45" s="132"/>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67" t="s">
        <v>140</v>
      </c>
      <c r="C46" s="152"/>
      <c r="D46" s="153"/>
      <c r="E46" s="154"/>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67" t="s">
        <v>143</v>
      </c>
      <c r="C47" s="145"/>
      <c r="D47" s="155"/>
      <c r="E47" s="148"/>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34" t="s">
        <v>173</v>
      </c>
      <c r="C48" s="148"/>
      <c r="D48" s="147"/>
      <c r="E48" s="148"/>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67" t="s">
        <v>144</v>
      </c>
      <c r="C49" s="148"/>
      <c r="D49" s="147"/>
      <c r="E49" s="148"/>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175</v>
      </c>
      <c r="C50" s="158"/>
      <c r="D50" s="148"/>
      <c r="E50" s="147"/>
      <c r="F50" s="124"/>
      <c r="G50" s="124"/>
      <c r="H50" s="124"/>
      <c r="I50" s="124"/>
      <c r="J50" s="124"/>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81" t="s">
        <v>174</v>
      </c>
      <c r="C51" s="186"/>
      <c r="D51" s="197"/>
      <c r="E51" s="186"/>
      <c r="F51" s="186"/>
      <c r="G51" s="186"/>
      <c r="H51" s="186"/>
      <c r="I51" s="186"/>
      <c r="J51" s="187"/>
      <c r="K51" s="187"/>
      <c r="L51" s="187"/>
      <c r="M51" s="187"/>
      <c r="N51" s="187"/>
      <c r="O51" s="187"/>
      <c r="P51" s="187"/>
      <c r="Q51" s="187"/>
      <c r="R51" s="187"/>
      <c r="S51" s="187"/>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33" t="s">
        <v>146</v>
      </c>
      <c r="C52" s="167"/>
      <c r="D52" s="137"/>
      <c r="E52" s="188"/>
      <c r="F52" s="137"/>
      <c r="G52" s="137"/>
      <c r="H52" s="137"/>
      <c r="I52" s="124"/>
      <c r="J52" s="124"/>
      <c r="K52" s="125"/>
      <c r="L52" s="125"/>
      <c r="M52" s="125"/>
      <c r="N52" s="125"/>
      <c r="O52" s="125"/>
      <c r="P52" s="125"/>
      <c r="Q52" s="125"/>
      <c r="R52" s="125"/>
      <c r="S52" s="125"/>
      <c r="T52" s="125"/>
      <c r="U52" s="126"/>
      <c r="V52" s="126"/>
      <c r="W52" s="79"/>
      <c r="X52" s="102"/>
      <c r="Y52" s="102"/>
      <c r="Z52" s="102"/>
      <c r="AA52" s="80"/>
      <c r="AB52" s="102"/>
      <c r="AC52" s="102"/>
      <c r="AD52" s="102"/>
      <c r="AE52" s="102"/>
      <c r="AF52" s="102"/>
      <c r="AN52" s="103"/>
      <c r="AO52" s="103"/>
      <c r="AP52" s="103"/>
      <c r="AQ52" s="103"/>
      <c r="AR52" s="103"/>
      <c r="AS52" s="103"/>
      <c r="AT52" s="104"/>
      <c r="AW52" s="101"/>
      <c r="AX52" s="97"/>
      <c r="AY52" s="97"/>
    </row>
    <row r="53" spans="1:51" x14ac:dyDescent="0.25">
      <c r="B53" s="167" t="s">
        <v>148</v>
      </c>
      <c r="C53" s="158"/>
      <c r="D53" s="148"/>
      <c r="E53" s="147"/>
      <c r="F53" s="124"/>
      <c r="G53" s="124"/>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3" t="s">
        <v>176</v>
      </c>
      <c r="C54" s="157"/>
      <c r="D54" s="154"/>
      <c r="E54" s="153"/>
      <c r="F54" s="135"/>
      <c r="G54" s="135"/>
      <c r="H54" s="135"/>
      <c r="I54" s="135"/>
      <c r="J54" s="135"/>
      <c r="K54" s="135"/>
      <c r="L54" s="135"/>
      <c r="M54" s="135"/>
      <c r="N54" s="135"/>
      <c r="O54" s="135"/>
      <c r="P54" s="135"/>
      <c r="Q54" s="135"/>
      <c r="R54" s="135"/>
      <c r="S54" s="135"/>
      <c r="T54" s="135"/>
      <c r="U54" s="135"/>
      <c r="V54" s="135"/>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44"/>
      <c r="C55" s="154"/>
      <c r="D55" s="153"/>
      <c r="E55" s="154"/>
      <c r="F55" s="135"/>
      <c r="G55" s="135"/>
      <c r="H55" s="135"/>
      <c r="I55" s="135"/>
      <c r="J55" s="135"/>
      <c r="K55" s="135"/>
      <c r="L55" s="135"/>
      <c r="M55" s="135"/>
      <c r="N55" s="135"/>
      <c r="O55" s="135"/>
      <c r="P55" s="135"/>
      <c r="Q55" s="135"/>
      <c r="R55" s="135"/>
      <c r="S55" s="135"/>
      <c r="T55" s="135"/>
      <c r="U55" s="135"/>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B56" s="144"/>
      <c r="C56" s="154"/>
      <c r="D56" s="153"/>
      <c r="E56" s="154"/>
      <c r="F56" s="135"/>
      <c r="G56" s="124"/>
      <c r="H56" s="124"/>
      <c r="I56" s="124"/>
      <c r="J56" s="124"/>
      <c r="K56" s="124"/>
      <c r="L56" s="124"/>
      <c r="M56" s="124"/>
      <c r="N56" s="124"/>
      <c r="O56" s="124"/>
      <c r="P56" s="124"/>
      <c r="Q56" s="124"/>
      <c r="R56" s="124"/>
      <c r="S56" s="124"/>
      <c r="T56" s="124"/>
      <c r="U56" s="124"/>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A57" s="102"/>
      <c r="B57" s="144"/>
      <c r="C57" s="159"/>
      <c r="D57" s="160"/>
      <c r="E57" s="159"/>
      <c r="F57" s="134"/>
      <c r="G57" s="105"/>
      <c r="H57" s="10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67"/>
      <c r="C58" s="134"/>
      <c r="D58" s="117"/>
      <c r="E58" s="134"/>
      <c r="F58" s="134"/>
      <c r="G58" s="105"/>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67"/>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67"/>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67"/>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67"/>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4"/>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67"/>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3"/>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67"/>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6"/>
      <c r="C70" s="134"/>
      <c r="D70" s="117"/>
      <c r="E70" s="134"/>
      <c r="F70" s="134"/>
      <c r="G70" s="105"/>
      <c r="H70" s="105"/>
      <c r="I70" s="105"/>
      <c r="J70" s="106"/>
      <c r="K70" s="106"/>
      <c r="L70" s="106"/>
      <c r="M70" s="106"/>
      <c r="N70" s="106"/>
      <c r="O70" s="106"/>
      <c r="P70" s="106"/>
      <c r="Q70" s="106"/>
      <c r="R70" s="106"/>
      <c r="S70" s="106"/>
      <c r="T70" s="108"/>
      <c r="U70" s="79"/>
      <c r="V70" s="79"/>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R77" s="99"/>
      <c r="S77" s="99"/>
      <c r="AS77" s="97"/>
      <c r="AT77" s="97"/>
      <c r="AU77" s="97"/>
      <c r="AV77" s="97"/>
      <c r="AW77" s="97"/>
      <c r="AX77" s="97"/>
      <c r="AY77" s="97"/>
    </row>
    <row r="78" spans="1:51" x14ac:dyDescent="0.25">
      <c r="O78" s="12"/>
      <c r="P78" s="99"/>
      <c r="Q78" s="99"/>
      <c r="R78" s="99"/>
      <c r="S78" s="99"/>
      <c r="T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T80" s="99"/>
      <c r="AS80" s="97"/>
      <c r="AT80" s="97"/>
      <c r="AU80" s="97"/>
      <c r="AV80" s="97"/>
      <c r="AW80" s="97"/>
      <c r="AX80" s="97"/>
      <c r="AY80" s="97"/>
    </row>
    <row r="81" spans="15:51" x14ac:dyDescent="0.25">
      <c r="O81" s="99"/>
      <c r="Q81" s="99"/>
      <c r="R81" s="99"/>
      <c r="S81" s="99"/>
      <c r="AS81" s="97"/>
      <c r="AT81" s="97"/>
      <c r="AU81" s="97"/>
      <c r="AV81" s="97"/>
      <c r="AW81" s="97"/>
      <c r="AX81" s="97"/>
      <c r="AY81" s="97"/>
    </row>
    <row r="82" spans="15:51" x14ac:dyDescent="0.25">
      <c r="O82" s="12"/>
      <c r="P82" s="99"/>
      <c r="Q82" s="99"/>
      <c r="R82" s="99"/>
      <c r="S82" s="99"/>
      <c r="T82" s="99"/>
      <c r="AS82" s="97"/>
      <c r="AT82" s="97"/>
      <c r="AU82" s="97"/>
      <c r="AV82" s="97"/>
      <c r="AW82" s="97"/>
      <c r="AX82" s="97"/>
      <c r="AY82" s="97"/>
    </row>
    <row r="83" spans="15:51" x14ac:dyDescent="0.25">
      <c r="O83" s="12"/>
      <c r="P83" s="99"/>
      <c r="Q83" s="99"/>
      <c r="R83" s="99"/>
      <c r="S83" s="99"/>
      <c r="T83" s="99"/>
      <c r="U83" s="99"/>
      <c r="AS83" s="97"/>
      <c r="AT83" s="97"/>
      <c r="AU83" s="97"/>
      <c r="AV83" s="97"/>
      <c r="AW83" s="97"/>
      <c r="AX83" s="97"/>
      <c r="AY83" s="97"/>
    </row>
    <row r="84" spans="15:51" x14ac:dyDescent="0.25">
      <c r="O84" s="12"/>
      <c r="P84" s="99"/>
      <c r="T84" s="99"/>
      <c r="U84" s="99"/>
      <c r="AS84" s="97"/>
      <c r="AT84" s="97"/>
      <c r="AU84" s="97"/>
      <c r="AV84" s="97"/>
      <c r="AW84" s="97"/>
      <c r="AX84" s="97"/>
      <c r="AY84" s="97"/>
    </row>
    <row r="96" spans="15:51" x14ac:dyDescent="0.25">
      <c r="AS96" s="97"/>
      <c r="AT96" s="97"/>
      <c r="AU96" s="97"/>
      <c r="AV96" s="97"/>
      <c r="AW96" s="97"/>
      <c r="AX96" s="97"/>
      <c r="AY96" s="97"/>
    </row>
  </sheetData>
  <protectedRanges>
    <protectedRange sqref="S57:T73" name="Range2_12_5_1_1"/>
    <protectedRange sqref="L10 AD8 AF8 AJ8:AR8 AF10 L24:N31 N32:N34 N10:N23 G11:G34 AC11:AF34 E11:E34 R11:T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2:AA54 Z46:Z51 Z55:Z56" name="Range2_2_1_10_1_1_1_2"/>
    <protectedRange sqref="N57:R73" name="Range2_12_1_6_1_1"/>
    <protectedRange sqref="L57:M73" name="Range2_2_12_1_7_1_1"/>
    <protectedRange sqref="AS11:AS15" name="Range1_4_1_1_1_1"/>
    <protectedRange sqref="J11:J15 J26:J34" name="Range1_1_2_1_10_1_1_1_1"/>
    <protectedRange sqref="T42" name="Range2_12_5_1_1_4"/>
    <protectedRange sqref="E42:H42" name="Range2_2_12_1_7_1_1_1"/>
    <protectedRange sqref="D42" name="Range2_3_2_1_3_1_1_2_10_1_1_1_1_1"/>
    <protectedRange sqref="C42" name="Range2_1_1_1_1_11_1_2_1_1_1"/>
    <protectedRange sqref="F41 L41 S38:S41" name="Range2_12_3_1_1_1_1"/>
    <protectedRange sqref="D38:H38 C41:E41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7:K73" name="Range2_2_12_1_4_1_1_1_1_1_1_1_1_1_1_1_1_1_1_1"/>
    <protectedRange sqref="I57:I73" name="Range2_2_12_1_7_1_1_2_2_1_2"/>
    <protectedRange sqref="F57:H73" name="Range2_2_12_1_3_1_2_1_1_1_1_2_1_1_1_1_1_1_1_1_1_1_1"/>
    <protectedRange sqref="E57:E73"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4:V54 F55:G56" name="Range2_12_5_1_1_1_2_2_1_1_1_1_1_1_1_1_1_1_1_2_1_1_1_2_1_1_1_1_1_1_1_1_1_1_1_1_1_1_1_1_2_1_1_1_1_1_1_1_1_1_2_1_1_3_1_1_1_3_1_1_1_1_1_1_1_1_1_1_1_1_1_1_1_1_1_1_1_1_1_1_2_1_1_1_1_1_1_1_1_1_1_1_2_2_1_2_1_1_1_1_1_1_1_1_1_1_1_1_1"/>
    <protectedRange sqref="T52:U53 S47:T49 S51:T51 T50" name="Range2_12_5_1_1_2_1_1_1_2_1_1_1_1_1_1_1_1_1_1_1_1_1"/>
    <protectedRange sqref="O52:S53 N47:R49 N51:R51 O50:S50" name="Range2_12_1_6_1_1_2_1_1_1_2_1_1_1_1_1_1_1_1_1_1_1_1_1"/>
    <protectedRange sqref="M52:N53 L47:M49 L51:M51 M50:N50" name="Range2_2_12_1_7_1_1_3_1_1_1_2_1_1_1_1_1_1_1_1_1_1_1_1_1"/>
    <protectedRange sqref="K52:L53 J47:K49 J51:K51 K50:L50" name="Range2_2_12_1_4_1_1_1_1_1_1_1_1_1_1_1_1_1_1_1_2_1_1_1_2_1_1_1_1_1_1_1_1_1_1_1_1_1"/>
    <protectedRange sqref="J52:J53 I47:I49 I51 J50" name="Range2_2_12_1_7_1_1_2_2_1_2_2_1_1_1_2_1_1_1_1_1_1_1_1_1_1_1_1_1"/>
    <protectedRange sqref="H52:I53 G47:H49 G51:H51 H50:I50" name="Range2_2_12_1_3_1_2_1_1_1_1_2_1_1_1_1_1_1_1_1_1_1_1_2_1_1_1_2_1_1_1_1_1_1_1_1_1_1_1_1_1"/>
    <protectedRange sqref="G52:G53 F47:F49 F51 G50" name="Range2_2_12_1_3_1_2_1_1_1_1_2_1_1_1_1_1_1_1_1_1_1_1_2_2_1_1_2_1_1_1_1_1_1_1_1_1_1_1_1_1"/>
    <protectedRange sqref="F52:F53 E47:E49 E51 F50"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4:H44" name="Range2_2_12_1_3_1_2_1_1_1_1_2_1_1_1_1_1_1_1_1_1_1_1_2_1_1_1_1_1_2_1_1_1_1_1_1"/>
    <protectedRange sqref="F44" name="Range2_2_12_1_3_1_2_1_1_1_1_2_1_1_1_1_1_1_1_1_1_1_1_2_2_1_1_1_1_2_1_1_1_1_1_1"/>
    <protectedRange sqref="E44" name="Range2_2_12_1_3_1_2_1_1_1_2_1_1_1_1_3_1_1_1_1_1_1_1_1_1_2_2_1_1_1_1_2_1_1_1_1_1_1"/>
    <protectedRange sqref="C53 C50"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B58"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60" name="Range2_12_5_1_1_1_2_2_1_1_1_1_1_1_1_1_1_1_1_2_1_1_1_1_1_1_1_1_1_1_1_1_1_1_1_1_1_1_1_1_1_1_1_1_1_1_1_1_1_1_1_1_1_1_1_1_1_1_1_1_1_1_1_1_1_1_1_1_1_1_1_1_1_2_1_1_1_1_1_1_1_1_1_1_1_2_1_1_1_1_1_2_1_1_1_1_1_1_1_1_1_1_1_1_1_1_1_1_1_1_1_1_1_1_1_1_1_1_1_1_1_1_2__4"/>
    <protectedRange sqref="B61"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F11:F22" name="Range1_16_3_1_1_2_1_1_1_2_1_1"/>
    <protectedRange sqref="B42" name="Range2_12_5_1_1_1_1_1_2_1_1_1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B47" name="Range2_12_5_1_1_1_1_1_2_1_1_1_1_1_1_1_1_1_1_1_1_1_1_1_1_1_1_1_1_2_1_1_1_1_1_1_1_1_1_1_1_1_1_3_1_1_1_2_1_1_1_1_1_1_1_1_1_1_1_1_2_1_1_1_1_1_1_1_1_1_1_1_1_1_1_1_1_1_1_1_1_1_1_1_1_1_1_1_1_3_1_2_1_1_1_2_2_1_1_1_2_2_1_1_1_1_1_1_1_1_1_1_1_1_1_2_2_1_2_1"/>
    <protectedRange sqref="B48" name="Range2_12_5_1_1_1_2_2_1_1_1_1_1_1_1_1_1_1_1_2_1_1_1_1_1_1_1_1_1_3_1_3_1_2_1_1_1_1_1_1_1_1_1_1_1_1_1_2_1_1_1_1_1_2_1_1_1_1_1_1_1_1_2_1_1_3_1_1_1_2_1_1_1_1_1_1_1_1_1_1_1_1_1_1_1_1_1_2_1_1_1_1_1_1_1_1_1_1_1_1_1_1_1_1_1_1_1_2_3_1_2_1_1_1_2_2_1_1_1_1_1_2_1__1"/>
    <protectedRange sqref="B49" name="Range2_12_5_1_1_1_1_1_2_1_1_2_1_1_1_1_1_1_1_1_1_1_1_1_1_1_1_1_1_2_1_1_1_1_1_1_1_1_1_1_1_1_1_1_3_1_1_1_2_1_1_1_1_1_1_1_1_1_2_1_1_1_1_1_1_1_1_1_1_1_1_1_1_1_1_1_1_1_1_1_1_1_1_1_1_2_1_1_1_2_2_1_1_1_1_1_1_1_1_1_1_1_1_2_2_1_2_1"/>
    <protectedRange sqref="B51" name="Range2_12_5_1_1_1_2_2_1_1_1_1_1_1_1_1_1_1_1_2_1_1_1_1_1_1_1_1_1_3_1_3_1_2_1_1_1_1_1_1_1_1_1_1_1_1_1_2_1_1_1_1_1_2_1_1_1_1_1_1_1_1_2_1_1_3_1_1_1_2_1_1_1_1_1_1_1_1_1_1_1_1_1_1_1_1_1_2_1_1_1_1_1_1_1_1_1_1_1_1_1_1_1_1_1_1_1_2_3_1_2_1_1_1_2_2_1_3_1_1_1_1_1__2"/>
    <protectedRange sqref="B50" name="Range2_12_5_1_1_1_2_2_1_1_1_1_1_1_1_1_1_1_1_2_1_1_1_1_1_1_1_1_1_3_1_3_1_2_1_1_1_1_1_1_1_1_1_1_1_1_1_2_1_1_1_1_1_2_1_1_1_1_1_1_1_1_2_1_1_3_1_1_1_2_1_1_1_1_1_1_1_1_1_1_1_1_1_1_1_1_1_2_1_1_1_1_1_1_1_1_1_1_1_1_1_1_1_1_1_1_1_2_3_1_2_1_1_1_2_2_1_1_1_3_1_1_1__2"/>
    <protectedRange sqref="B52" name="Range2_12_5_1_1_1_2_2_1_1_1_1_1_1_1_1_1_1_1_2_1_1_1_2_1_1_1_1_1_1_1_1_1_1_1_1_1_1_1_1_2_1_1_1_1_1_1_1_1_1_2_1_1_3_1_1_1_3_1_1_1_1_1_1_1_1_1_1_1_1_1_1_1_1_1_1_1_1_1_1_2_1_1_1_1_1_1_1_1_1_2_2_1_1_1_2_2_1_1_1_1_1_1_1_1_1_1_2_2_1_1"/>
    <protectedRange sqref="B53" name="Range2_12_5_1_1_1_1_1_2_1_2_1_1_1_2_1_1_1_1_1_1_1_1_1_1_2_1_1_1_1_1_2_1_1_1_1_1_1_1_2_1_1_3_1_1_1_2_1_1_1_1_1_1_1_1_1_1_1_1_1_1_1_1_1_1_1_1_1_1_1_1_1_1_1_1_1_1_1_1_2_2_1_1_1_1_2_1_1_2_1_1_1_1_1_1_1_1_1_1_2_2_1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34 AA11:AA34">
    <cfRule type="containsText" dxfId="1224" priority="36" operator="containsText" text="N/A">
      <formula>NOT(ISERROR(SEARCH("N/A",X11)))</formula>
    </cfRule>
    <cfRule type="cellIs" dxfId="1223" priority="49" operator="equal">
      <formula>0</formula>
    </cfRule>
  </conditionalFormatting>
  <conditionalFormatting sqref="AC11:AE34 X11:Y34 AA11:AA34">
    <cfRule type="cellIs" dxfId="1222" priority="48" operator="greaterThanOrEqual">
      <formula>1185</formula>
    </cfRule>
  </conditionalFormatting>
  <conditionalFormatting sqref="AC11:AE34 X11:Y34 AA11:AA34">
    <cfRule type="cellIs" dxfId="1221" priority="47" operator="between">
      <formula>0.1</formula>
      <formula>1184</formula>
    </cfRule>
  </conditionalFormatting>
  <conditionalFormatting sqref="X8">
    <cfRule type="cellIs" dxfId="1220" priority="46" operator="equal">
      <formula>0</formula>
    </cfRule>
  </conditionalFormatting>
  <conditionalFormatting sqref="X8">
    <cfRule type="cellIs" dxfId="1219" priority="45" operator="greaterThan">
      <formula>1179</formula>
    </cfRule>
  </conditionalFormatting>
  <conditionalFormatting sqref="X8">
    <cfRule type="cellIs" dxfId="1218" priority="44" operator="greaterThan">
      <formula>99</formula>
    </cfRule>
  </conditionalFormatting>
  <conditionalFormatting sqref="X8">
    <cfRule type="cellIs" dxfId="1217" priority="43" operator="greaterThan">
      <formula>0.99</formula>
    </cfRule>
  </conditionalFormatting>
  <conditionalFormatting sqref="AB8">
    <cfRule type="cellIs" dxfId="1216" priority="42" operator="equal">
      <formula>0</formula>
    </cfRule>
  </conditionalFormatting>
  <conditionalFormatting sqref="AB8">
    <cfRule type="cellIs" dxfId="1215" priority="41" operator="greaterThan">
      <formula>1179</formula>
    </cfRule>
  </conditionalFormatting>
  <conditionalFormatting sqref="AB8">
    <cfRule type="cellIs" dxfId="1214" priority="40" operator="greaterThan">
      <formula>99</formula>
    </cfRule>
  </conditionalFormatting>
  <conditionalFormatting sqref="AB8">
    <cfRule type="cellIs" dxfId="1213" priority="39" operator="greaterThan">
      <formula>0.99</formula>
    </cfRule>
  </conditionalFormatting>
  <conditionalFormatting sqref="AH11:AH31">
    <cfRule type="cellIs" dxfId="1212" priority="37" operator="greaterThan">
      <formula>$AH$8</formula>
    </cfRule>
    <cfRule type="cellIs" dxfId="1211" priority="38" operator="greaterThan">
      <formula>$AH$8</formula>
    </cfRule>
  </conditionalFormatting>
  <conditionalFormatting sqref="AB11:AB34">
    <cfRule type="containsText" dxfId="1210" priority="32" operator="containsText" text="N/A">
      <formula>NOT(ISERROR(SEARCH("N/A",AB11)))</formula>
    </cfRule>
    <cfRule type="cellIs" dxfId="1209" priority="35" operator="equal">
      <formula>0</formula>
    </cfRule>
  </conditionalFormatting>
  <conditionalFormatting sqref="AB11:AB34">
    <cfRule type="cellIs" dxfId="1208" priority="34" operator="greaterThanOrEqual">
      <formula>1185</formula>
    </cfRule>
  </conditionalFormatting>
  <conditionalFormatting sqref="AB11:AB34">
    <cfRule type="cellIs" dxfId="1207" priority="33" operator="between">
      <formula>0.1</formula>
      <formula>1184</formula>
    </cfRule>
  </conditionalFormatting>
  <conditionalFormatting sqref="AO11:AO34 AN11:AN35">
    <cfRule type="cellIs" dxfId="1206" priority="31" operator="equal">
      <formula>0</formula>
    </cfRule>
  </conditionalFormatting>
  <conditionalFormatting sqref="AO11:AO34 AN11:AN35">
    <cfRule type="cellIs" dxfId="1205" priority="30" operator="greaterThan">
      <formula>1179</formula>
    </cfRule>
  </conditionalFormatting>
  <conditionalFormatting sqref="AO11:AO34 AN11:AN35">
    <cfRule type="cellIs" dxfId="1204" priority="29" operator="greaterThan">
      <formula>99</formula>
    </cfRule>
  </conditionalFormatting>
  <conditionalFormatting sqref="AO11:AO34 AN11:AN35">
    <cfRule type="cellIs" dxfId="1203" priority="28" operator="greaterThan">
      <formula>0.99</formula>
    </cfRule>
  </conditionalFormatting>
  <conditionalFormatting sqref="AQ11:AQ34">
    <cfRule type="cellIs" dxfId="1202" priority="27" operator="equal">
      <formula>0</formula>
    </cfRule>
  </conditionalFormatting>
  <conditionalFormatting sqref="AQ11:AQ34">
    <cfRule type="cellIs" dxfId="1201" priority="26" operator="greaterThan">
      <formula>1179</formula>
    </cfRule>
  </conditionalFormatting>
  <conditionalFormatting sqref="AQ11:AQ34">
    <cfRule type="cellIs" dxfId="1200" priority="25" operator="greaterThan">
      <formula>99</formula>
    </cfRule>
  </conditionalFormatting>
  <conditionalFormatting sqref="AQ11:AQ34">
    <cfRule type="cellIs" dxfId="1199" priority="24" operator="greaterThan">
      <formula>0.99</formula>
    </cfRule>
  </conditionalFormatting>
  <conditionalFormatting sqref="Z11:Z34">
    <cfRule type="containsText" dxfId="1198" priority="20" operator="containsText" text="N/A">
      <formula>NOT(ISERROR(SEARCH("N/A",Z11)))</formula>
    </cfRule>
    <cfRule type="cellIs" dxfId="1197" priority="23" operator="equal">
      <formula>0</formula>
    </cfRule>
  </conditionalFormatting>
  <conditionalFormatting sqref="Z11:Z34">
    <cfRule type="cellIs" dxfId="1196" priority="22" operator="greaterThanOrEqual">
      <formula>1185</formula>
    </cfRule>
  </conditionalFormatting>
  <conditionalFormatting sqref="Z11:Z34">
    <cfRule type="cellIs" dxfId="1195" priority="21" operator="between">
      <formula>0.1</formula>
      <formula>1184</formula>
    </cfRule>
  </conditionalFormatting>
  <conditionalFormatting sqref="AJ11:AN35">
    <cfRule type="cellIs" dxfId="1194" priority="19" operator="equal">
      <formula>0</formula>
    </cfRule>
  </conditionalFormatting>
  <conditionalFormatting sqref="AJ11:AN35">
    <cfRule type="cellIs" dxfId="1193" priority="18" operator="greaterThan">
      <formula>1179</formula>
    </cfRule>
  </conditionalFormatting>
  <conditionalFormatting sqref="AJ11:AN35">
    <cfRule type="cellIs" dxfId="1192" priority="17" operator="greaterThan">
      <formula>99</formula>
    </cfRule>
  </conditionalFormatting>
  <conditionalFormatting sqref="AJ11:AN35">
    <cfRule type="cellIs" dxfId="1191" priority="16" operator="greaterThan">
      <formula>0.99</formula>
    </cfRule>
  </conditionalFormatting>
  <conditionalFormatting sqref="AP11:AP34">
    <cfRule type="cellIs" dxfId="1190" priority="15" operator="equal">
      <formula>0</formula>
    </cfRule>
  </conditionalFormatting>
  <conditionalFormatting sqref="AP11:AP34">
    <cfRule type="cellIs" dxfId="1189" priority="14" operator="greaterThan">
      <formula>1179</formula>
    </cfRule>
  </conditionalFormatting>
  <conditionalFormatting sqref="AP11:AP34">
    <cfRule type="cellIs" dxfId="1188" priority="13" operator="greaterThan">
      <formula>99</formula>
    </cfRule>
  </conditionalFormatting>
  <conditionalFormatting sqref="AP11:AP34">
    <cfRule type="cellIs" dxfId="1187" priority="12" operator="greaterThan">
      <formula>0.99</formula>
    </cfRule>
  </conditionalFormatting>
  <conditionalFormatting sqref="AH32:AH34">
    <cfRule type="cellIs" dxfId="1186" priority="10" operator="greaterThan">
      <formula>$AH$8</formula>
    </cfRule>
    <cfRule type="cellIs" dxfId="1185" priority="11" operator="greaterThan">
      <formula>$AH$8</formula>
    </cfRule>
  </conditionalFormatting>
  <conditionalFormatting sqref="AI11:AI34">
    <cfRule type="cellIs" dxfId="1184" priority="9" operator="greaterThan">
      <formula>$AI$8</formula>
    </cfRule>
  </conditionalFormatting>
  <conditionalFormatting sqref="AL11:AL34">
    <cfRule type="cellIs" dxfId="1183" priority="8" operator="equal">
      <formula>0</formula>
    </cfRule>
  </conditionalFormatting>
  <conditionalFormatting sqref="AL11:AL34">
    <cfRule type="cellIs" dxfId="1182" priority="7" operator="greaterThan">
      <formula>1179</formula>
    </cfRule>
  </conditionalFormatting>
  <conditionalFormatting sqref="AL11:AL34">
    <cfRule type="cellIs" dxfId="1181" priority="6" operator="greaterThan">
      <formula>99</formula>
    </cfRule>
  </conditionalFormatting>
  <conditionalFormatting sqref="AL11:AL34">
    <cfRule type="cellIs" dxfId="1180" priority="5" operator="greaterThan">
      <formula>0.99</formula>
    </cfRule>
  </conditionalFormatting>
  <conditionalFormatting sqref="AM16:AM34">
    <cfRule type="cellIs" dxfId="1179" priority="4" operator="equal">
      <formula>0</formula>
    </cfRule>
  </conditionalFormatting>
  <conditionalFormatting sqref="AM16:AM34">
    <cfRule type="cellIs" dxfId="1178" priority="3" operator="greaterThan">
      <formula>1179</formula>
    </cfRule>
  </conditionalFormatting>
  <conditionalFormatting sqref="AM16:AM34">
    <cfRule type="cellIs" dxfId="1177" priority="2" operator="greaterThan">
      <formula>99</formula>
    </cfRule>
  </conditionalFormatting>
  <conditionalFormatting sqref="AM16:AM34">
    <cfRule type="cellIs" dxfId="1176"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6"/>
  <sheetViews>
    <sheetView topLeftCell="A37" zoomScaleNormal="100" workbookViewId="0">
      <selection activeCell="B46" sqref="B46"/>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181</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132</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171"/>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168" t="s">
        <v>10</v>
      </c>
      <c r="I7" s="116" t="s">
        <v>11</v>
      </c>
      <c r="J7" s="116" t="s">
        <v>12</v>
      </c>
      <c r="K7" s="116" t="s">
        <v>13</v>
      </c>
      <c r="L7" s="12"/>
      <c r="M7" s="12"/>
      <c r="N7" s="12"/>
      <c r="O7" s="168"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42528</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30812</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172" t="s">
        <v>51</v>
      </c>
      <c r="V9" s="172" t="s">
        <v>52</v>
      </c>
      <c r="W9" s="349" t="s">
        <v>53</v>
      </c>
      <c r="X9" s="350" t="s">
        <v>54</v>
      </c>
      <c r="Y9" s="351"/>
      <c r="Z9" s="351"/>
      <c r="AA9" s="351"/>
      <c r="AB9" s="351"/>
      <c r="AC9" s="351"/>
      <c r="AD9" s="351"/>
      <c r="AE9" s="352"/>
      <c r="AF9" s="170" t="s">
        <v>55</v>
      </c>
      <c r="AG9" s="170" t="s">
        <v>56</v>
      </c>
      <c r="AH9" s="338" t="s">
        <v>57</v>
      </c>
      <c r="AI9" s="353" t="s">
        <v>58</v>
      </c>
      <c r="AJ9" s="172" t="s">
        <v>59</v>
      </c>
      <c r="AK9" s="172" t="s">
        <v>60</v>
      </c>
      <c r="AL9" s="172" t="s">
        <v>61</v>
      </c>
      <c r="AM9" s="172" t="s">
        <v>62</v>
      </c>
      <c r="AN9" s="172" t="s">
        <v>63</v>
      </c>
      <c r="AO9" s="172" t="s">
        <v>64</v>
      </c>
      <c r="AP9" s="172" t="s">
        <v>65</v>
      </c>
      <c r="AQ9" s="336" t="s">
        <v>66</v>
      </c>
      <c r="AR9" s="172" t="s">
        <v>67</v>
      </c>
      <c r="AS9" s="338" t="s">
        <v>68</v>
      </c>
      <c r="AV9" s="35" t="s">
        <v>69</v>
      </c>
      <c r="AW9" s="35" t="s">
        <v>70</v>
      </c>
      <c r="AY9" s="36" t="s">
        <v>71</v>
      </c>
    </row>
    <row r="10" spans="2:51" x14ac:dyDescent="0.25">
      <c r="B10" s="172" t="s">
        <v>72</v>
      </c>
      <c r="C10" s="172" t="s">
        <v>73</v>
      </c>
      <c r="D10" s="172" t="s">
        <v>74</v>
      </c>
      <c r="E10" s="172" t="s">
        <v>75</v>
      </c>
      <c r="F10" s="172" t="s">
        <v>74</v>
      </c>
      <c r="G10" s="172" t="s">
        <v>75</v>
      </c>
      <c r="H10" s="332"/>
      <c r="I10" s="172" t="s">
        <v>75</v>
      </c>
      <c r="J10" s="172" t="s">
        <v>75</v>
      </c>
      <c r="K10" s="172" t="s">
        <v>75</v>
      </c>
      <c r="L10" s="28" t="s">
        <v>29</v>
      </c>
      <c r="M10" s="335"/>
      <c r="N10" s="28" t="s">
        <v>29</v>
      </c>
      <c r="O10" s="337"/>
      <c r="P10" s="337"/>
      <c r="Q10" s="1">
        <f>'JUNE 6'!Q34</f>
        <v>4176981</v>
      </c>
      <c r="R10" s="346"/>
      <c r="S10" s="347"/>
      <c r="T10" s="348"/>
      <c r="U10" s="172" t="s">
        <v>75</v>
      </c>
      <c r="V10" s="172" t="s">
        <v>75</v>
      </c>
      <c r="W10" s="349"/>
      <c r="X10" s="37" t="s">
        <v>76</v>
      </c>
      <c r="Y10" s="37" t="s">
        <v>77</v>
      </c>
      <c r="Z10" s="37" t="s">
        <v>78</v>
      </c>
      <c r="AA10" s="37" t="s">
        <v>79</v>
      </c>
      <c r="AB10" s="37" t="s">
        <v>80</v>
      </c>
      <c r="AC10" s="37" t="s">
        <v>81</v>
      </c>
      <c r="AD10" s="37" t="s">
        <v>82</v>
      </c>
      <c r="AE10" s="37" t="s">
        <v>83</v>
      </c>
      <c r="AF10" s="38"/>
      <c r="AG10" s="1">
        <f>'JUNE 6'!AG34</f>
        <v>47189492</v>
      </c>
      <c r="AH10" s="338"/>
      <c r="AI10" s="354"/>
      <c r="AJ10" s="172" t="s">
        <v>84</v>
      </c>
      <c r="AK10" s="172" t="s">
        <v>84</v>
      </c>
      <c r="AL10" s="172" t="s">
        <v>84</v>
      </c>
      <c r="AM10" s="172" t="s">
        <v>84</v>
      </c>
      <c r="AN10" s="172" t="s">
        <v>84</v>
      </c>
      <c r="AO10" s="172" t="s">
        <v>84</v>
      </c>
      <c r="AP10" s="1">
        <f>'JUNE 6'!AP34</f>
        <v>10892668</v>
      </c>
      <c r="AQ10" s="337"/>
      <c r="AR10" s="169" t="s">
        <v>85</v>
      </c>
      <c r="AS10" s="338"/>
      <c r="AV10" s="39" t="s">
        <v>86</v>
      </c>
      <c r="AW10" s="39" t="s">
        <v>87</v>
      </c>
      <c r="AY10" s="81" t="s">
        <v>128</v>
      </c>
    </row>
    <row r="11" spans="2:51" x14ac:dyDescent="0.25">
      <c r="B11" s="40">
        <v>2</v>
      </c>
      <c r="C11" s="40">
        <v>4.1666666666666664E-2</v>
      </c>
      <c r="D11" s="110">
        <v>4</v>
      </c>
      <c r="E11" s="41">
        <f t="shared" ref="E11:E34" si="0">D11/1.42</f>
        <v>2.8169014084507045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137</v>
      </c>
      <c r="P11" s="111">
        <v>114</v>
      </c>
      <c r="Q11" s="111">
        <v>4181588</v>
      </c>
      <c r="R11" s="46">
        <f>IF(ISBLANK(Q11),"-",Q11-Q10)</f>
        <v>4607</v>
      </c>
      <c r="S11" s="47">
        <f>R11*24/1000</f>
        <v>110.568</v>
      </c>
      <c r="T11" s="47">
        <f>R11/1000</f>
        <v>4.6070000000000002</v>
      </c>
      <c r="U11" s="112">
        <v>4.5</v>
      </c>
      <c r="V11" s="112">
        <f>U11</f>
        <v>4.5</v>
      </c>
      <c r="W11" s="113" t="s">
        <v>135</v>
      </c>
      <c r="X11" s="115">
        <v>0</v>
      </c>
      <c r="Y11" s="115">
        <v>0</v>
      </c>
      <c r="Z11" s="115">
        <v>1137</v>
      </c>
      <c r="AA11" s="115">
        <v>1185</v>
      </c>
      <c r="AB11" s="115">
        <v>1117</v>
      </c>
      <c r="AC11" s="48" t="s">
        <v>90</v>
      </c>
      <c r="AD11" s="48" t="s">
        <v>90</v>
      </c>
      <c r="AE11" s="48" t="s">
        <v>90</v>
      </c>
      <c r="AF11" s="114" t="s">
        <v>90</v>
      </c>
      <c r="AG11" s="123">
        <v>47190597</v>
      </c>
      <c r="AH11" s="49">
        <f>IF(ISBLANK(AG11),"-",AG11-AG10)</f>
        <v>1105</v>
      </c>
      <c r="AI11" s="50">
        <f>AH11/T11</f>
        <v>239.85239852398522</v>
      </c>
      <c r="AJ11" s="98">
        <v>0</v>
      </c>
      <c r="AK11" s="98">
        <v>0</v>
      </c>
      <c r="AL11" s="98">
        <v>1</v>
      </c>
      <c r="AM11" s="98">
        <v>1</v>
      </c>
      <c r="AN11" s="98">
        <v>1</v>
      </c>
      <c r="AO11" s="98">
        <v>0.65</v>
      </c>
      <c r="AP11" s="115">
        <v>10893500</v>
      </c>
      <c r="AQ11" s="115">
        <f t="shared" ref="AQ11:AQ34" si="1">AP11-AP10</f>
        <v>832</v>
      </c>
      <c r="AR11" s="51"/>
      <c r="AS11" s="52" t="s">
        <v>113</v>
      </c>
      <c r="AV11" s="39" t="s">
        <v>88</v>
      </c>
      <c r="AW11" s="39" t="s">
        <v>91</v>
      </c>
      <c r="AY11" s="81" t="s">
        <v>127</v>
      </c>
    </row>
    <row r="12" spans="2:51" x14ac:dyDescent="0.25">
      <c r="B12" s="40">
        <v>2.0416666666666701</v>
      </c>
      <c r="C12" s="40">
        <v>8.3333333333333329E-2</v>
      </c>
      <c r="D12" s="110">
        <v>5</v>
      </c>
      <c r="E12" s="41">
        <f t="shared" si="0"/>
        <v>3.5211267605633805</v>
      </c>
      <c r="F12" s="100">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139</v>
      </c>
      <c r="P12" s="111">
        <v>116</v>
      </c>
      <c r="Q12" s="111">
        <v>4186173</v>
      </c>
      <c r="R12" s="46">
        <f t="shared" ref="R12:R34" si="4">IF(ISBLANK(Q12),"-",Q12-Q11)</f>
        <v>4585</v>
      </c>
      <c r="S12" s="47">
        <f t="shared" ref="S12:S34" si="5">R12*24/1000</f>
        <v>110.04</v>
      </c>
      <c r="T12" s="47">
        <f t="shared" ref="T12:T34" si="6">R12/1000</f>
        <v>4.585</v>
      </c>
      <c r="U12" s="112">
        <v>7.1</v>
      </c>
      <c r="V12" s="112">
        <f t="shared" ref="V12:V34" si="7">U12</f>
        <v>7.1</v>
      </c>
      <c r="W12" s="113" t="s">
        <v>135</v>
      </c>
      <c r="X12" s="115">
        <v>0</v>
      </c>
      <c r="Y12" s="115">
        <v>0</v>
      </c>
      <c r="Z12" s="115">
        <v>1137</v>
      </c>
      <c r="AA12" s="115">
        <v>1185</v>
      </c>
      <c r="AB12" s="115">
        <v>1117</v>
      </c>
      <c r="AC12" s="48" t="s">
        <v>90</v>
      </c>
      <c r="AD12" s="48" t="s">
        <v>90</v>
      </c>
      <c r="AE12" s="48" t="s">
        <v>90</v>
      </c>
      <c r="AF12" s="114" t="s">
        <v>90</v>
      </c>
      <c r="AG12" s="123">
        <v>47191722</v>
      </c>
      <c r="AH12" s="49">
        <f>IF(ISBLANK(AG12),"-",AG12-AG11)</f>
        <v>1125</v>
      </c>
      <c r="AI12" s="50">
        <f t="shared" ref="AI12:AI34" si="8">AH12/T12</f>
        <v>245.36532170119958</v>
      </c>
      <c r="AJ12" s="98">
        <v>0</v>
      </c>
      <c r="AK12" s="98">
        <v>0</v>
      </c>
      <c r="AL12" s="98">
        <v>1</v>
      </c>
      <c r="AM12" s="98">
        <v>1</v>
      </c>
      <c r="AN12" s="98">
        <v>1</v>
      </c>
      <c r="AO12" s="98">
        <v>0.65</v>
      </c>
      <c r="AP12" s="115">
        <v>10894300</v>
      </c>
      <c r="AQ12" s="115">
        <f t="shared" si="1"/>
        <v>800</v>
      </c>
      <c r="AR12" s="118">
        <v>1.21</v>
      </c>
      <c r="AS12" s="52" t="s">
        <v>113</v>
      </c>
      <c r="AV12" s="39" t="s">
        <v>92</v>
      </c>
      <c r="AW12" s="39" t="s">
        <v>93</v>
      </c>
      <c r="AY12" s="81" t="s">
        <v>125</v>
      </c>
    </row>
    <row r="13" spans="2:51" x14ac:dyDescent="0.25">
      <c r="B13" s="40">
        <v>2.0833333333333299</v>
      </c>
      <c r="C13" s="40">
        <v>0.125</v>
      </c>
      <c r="D13" s="110">
        <v>5</v>
      </c>
      <c r="E13" s="41">
        <f t="shared" si="0"/>
        <v>3.5211267605633805</v>
      </c>
      <c r="F13" s="100">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140</v>
      </c>
      <c r="P13" s="111">
        <v>115</v>
      </c>
      <c r="Q13" s="111">
        <v>4190843</v>
      </c>
      <c r="R13" s="46">
        <f t="shared" si="4"/>
        <v>4670</v>
      </c>
      <c r="S13" s="47">
        <f t="shared" si="5"/>
        <v>112.08</v>
      </c>
      <c r="T13" s="47">
        <f t="shared" si="6"/>
        <v>4.67</v>
      </c>
      <c r="U13" s="112">
        <v>8.8000000000000007</v>
      </c>
      <c r="V13" s="112">
        <f t="shared" si="7"/>
        <v>8.8000000000000007</v>
      </c>
      <c r="W13" s="113" t="s">
        <v>135</v>
      </c>
      <c r="X13" s="115">
        <v>0</v>
      </c>
      <c r="Y13" s="115">
        <v>0</v>
      </c>
      <c r="Z13" s="115">
        <v>1137</v>
      </c>
      <c r="AA13" s="115">
        <v>1185</v>
      </c>
      <c r="AB13" s="115">
        <v>1117</v>
      </c>
      <c r="AC13" s="48" t="s">
        <v>90</v>
      </c>
      <c r="AD13" s="48" t="s">
        <v>90</v>
      </c>
      <c r="AE13" s="48" t="s">
        <v>90</v>
      </c>
      <c r="AF13" s="114" t="s">
        <v>90</v>
      </c>
      <c r="AG13" s="123">
        <v>47192892</v>
      </c>
      <c r="AH13" s="49">
        <f>IF(ISBLANK(AG13),"-",AG13-AG12)</f>
        <v>1170</v>
      </c>
      <c r="AI13" s="50">
        <f t="shared" si="8"/>
        <v>250.53533190578159</v>
      </c>
      <c r="AJ13" s="98">
        <v>0</v>
      </c>
      <c r="AK13" s="98">
        <v>0</v>
      </c>
      <c r="AL13" s="98">
        <v>1</v>
      </c>
      <c r="AM13" s="98">
        <v>1</v>
      </c>
      <c r="AN13" s="98">
        <v>1</v>
      </c>
      <c r="AO13" s="98">
        <v>0.65</v>
      </c>
      <c r="AP13" s="115">
        <v>10895077</v>
      </c>
      <c r="AQ13" s="115">
        <f t="shared" si="1"/>
        <v>777</v>
      </c>
      <c r="AR13" s="51"/>
      <c r="AS13" s="52" t="s">
        <v>113</v>
      </c>
      <c r="AV13" s="39" t="s">
        <v>94</v>
      </c>
      <c r="AW13" s="39" t="s">
        <v>95</v>
      </c>
      <c r="AY13" s="81" t="s">
        <v>132</v>
      </c>
    </row>
    <row r="14" spans="2:51" x14ac:dyDescent="0.25">
      <c r="B14" s="40">
        <v>2.125</v>
      </c>
      <c r="C14" s="40">
        <v>0.16666666666666699</v>
      </c>
      <c r="D14" s="110">
        <v>4</v>
      </c>
      <c r="E14" s="41">
        <f t="shared" si="0"/>
        <v>2.8169014084507045</v>
      </c>
      <c r="F14" s="100">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131</v>
      </c>
      <c r="P14" s="111">
        <v>118</v>
      </c>
      <c r="Q14" s="111">
        <v>4195438</v>
      </c>
      <c r="R14" s="46">
        <f t="shared" si="4"/>
        <v>4595</v>
      </c>
      <c r="S14" s="47">
        <f t="shared" si="5"/>
        <v>110.28</v>
      </c>
      <c r="T14" s="47">
        <f t="shared" si="6"/>
        <v>4.5949999999999998</v>
      </c>
      <c r="U14" s="112">
        <v>9.5</v>
      </c>
      <c r="V14" s="112">
        <f t="shared" si="7"/>
        <v>9.5</v>
      </c>
      <c r="W14" s="113" t="s">
        <v>135</v>
      </c>
      <c r="X14" s="115">
        <v>0</v>
      </c>
      <c r="Y14" s="115">
        <v>0</v>
      </c>
      <c r="Z14" s="115">
        <v>1187</v>
      </c>
      <c r="AA14" s="115">
        <v>1185</v>
      </c>
      <c r="AB14" s="115">
        <v>1117</v>
      </c>
      <c r="AC14" s="48" t="s">
        <v>90</v>
      </c>
      <c r="AD14" s="48" t="s">
        <v>90</v>
      </c>
      <c r="AE14" s="48" t="s">
        <v>90</v>
      </c>
      <c r="AF14" s="114" t="s">
        <v>90</v>
      </c>
      <c r="AG14" s="123">
        <v>47194136</v>
      </c>
      <c r="AH14" s="49">
        <f t="shared" ref="AH14:AH34" si="9">IF(ISBLANK(AG14),"-",AG14-AG13)</f>
        <v>1244</v>
      </c>
      <c r="AI14" s="50">
        <f t="shared" si="8"/>
        <v>270.72905331882481</v>
      </c>
      <c r="AJ14" s="98">
        <v>0</v>
      </c>
      <c r="AK14" s="98">
        <v>0</v>
      </c>
      <c r="AL14" s="98">
        <v>1</v>
      </c>
      <c r="AM14" s="98">
        <v>1</v>
      </c>
      <c r="AN14" s="98">
        <v>1</v>
      </c>
      <c r="AO14" s="98">
        <v>0.65</v>
      </c>
      <c r="AP14" s="115">
        <v>10895277</v>
      </c>
      <c r="AQ14" s="115">
        <f t="shared" si="1"/>
        <v>200</v>
      </c>
      <c r="AR14" s="51"/>
      <c r="AS14" s="52" t="s">
        <v>113</v>
      </c>
      <c r="AT14" s="54"/>
      <c r="AV14" s="39" t="s">
        <v>96</v>
      </c>
      <c r="AW14" s="39" t="s">
        <v>97</v>
      </c>
      <c r="AY14" s="81" t="s">
        <v>181</v>
      </c>
    </row>
    <row r="15" spans="2:51" ht="14.25" customHeight="1" x14ac:dyDescent="0.25">
      <c r="B15" s="40">
        <v>2.1666666666666701</v>
      </c>
      <c r="C15" s="40">
        <v>0.20833333333333301</v>
      </c>
      <c r="D15" s="110">
        <v>5</v>
      </c>
      <c r="E15" s="41">
        <f t="shared" si="0"/>
        <v>3.5211267605633805</v>
      </c>
      <c r="F15" s="100">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117</v>
      </c>
      <c r="P15" s="111">
        <v>116</v>
      </c>
      <c r="Q15" s="111">
        <v>4200018</v>
      </c>
      <c r="R15" s="46">
        <f t="shared" si="4"/>
        <v>4580</v>
      </c>
      <c r="S15" s="47">
        <f t="shared" si="5"/>
        <v>109.92</v>
      </c>
      <c r="T15" s="47">
        <f t="shared" si="6"/>
        <v>4.58</v>
      </c>
      <c r="U15" s="112">
        <v>9.5</v>
      </c>
      <c r="V15" s="112">
        <f t="shared" si="7"/>
        <v>9.5</v>
      </c>
      <c r="W15" s="113" t="s">
        <v>135</v>
      </c>
      <c r="X15" s="115">
        <v>0</v>
      </c>
      <c r="Y15" s="115">
        <v>0</v>
      </c>
      <c r="Z15" s="115">
        <v>1157</v>
      </c>
      <c r="AA15" s="115">
        <v>1185</v>
      </c>
      <c r="AB15" s="115">
        <v>1117</v>
      </c>
      <c r="AC15" s="48" t="s">
        <v>90</v>
      </c>
      <c r="AD15" s="48" t="s">
        <v>90</v>
      </c>
      <c r="AE15" s="48" t="s">
        <v>90</v>
      </c>
      <c r="AF15" s="114" t="s">
        <v>90</v>
      </c>
      <c r="AG15" s="123">
        <v>47195300</v>
      </c>
      <c r="AH15" s="49">
        <f t="shared" si="9"/>
        <v>1164</v>
      </c>
      <c r="AI15" s="50">
        <f t="shared" si="8"/>
        <v>254.14847161572052</v>
      </c>
      <c r="AJ15" s="98">
        <v>0</v>
      </c>
      <c r="AK15" s="98">
        <v>0</v>
      </c>
      <c r="AL15" s="98">
        <v>1</v>
      </c>
      <c r="AM15" s="98">
        <v>1</v>
      </c>
      <c r="AN15" s="98">
        <v>1</v>
      </c>
      <c r="AO15" s="98">
        <v>0</v>
      </c>
      <c r="AP15" s="115">
        <v>10895277</v>
      </c>
      <c r="AQ15" s="115">
        <f t="shared" si="1"/>
        <v>0</v>
      </c>
      <c r="AR15" s="51"/>
      <c r="AS15" s="52" t="s">
        <v>113</v>
      </c>
      <c r="AV15" s="39" t="s">
        <v>98</v>
      </c>
      <c r="AW15" s="39" t="s">
        <v>99</v>
      </c>
      <c r="AY15" s="97"/>
    </row>
    <row r="16" spans="2:51" x14ac:dyDescent="0.25">
      <c r="B16" s="40">
        <v>2.2083333333333299</v>
      </c>
      <c r="C16" s="40">
        <v>0.25</v>
      </c>
      <c r="D16" s="110">
        <v>5</v>
      </c>
      <c r="E16" s="41">
        <f t="shared" si="0"/>
        <v>3.5211267605633805</v>
      </c>
      <c r="F16" s="100">
        <v>75</v>
      </c>
      <c r="G16" s="41">
        <f t="shared" si="2"/>
        <v>52.816901408450704</v>
      </c>
      <c r="H16" s="42" t="s">
        <v>88</v>
      </c>
      <c r="I16" s="42">
        <f t="shared" si="3"/>
        <v>51.408450704225352</v>
      </c>
      <c r="J16" s="43">
        <f t="shared" ref="J16:J25" si="10">F16/1.42</f>
        <v>52.816901408450704</v>
      </c>
      <c r="K16" s="42">
        <f>J16+1.42</f>
        <v>54.236901408450706</v>
      </c>
      <c r="L16" s="44">
        <v>19</v>
      </c>
      <c r="M16" s="45" t="s">
        <v>100</v>
      </c>
      <c r="N16" s="45">
        <v>13.1</v>
      </c>
      <c r="O16" s="111">
        <v>136</v>
      </c>
      <c r="P16" s="111">
        <v>127</v>
      </c>
      <c r="Q16" s="111">
        <v>4205560</v>
      </c>
      <c r="R16" s="46">
        <f t="shared" si="4"/>
        <v>5542</v>
      </c>
      <c r="S16" s="47">
        <f t="shared" si="5"/>
        <v>133.00800000000001</v>
      </c>
      <c r="T16" s="47">
        <f t="shared" si="6"/>
        <v>5.5419999999999998</v>
      </c>
      <c r="U16" s="112">
        <v>9.5</v>
      </c>
      <c r="V16" s="112">
        <f t="shared" si="7"/>
        <v>9.5</v>
      </c>
      <c r="W16" s="113" t="s">
        <v>135</v>
      </c>
      <c r="X16" s="115">
        <v>0</v>
      </c>
      <c r="Y16" s="115">
        <v>0</v>
      </c>
      <c r="Z16" s="115">
        <v>1147</v>
      </c>
      <c r="AA16" s="115">
        <v>1185</v>
      </c>
      <c r="AB16" s="115">
        <v>1147</v>
      </c>
      <c r="AC16" s="48" t="s">
        <v>90</v>
      </c>
      <c r="AD16" s="48" t="s">
        <v>90</v>
      </c>
      <c r="AE16" s="48" t="s">
        <v>90</v>
      </c>
      <c r="AF16" s="114" t="s">
        <v>90</v>
      </c>
      <c r="AG16" s="123">
        <v>47196460</v>
      </c>
      <c r="AH16" s="49">
        <f t="shared" si="9"/>
        <v>1160</v>
      </c>
      <c r="AI16" s="50">
        <f t="shared" si="8"/>
        <v>209.3107181522916</v>
      </c>
      <c r="AJ16" s="98">
        <v>0</v>
      </c>
      <c r="AK16" s="98">
        <v>0</v>
      </c>
      <c r="AL16" s="98">
        <v>1</v>
      </c>
      <c r="AM16" s="98">
        <v>1</v>
      </c>
      <c r="AN16" s="98">
        <v>1</v>
      </c>
      <c r="AO16" s="98">
        <v>0</v>
      </c>
      <c r="AP16" s="115">
        <v>10895277</v>
      </c>
      <c r="AQ16" s="115">
        <f t="shared" si="1"/>
        <v>0</v>
      </c>
      <c r="AR16" s="53">
        <v>1.31</v>
      </c>
      <c r="AS16" s="52" t="s">
        <v>101</v>
      </c>
      <c r="AV16" s="39" t="s">
        <v>102</v>
      </c>
      <c r="AW16" s="39" t="s">
        <v>103</v>
      </c>
      <c r="AY16" s="97"/>
    </row>
    <row r="17" spans="1:51" x14ac:dyDescent="0.25">
      <c r="B17" s="40">
        <v>2.25</v>
      </c>
      <c r="C17" s="40">
        <v>0.29166666666666702</v>
      </c>
      <c r="D17" s="110">
        <v>5</v>
      </c>
      <c r="E17" s="41">
        <f t="shared" si="0"/>
        <v>3.5211267605633805</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132</v>
      </c>
      <c r="P17" s="111">
        <v>140</v>
      </c>
      <c r="Q17" s="111">
        <v>4211466</v>
      </c>
      <c r="R17" s="46">
        <f t="shared" si="4"/>
        <v>5906</v>
      </c>
      <c r="S17" s="47">
        <f t="shared" si="5"/>
        <v>141.744</v>
      </c>
      <c r="T17" s="47">
        <f t="shared" si="6"/>
        <v>5.9059999999999997</v>
      </c>
      <c r="U17" s="112">
        <v>9</v>
      </c>
      <c r="V17" s="112">
        <f t="shared" si="7"/>
        <v>9</v>
      </c>
      <c r="W17" s="113" t="s">
        <v>129</v>
      </c>
      <c r="X17" s="115">
        <v>1047</v>
      </c>
      <c r="Y17" s="115">
        <v>0</v>
      </c>
      <c r="Z17" s="115">
        <v>1187</v>
      </c>
      <c r="AA17" s="115">
        <v>1185</v>
      </c>
      <c r="AB17" s="115">
        <v>1187</v>
      </c>
      <c r="AC17" s="48" t="s">
        <v>90</v>
      </c>
      <c r="AD17" s="48" t="s">
        <v>90</v>
      </c>
      <c r="AE17" s="48" t="s">
        <v>90</v>
      </c>
      <c r="AF17" s="114" t="s">
        <v>90</v>
      </c>
      <c r="AG17" s="123">
        <v>47197812</v>
      </c>
      <c r="AH17" s="49">
        <f t="shared" si="9"/>
        <v>1352</v>
      </c>
      <c r="AI17" s="50">
        <f t="shared" si="8"/>
        <v>228.91974263460889</v>
      </c>
      <c r="AJ17" s="98">
        <v>1</v>
      </c>
      <c r="AK17" s="98">
        <v>0</v>
      </c>
      <c r="AL17" s="98">
        <v>1</v>
      </c>
      <c r="AM17" s="98">
        <v>1</v>
      </c>
      <c r="AN17" s="98">
        <v>1</v>
      </c>
      <c r="AO17" s="98">
        <v>0</v>
      </c>
      <c r="AP17" s="115">
        <v>10895277</v>
      </c>
      <c r="AQ17" s="115">
        <f t="shared" si="1"/>
        <v>0</v>
      </c>
      <c r="AR17" s="51"/>
      <c r="AS17" s="52" t="s">
        <v>101</v>
      </c>
      <c r="AT17" s="54"/>
      <c r="AV17" s="39" t="s">
        <v>104</v>
      </c>
      <c r="AW17" s="39" t="s">
        <v>105</v>
      </c>
      <c r="AY17" s="101"/>
    </row>
    <row r="18" spans="1:51" x14ac:dyDescent="0.25">
      <c r="B18" s="40">
        <v>2.2916666666666701</v>
      </c>
      <c r="C18" s="40">
        <v>0.33333333333333298</v>
      </c>
      <c r="D18" s="110">
        <v>4</v>
      </c>
      <c r="E18" s="41">
        <f t="shared" si="0"/>
        <v>2.8169014084507045</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132</v>
      </c>
      <c r="P18" s="111">
        <v>143</v>
      </c>
      <c r="Q18" s="111">
        <v>4217471</v>
      </c>
      <c r="R18" s="46">
        <f t="shared" si="4"/>
        <v>6005</v>
      </c>
      <c r="S18" s="47">
        <f t="shared" si="5"/>
        <v>144.12</v>
      </c>
      <c r="T18" s="47">
        <f t="shared" si="6"/>
        <v>6.0049999999999999</v>
      </c>
      <c r="U18" s="112">
        <v>8.4</v>
      </c>
      <c r="V18" s="112">
        <f t="shared" si="7"/>
        <v>8.4</v>
      </c>
      <c r="W18" s="113" t="s">
        <v>129</v>
      </c>
      <c r="X18" s="115">
        <v>1048</v>
      </c>
      <c r="Y18" s="115">
        <v>0</v>
      </c>
      <c r="Z18" s="115">
        <v>1187</v>
      </c>
      <c r="AA18" s="115">
        <v>1185</v>
      </c>
      <c r="AB18" s="115">
        <v>1187</v>
      </c>
      <c r="AC18" s="48" t="s">
        <v>90</v>
      </c>
      <c r="AD18" s="48" t="s">
        <v>90</v>
      </c>
      <c r="AE18" s="48" t="s">
        <v>90</v>
      </c>
      <c r="AF18" s="114" t="s">
        <v>90</v>
      </c>
      <c r="AG18" s="123">
        <v>47199180</v>
      </c>
      <c r="AH18" s="49">
        <f t="shared" si="9"/>
        <v>1368</v>
      </c>
      <c r="AI18" s="50">
        <f t="shared" si="8"/>
        <v>227.81015820149875</v>
      </c>
      <c r="AJ18" s="98">
        <v>1</v>
      </c>
      <c r="AK18" s="98">
        <v>0</v>
      </c>
      <c r="AL18" s="98">
        <v>1</v>
      </c>
      <c r="AM18" s="98">
        <v>1</v>
      </c>
      <c r="AN18" s="98">
        <v>1</v>
      </c>
      <c r="AO18" s="98">
        <v>0</v>
      </c>
      <c r="AP18" s="115">
        <v>10895277</v>
      </c>
      <c r="AQ18" s="115">
        <f t="shared" si="1"/>
        <v>0</v>
      </c>
      <c r="AR18" s="51"/>
      <c r="AS18" s="52" t="s">
        <v>101</v>
      </c>
      <c r="AV18" s="39" t="s">
        <v>106</v>
      </c>
      <c r="AW18" s="39" t="s">
        <v>107</v>
      </c>
      <c r="AY18" s="101"/>
    </row>
    <row r="19" spans="1:51" x14ac:dyDescent="0.25">
      <c r="B19" s="40">
        <v>2.3333333333333299</v>
      </c>
      <c r="C19" s="40">
        <v>0.375</v>
      </c>
      <c r="D19" s="110">
        <v>4</v>
      </c>
      <c r="E19" s="41">
        <f t="shared" si="0"/>
        <v>2.8169014084507045</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133</v>
      </c>
      <c r="P19" s="111">
        <v>145</v>
      </c>
      <c r="Q19" s="111">
        <v>4223449</v>
      </c>
      <c r="R19" s="46">
        <f t="shared" si="4"/>
        <v>5978</v>
      </c>
      <c r="S19" s="47">
        <f t="shared" si="5"/>
        <v>143.47200000000001</v>
      </c>
      <c r="T19" s="47">
        <f t="shared" si="6"/>
        <v>5.9779999999999998</v>
      </c>
      <c r="U19" s="112">
        <v>7.8</v>
      </c>
      <c r="V19" s="112">
        <f t="shared" si="7"/>
        <v>7.8</v>
      </c>
      <c r="W19" s="113" t="s">
        <v>129</v>
      </c>
      <c r="X19" s="115">
        <v>1048</v>
      </c>
      <c r="Y19" s="115">
        <v>0</v>
      </c>
      <c r="Z19" s="115">
        <v>1187</v>
      </c>
      <c r="AA19" s="115">
        <v>1185</v>
      </c>
      <c r="AB19" s="115">
        <v>1187</v>
      </c>
      <c r="AC19" s="48" t="s">
        <v>90</v>
      </c>
      <c r="AD19" s="48" t="s">
        <v>90</v>
      </c>
      <c r="AE19" s="48" t="s">
        <v>90</v>
      </c>
      <c r="AF19" s="114" t="s">
        <v>90</v>
      </c>
      <c r="AG19" s="123">
        <v>47200556</v>
      </c>
      <c r="AH19" s="49">
        <f t="shared" si="9"/>
        <v>1376</v>
      </c>
      <c r="AI19" s="50">
        <f t="shared" si="8"/>
        <v>230.17731682837069</v>
      </c>
      <c r="AJ19" s="98">
        <v>1</v>
      </c>
      <c r="AK19" s="98">
        <v>0</v>
      </c>
      <c r="AL19" s="98">
        <v>1</v>
      </c>
      <c r="AM19" s="98">
        <v>1</v>
      </c>
      <c r="AN19" s="98">
        <v>1</v>
      </c>
      <c r="AO19" s="98">
        <v>0</v>
      </c>
      <c r="AP19" s="115">
        <v>10895277</v>
      </c>
      <c r="AQ19" s="115">
        <f t="shared" si="1"/>
        <v>0</v>
      </c>
      <c r="AR19" s="51"/>
      <c r="AS19" s="52" t="s">
        <v>101</v>
      </c>
      <c r="AV19" s="39" t="s">
        <v>108</v>
      </c>
      <c r="AW19" s="39" t="s">
        <v>109</v>
      </c>
      <c r="AY19" s="101"/>
    </row>
    <row r="20" spans="1:51" x14ac:dyDescent="0.25">
      <c r="B20" s="40">
        <v>2.375</v>
      </c>
      <c r="C20" s="40">
        <v>0.41666666666666669</v>
      </c>
      <c r="D20" s="110">
        <v>4</v>
      </c>
      <c r="E20" s="41">
        <f t="shared" si="0"/>
        <v>2.8169014084507045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133</v>
      </c>
      <c r="P20" s="111">
        <v>144</v>
      </c>
      <c r="Q20" s="111">
        <v>4229587</v>
      </c>
      <c r="R20" s="46">
        <f t="shared" si="4"/>
        <v>6138</v>
      </c>
      <c r="S20" s="47">
        <f t="shared" si="5"/>
        <v>147.31200000000001</v>
      </c>
      <c r="T20" s="47">
        <f t="shared" si="6"/>
        <v>6.1379999999999999</v>
      </c>
      <c r="U20" s="112">
        <v>7.1</v>
      </c>
      <c r="V20" s="112">
        <f t="shared" si="7"/>
        <v>7.1</v>
      </c>
      <c r="W20" s="113" t="s">
        <v>129</v>
      </c>
      <c r="X20" s="115">
        <v>1047</v>
      </c>
      <c r="Y20" s="115">
        <v>0</v>
      </c>
      <c r="Z20" s="115">
        <v>1187</v>
      </c>
      <c r="AA20" s="115">
        <v>1185</v>
      </c>
      <c r="AB20" s="115">
        <v>1187</v>
      </c>
      <c r="AC20" s="48" t="s">
        <v>90</v>
      </c>
      <c r="AD20" s="48" t="s">
        <v>90</v>
      </c>
      <c r="AE20" s="48" t="s">
        <v>90</v>
      </c>
      <c r="AF20" s="114" t="s">
        <v>90</v>
      </c>
      <c r="AG20" s="123">
        <v>47201940</v>
      </c>
      <c r="AH20" s="49">
        <f t="shared" si="9"/>
        <v>1384</v>
      </c>
      <c r="AI20" s="50">
        <f t="shared" si="8"/>
        <v>225.48061257738678</v>
      </c>
      <c r="AJ20" s="98">
        <v>1</v>
      </c>
      <c r="AK20" s="98">
        <v>0</v>
      </c>
      <c r="AL20" s="98">
        <v>1</v>
      </c>
      <c r="AM20" s="98">
        <v>1</v>
      </c>
      <c r="AN20" s="98">
        <v>1</v>
      </c>
      <c r="AO20" s="98">
        <v>0</v>
      </c>
      <c r="AP20" s="115">
        <v>10895277</v>
      </c>
      <c r="AQ20" s="115">
        <f t="shared" si="1"/>
        <v>0</v>
      </c>
      <c r="AR20" s="53">
        <v>1.27</v>
      </c>
      <c r="AS20" s="52" t="s">
        <v>134</v>
      </c>
      <c r="AY20" s="101"/>
    </row>
    <row r="21" spans="1:51" x14ac:dyDescent="0.25">
      <c r="B21" s="40">
        <v>2.4166666666666701</v>
      </c>
      <c r="C21" s="40">
        <v>0.45833333333333298</v>
      </c>
      <c r="D21" s="110">
        <v>4</v>
      </c>
      <c r="E21" s="41">
        <f t="shared" si="0"/>
        <v>2.8169014084507045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132</v>
      </c>
      <c r="P21" s="111">
        <v>143</v>
      </c>
      <c r="Q21" s="111">
        <v>4235446</v>
      </c>
      <c r="R21" s="46">
        <f t="shared" si="4"/>
        <v>5859</v>
      </c>
      <c r="S21" s="47">
        <f t="shared" si="5"/>
        <v>140.61600000000001</v>
      </c>
      <c r="T21" s="47">
        <f t="shared" si="6"/>
        <v>5.859</v>
      </c>
      <c r="U21" s="112">
        <v>6.6</v>
      </c>
      <c r="V21" s="112">
        <f t="shared" si="7"/>
        <v>6.6</v>
      </c>
      <c r="W21" s="113" t="s">
        <v>129</v>
      </c>
      <c r="X21" s="115">
        <v>1048</v>
      </c>
      <c r="Y21" s="115">
        <v>0</v>
      </c>
      <c r="Z21" s="115">
        <v>1187</v>
      </c>
      <c r="AA21" s="115">
        <v>1185</v>
      </c>
      <c r="AB21" s="115">
        <v>1187</v>
      </c>
      <c r="AC21" s="48" t="s">
        <v>90</v>
      </c>
      <c r="AD21" s="48" t="s">
        <v>90</v>
      </c>
      <c r="AE21" s="48" t="s">
        <v>90</v>
      </c>
      <c r="AF21" s="114" t="s">
        <v>90</v>
      </c>
      <c r="AG21" s="123">
        <v>47203276</v>
      </c>
      <c r="AH21" s="49">
        <f t="shared" si="9"/>
        <v>1336</v>
      </c>
      <c r="AI21" s="50">
        <f t="shared" si="8"/>
        <v>228.0252602833248</v>
      </c>
      <c r="AJ21" s="98">
        <v>1</v>
      </c>
      <c r="AK21" s="98">
        <v>0</v>
      </c>
      <c r="AL21" s="98">
        <v>1</v>
      </c>
      <c r="AM21" s="98">
        <v>1</v>
      </c>
      <c r="AN21" s="98">
        <v>1</v>
      </c>
      <c r="AO21" s="98">
        <v>0</v>
      </c>
      <c r="AP21" s="115">
        <v>10895277</v>
      </c>
      <c r="AQ21" s="115">
        <f t="shared" si="1"/>
        <v>0</v>
      </c>
      <c r="AR21" s="51"/>
      <c r="AS21" s="52" t="s">
        <v>101</v>
      </c>
      <c r="AY21" s="101"/>
    </row>
    <row r="22" spans="1:51" x14ac:dyDescent="0.25">
      <c r="A22" s="97" t="s">
        <v>163</v>
      </c>
      <c r="B22" s="40">
        <v>2.4583333333333299</v>
      </c>
      <c r="C22" s="40">
        <v>0.5</v>
      </c>
      <c r="D22" s="110">
        <v>4</v>
      </c>
      <c r="E22" s="41">
        <f t="shared" si="0"/>
        <v>2.8169014084507045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130</v>
      </c>
      <c r="P22" s="111">
        <v>141</v>
      </c>
      <c r="Q22" s="111">
        <v>4241856</v>
      </c>
      <c r="R22" s="46">
        <f t="shared" si="4"/>
        <v>6410</v>
      </c>
      <c r="S22" s="47">
        <f t="shared" si="5"/>
        <v>153.84</v>
      </c>
      <c r="T22" s="47">
        <f t="shared" si="6"/>
        <v>6.41</v>
      </c>
      <c r="U22" s="112">
        <v>6</v>
      </c>
      <c r="V22" s="112">
        <f t="shared" si="7"/>
        <v>6</v>
      </c>
      <c r="W22" s="113" t="s">
        <v>129</v>
      </c>
      <c r="X22" s="115">
        <v>1047</v>
      </c>
      <c r="Y22" s="115">
        <v>0</v>
      </c>
      <c r="Z22" s="115">
        <v>1187</v>
      </c>
      <c r="AA22" s="115">
        <v>1185</v>
      </c>
      <c r="AB22" s="115">
        <v>1187</v>
      </c>
      <c r="AC22" s="48" t="s">
        <v>90</v>
      </c>
      <c r="AD22" s="48" t="s">
        <v>90</v>
      </c>
      <c r="AE22" s="48" t="s">
        <v>90</v>
      </c>
      <c r="AF22" s="114" t="s">
        <v>90</v>
      </c>
      <c r="AG22" s="123">
        <v>47204644</v>
      </c>
      <c r="AH22" s="49">
        <f t="shared" si="9"/>
        <v>1368</v>
      </c>
      <c r="AI22" s="50">
        <f t="shared" si="8"/>
        <v>213.41653666146647</v>
      </c>
      <c r="AJ22" s="98">
        <v>1</v>
      </c>
      <c r="AK22" s="98">
        <v>0</v>
      </c>
      <c r="AL22" s="98">
        <v>1</v>
      </c>
      <c r="AM22" s="98">
        <v>1</v>
      </c>
      <c r="AN22" s="98">
        <v>1</v>
      </c>
      <c r="AO22" s="98">
        <v>0</v>
      </c>
      <c r="AP22" s="115">
        <v>10895277</v>
      </c>
      <c r="AQ22" s="115">
        <f t="shared" si="1"/>
        <v>0</v>
      </c>
      <c r="AR22" s="51"/>
      <c r="AS22" s="52" t="s">
        <v>101</v>
      </c>
      <c r="AV22" s="55" t="s">
        <v>110</v>
      </c>
      <c r="AY22" s="101"/>
    </row>
    <row r="23" spans="1:51" x14ac:dyDescent="0.25">
      <c r="A23" s="97" t="s">
        <v>124</v>
      </c>
      <c r="B23" s="40">
        <v>2.5</v>
      </c>
      <c r="C23" s="40">
        <v>0.54166666666666696</v>
      </c>
      <c r="D23" s="110">
        <v>4</v>
      </c>
      <c r="E23" s="41">
        <f t="shared" si="0"/>
        <v>2.8169014084507045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131</v>
      </c>
      <c r="P23" s="111">
        <v>140</v>
      </c>
      <c r="Q23" s="111">
        <v>4247335</v>
      </c>
      <c r="R23" s="46">
        <f t="shared" si="4"/>
        <v>5479</v>
      </c>
      <c r="S23" s="47">
        <f t="shared" si="5"/>
        <v>131.49600000000001</v>
      </c>
      <c r="T23" s="47">
        <f t="shared" si="6"/>
        <v>5.4790000000000001</v>
      </c>
      <c r="U23" s="112">
        <v>5.4</v>
      </c>
      <c r="V23" s="112">
        <f t="shared" si="7"/>
        <v>5.4</v>
      </c>
      <c r="W23" s="113" t="s">
        <v>129</v>
      </c>
      <c r="X23" s="115">
        <v>1046</v>
      </c>
      <c r="Y23" s="115">
        <v>0</v>
      </c>
      <c r="Z23" s="115">
        <v>1187</v>
      </c>
      <c r="AA23" s="115">
        <v>1185</v>
      </c>
      <c r="AB23" s="115">
        <v>1187</v>
      </c>
      <c r="AC23" s="48" t="s">
        <v>90</v>
      </c>
      <c r="AD23" s="48" t="s">
        <v>90</v>
      </c>
      <c r="AE23" s="48" t="s">
        <v>90</v>
      </c>
      <c r="AF23" s="114" t="s">
        <v>90</v>
      </c>
      <c r="AG23" s="123">
        <v>47206004</v>
      </c>
      <c r="AH23" s="49">
        <f t="shared" si="9"/>
        <v>1360</v>
      </c>
      <c r="AI23" s="50">
        <f t="shared" si="8"/>
        <v>248.22047818945063</v>
      </c>
      <c r="AJ23" s="98">
        <v>1</v>
      </c>
      <c r="AK23" s="98">
        <v>0</v>
      </c>
      <c r="AL23" s="98">
        <v>1</v>
      </c>
      <c r="AM23" s="98">
        <v>1</v>
      </c>
      <c r="AN23" s="98">
        <v>1</v>
      </c>
      <c r="AO23" s="98">
        <v>0</v>
      </c>
      <c r="AP23" s="115">
        <v>10895277</v>
      </c>
      <c r="AQ23" s="115">
        <f t="shared" si="1"/>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131</v>
      </c>
      <c r="P24" s="111">
        <v>142</v>
      </c>
      <c r="Q24" s="111">
        <v>4253274</v>
      </c>
      <c r="R24" s="46">
        <f t="shared" si="4"/>
        <v>5939</v>
      </c>
      <c r="S24" s="47">
        <f t="shared" si="5"/>
        <v>142.536</v>
      </c>
      <c r="T24" s="47">
        <f t="shared" si="6"/>
        <v>5.9390000000000001</v>
      </c>
      <c r="U24" s="112">
        <v>4.9000000000000004</v>
      </c>
      <c r="V24" s="112">
        <f t="shared" si="7"/>
        <v>4.9000000000000004</v>
      </c>
      <c r="W24" s="113" t="s">
        <v>129</v>
      </c>
      <c r="X24" s="115">
        <v>1046</v>
      </c>
      <c r="Y24" s="115">
        <v>0</v>
      </c>
      <c r="Z24" s="115">
        <v>1187</v>
      </c>
      <c r="AA24" s="115">
        <v>1185</v>
      </c>
      <c r="AB24" s="115">
        <v>1187</v>
      </c>
      <c r="AC24" s="48" t="s">
        <v>90</v>
      </c>
      <c r="AD24" s="48" t="s">
        <v>90</v>
      </c>
      <c r="AE24" s="48" t="s">
        <v>90</v>
      </c>
      <c r="AF24" s="114" t="s">
        <v>90</v>
      </c>
      <c r="AG24" s="123">
        <v>47207356</v>
      </c>
      <c r="AH24" s="49">
        <f>IF(ISBLANK(AG24),"-",AG24-AG23)</f>
        <v>1352</v>
      </c>
      <c r="AI24" s="50">
        <f t="shared" si="8"/>
        <v>227.64775214682606</v>
      </c>
      <c r="AJ24" s="98">
        <v>1</v>
      </c>
      <c r="AK24" s="98">
        <v>0</v>
      </c>
      <c r="AL24" s="98">
        <v>1</v>
      </c>
      <c r="AM24" s="98">
        <v>1</v>
      </c>
      <c r="AN24" s="98">
        <v>1</v>
      </c>
      <c r="AO24" s="98">
        <v>0</v>
      </c>
      <c r="AP24" s="115">
        <v>10895277</v>
      </c>
      <c r="AQ24" s="115">
        <f t="shared" si="1"/>
        <v>0</v>
      </c>
      <c r="AR24" s="53">
        <v>1.23</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135</v>
      </c>
      <c r="P25" s="111">
        <v>143</v>
      </c>
      <c r="Q25" s="111">
        <v>4259110</v>
      </c>
      <c r="R25" s="46">
        <f t="shared" si="4"/>
        <v>5836</v>
      </c>
      <c r="S25" s="47">
        <f t="shared" si="5"/>
        <v>140.06399999999999</v>
      </c>
      <c r="T25" s="47">
        <f t="shared" si="6"/>
        <v>5.8360000000000003</v>
      </c>
      <c r="U25" s="112">
        <v>4.4000000000000004</v>
      </c>
      <c r="V25" s="112">
        <f t="shared" si="7"/>
        <v>4.4000000000000004</v>
      </c>
      <c r="W25" s="113" t="s">
        <v>129</v>
      </c>
      <c r="X25" s="115">
        <v>1026</v>
      </c>
      <c r="Y25" s="115">
        <v>0</v>
      </c>
      <c r="Z25" s="115">
        <v>1187</v>
      </c>
      <c r="AA25" s="115">
        <v>1185</v>
      </c>
      <c r="AB25" s="115">
        <v>1187</v>
      </c>
      <c r="AC25" s="48" t="s">
        <v>90</v>
      </c>
      <c r="AD25" s="48" t="s">
        <v>90</v>
      </c>
      <c r="AE25" s="48" t="s">
        <v>90</v>
      </c>
      <c r="AF25" s="114" t="s">
        <v>90</v>
      </c>
      <c r="AG25" s="123">
        <v>47208708</v>
      </c>
      <c r="AH25" s="49">
        <f t="shared" si="9"/>
        <v>1352</v>
      </c>
      <c r="AI25" s="50">
        <f t="shared" si="8"/>
        <v>231.66552433173405</v>
      </c>
      <c r="AJ25" s="98">
        <v>1</v>
      </c>
      <c r="AK25" s="98">
        <v>0</v>
      </c>
      <c r="AL25" s="98">
        <v>1</v>
      </c>
      <c r="AM25" s="98">
        <v>1</v>
      </c>
      <c r="AN25" s="98">
        <v>1</v>
      </c>
      <c r="AO25" s="98">
        <v>0</v>
      </c>
      <c r="AP25" s="115">
        <v>10895277</v>
      </c>
      <c r="AQ25" s="115">
        <f t="shared" si="1"/>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134</v>
      </c>
      <c r="P26" s="111">
        <v>141</v>
      </c>
      <c r="Q26" s="111">
        <v>4264972</v>
      </c>
      <c r="R26" s="46">
        <f t="shared" si="4"/>
        <v>5862</v>
      </c>
      <c r="S26" s="47">
        <f t="shared" si="5"/>
        <v>140.68799999999999</v>
      </c>
      <c r="T26" s="47">
        <f t="shared" si="6"/>
        <v>5.8620000000000001</v>
      </c>
      <c r="U26" s="112">
        <v>3.9</v>
      </c>
      <c r="V26" s="112">
        <f t="shared" si="7"/>
        <v>3.9</v>
      </c>
      <c r="W26" s="113" t="s">
        <v>129</v>
      </c>
      <c r="X26" s="115">
        <v>1026</v>
      </c>
      <c r="Y26" s="115">
        <v>0</v>
      </c>
      <c r="Z26" s="115">
        <v>1187</v>
      </c>
      <c r="AA26" s="115">
        <v>1185</v>
      </c>
      <c r="AB26" s="115">
        <v>1187</v>
      </c>
      <c r="AC26" s="48" t="s">
        <v>90</v>
      </c>
      <c r="AD26" s="48" t="s">
        <v>90</v>
      </c>
      <c r="AE26" s="48" t="s">
        <v>90</v>
      </c>
      <c r="AF26" s="114" t="s">
        <v>90</v>
      </c>
      <c r="AG26" s="123">
        <v>47210052</v>
      </c>
      <c r="AH26" s="49">
        <f t="shared" si="9"/>
        <v>1344</v>
      </c>
      <c r="AI26" s="50">
        <f t="shared" si="8"/>
        <v>229.27328556806549</v>
      </c>
      <c r="AJ26" s="98">
        <v>1</v>
      </c>
      <c r="AK26" s="98">
        <v>0</v>
      </c>
      <c r="AL26" s="98">
        <v>1</v>
      </c>
      <c r="AM26" s="98">
        <v>1</v>
      </c>
      <c r="AN26" s="98">
        <v>1</v>
      </c>
      <c r="AO26" s="98">
        <v>0</v>
      </c>
      <c r="AP26" s="115">
        <v>10895277</v>
      </c>
      <c r="AQ26" s="115">
        <f t="shared" si="1"/>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134</v>
      </c>
      <c r="P27" s="111">
        <v>140</v>
      </c>
      <c r="Q27" s="111">
        <v>4270758</v>
      </c>
      <c r="R27" s="46">
        <f t="shared" si="4"/>
        <v>5786</v>
      </c>
      <c r="S27" s="47">
        <f t="shared" si="5"/>
        <v>138.864</v>
      </c>
      <c r="T27" s="47">
        <f t="shared" si="6"/>
        <v>5.7859999999999996</v>
      </c>
      <c r="U27" s="112">
        <v>3.5</v>
      </c>
      <c r="V27" s="112">
        <f t="shared" si="7"/>
        <v>3.5</v>
      </c>
      <c r="W27" s="113" t="s">
        <v>129</v>
      </c>
      <c r="X27" s="115">
        <v>1026</v>
      </c>
      <c r="Y27" s="115">
        <v>0</v>
      </c>
      <c r="Z27" s="115">
        <v>1186</v>
      </c>
      <c r="AA27" s="115">
        <v>1185</v>
      </c>
      <c r="AB27" s="115">
        <v>1187</v>
      </c>
      <c r="AC27" s="48" t="s">
        <v>90</v>
      </c>
      <c r="AD27" s="48" t="s">
        <v>90</v>
      </c>
      <c r="AE27" s="48" t="s">
        <v>90</v>
      </c>
      <c r="AF27" s="114" t="s">
        <v>90</v>
      </c>
      <c r="AG27" s="123">
        <v>47211392</v>
      </c>
      <c r="AH27" s="49">
        <f t="shared" si="9"/>
        <v>1340</v>
      </c>
      <c r="AI27" s="50">
        <f t="shared" si="8"/>
        <v>231.59350155547875</v>
      </c>
      <c r="AJ27" s="98">
        <v>1</v>
      </c>
      <c r="AK27" s="98">
        <v>0</v>
      </c>
      <c r="AL27" s="98">
        <v>1</v>
      </c>
      <c r="AM27" s="98">
        <v>1</v>
      </c>
      <c r="AN27" s="98">
        <v>1</v>
      </c>
      <c r="AO27" s="98">
        <v>0</v>
      </c>
      <c r="AP27" s="115">
        <v>10895277</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136</v>
      </c>
      <c r="P28" s="111">
        <v>137</v>
      </c>
      <c r="Q28" s="111">
        <v>4276629</v>
      </c>
      <c r="R28" s="46">
        <f t="shared" si="4"/>
        <v>5871</v>
      </c>
      <c r="S28" s="47">
        <f t="shared" si="5"/>
        <v>140.904</v>
      </c>
      <c r="T28" s="47">
        <f t="shared" si="6"/>
        <v>5.8710000000000004</v>
      </c>
      <c r="U28" s="112">
        <v>3.2</v>
      </c>
      <c r="V28" s="112">
        <f t="shared" si="7"/>
        <v>3.2</v>
      </c>
      <c r="W28" s="113" t="s">
        <v>129</v>
      </c>
      <c r="X28" s="115">
        <v>995</v>
      </c>
      <c r="Y28" s="115">
        <v>0</v>
      </c>
      <c r="Z28" s="115">
        <v>1187</v>
      </c>
      <c r="AA28" s="115">
        <v>1185</v>
      </c>
      <c r="AB28" s="115">
        <v>1187</v>
      </c>
      <c r="AC28" s="48" t="s">
        <v>90</v>
      </c>
      <c r="AD28" s="48" t="s">
        <v>90</v>
      </c>
      <c r="AE28" s="48" t="s">
        <v>90</v>
      </c>
      <c r="AF28" s="114" t="s">
        <v>90</v>
      </c>
      <c r="AG28" s="123">
        <v>47212756</v>
      </c>
      <c r="AH28" s="49">
        <f t="shared" si="9"/>
        <v>1364</v>
      </c>
      <c r="AI28" s="50">
        <f t="shared" si="8"/>
        <v>232.32839380003404</v>
      </c>
      <c r="AJ28" s="98">
        <v>1</v>
      </c>
      <c r="AK28" s="98">
        <v>0</v>
      </c>
      <c r="AL28" s="98">
        <v>1</v>
      </c>
      <c r="AM28" s="98">
        <v>1</v>
      </c>
      <c r="AN28" s="98">
        <v>1</v>
      </c>
      <c r="AO28" s="98">
        <v>0</v>
      </c>
      <c r="AP28" s="115">
        <v>10895277</v>
      </c>
      <c r="AQ28" s="115">
        <f t="shared" si="1"/>
        <v>0</v>
      </c>
      <c r="AR28" s="53">
        <v>1.21</v>
      </c>
      <c r="AS28" s="52" t="s">
        <v>113</v>
      </c>
      <c r="AV28" s="58" t="s">
        <v>116</v>
      </c>
      <c r="AW28" s="58">
        <v>101.325</v>
      </c>
      <c r="AY28" s="101"/>
    </row>
    <row r="29" spans="1:51" x14ac:dyDescent="0.25">
      <c r="A29" s="97" t="s">
        <v>134</v>
      </c>
      <c r="B29" s="40">
        <v>2.75</v>
      </c>
      <c r="C29" s="40">
        <v>0.79166666666666896</v>
      </c>
      <c r="D29" s="110">
        <v>3</v>
      </c>
      <c r="E29" s="41">
        <f t="shared" si="0"/>
        <v>2.1126760563380285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136</v>
      </c>
      <c r="P29" s="111">
        <v>131</v>
      </c>
      <c r="Q29" s="111">
        <v>4282490</v>
      </c>
      <c r="R29" s="46">
        <f t="shared" si="4"/>
        <v>5861</v>
      </c>
      <c r="S29" s="47">
        <f t="shared" si="5"/>
        <v>140.66399999999999</v>
      </c>
      <c r="T29" s="47">
        <f t="shared" si="6"/>
        <v>5.8609999999999998</v>
      </c>
      <c r="U29" s="112">
        <v>2.9</v>
      </c>
      <c r="V29" s="112">
        <f t="shared" si="7"/>
        <v>2.9</v>
      </c>
      <c r="W29" s="113" t="s">
        <v>129</v>
      </c>
      <c r="X29" s="115">
        <v>995</v>
      </c>
      <c r="Y29" s="115">
        <v>0</v>
      </c>
      <c r="Z29" s="115">
        <v>1187</v>
      </c>
      <c r="AA29" s="115">
        <v>1185</v>
      </c>
      <c r="AB29" s="115">
        <v>1187</v>
      </c>
      <c r="AC29" s="48" t="s">
        <v>90</v>
      </c>
      <c r="AD29" s="48" t="s">
        <v>90</v>
      </c>
      <c r="AE29" s="48" t="s">
        <v>90</v>
      </c>
      <c r="AF29" s="114" t="s">
        <v>90</v>
      </c>
      <c r="AG29" s="123">
        <v>47214052</v>
      </c>
      <c r="AH29" s="49">
        <f t="shared" si="9"/>
        <v>1296</v>
      </c>
      <c r="AI29" s="50">
        <f t="shared" si="8"/>
        <v>221.12267531138031</v>
      </c>
      <c r="AJ29" s="98">
        <v>1</v>
      </c>
      <c r="AK29" s="98">
        <v>0</v>
      </c>
      <c r="AL29" s="98">
        <v>1</v>
      </c>
      <c r="AM29" s="98">
        <v>1</v>
      </c>
      <c r="AN29" s="98">
        <v>1</v>
      </c>
      <c r="AO29" s="98">
        <v>0</v>
      </c>
      <c r="AP29" s="115">
        <v>10895277</v>
      </c>
      <c r="AQ29" s="115">
        <f t="shared" si="1"/>
        <v>0</v>
      </c>
      <c r="AR29" s="51"/>
      <c r="AS29" s="52" t="s">
        <v>113</v>
      </c>
      <c r="AY29" s="101"/>
    </row>
    <row r="30" spans="1:51" x14ac:dyDescent="0.25">
      <c r="B30" s="40">
        <v>2.7916666666666701</v>
      </c>
      <c r="C30" s="40">
        <v>0.83333333333333703</v>
      </c>
      <c r="D30" s="110">
        <v>3</v>
      </c>
      <c r="E30" s="41">
        <f t="shared" si="0"/>
        <v>2.1126760563380285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114</v>
      </c>
      <c r="P30" s="111">
        <v>128</v>
      </c>
      <c r="Q30" s="111">
        <v>4287861</v>
      </c>
      <c r="R30" s="46">
        <f t="shared" si="4"/>
        <v>5371</v>
      </c>
      <c r="S30" s="47">
        <f t="shared" si="5"/>
        <v>128.904</v>
      </c>
      <c r="T30" s="47">
        <f t="shared" si="6"/>
        <v>5.3710000000000004</v>
      </c>
      <c r="U30" s="112">
        <v>2.2999999999999998</v>
      </c>
      <c r="V30" s="112">
        <f t="shared" si="7"/>
        <v>2.2999999999999998</v>
      </c>
      <c r="W30" s="113" t="s">
        <v>133</v>
      </c>
      <c r="X30" s="115">
        <v>1070</v>
      </c>
      <c r="Y30" s="115">
        <v>0</v>
      </c>
      <c r="Z30" s="115">
        <v>1188</v>
      </c>
      <c r="AA30" s="115">
        <v>1185</v>
      </c>
      <c r="AB30" s="115">
        <v>0</v>
      </c>
      <c r="AC30" s="48" t="s">
        <v>90</v>
      </c>
      <c r="AD30" s="48" t="s">
        <v>90</v>
      </c>
      <c r="AE30" s="48" t="s">
        <v>90</v>
      </c>
      <c r="AF30" s="114" t="s">
        <v>90</v>
      </c>
      <c r="AG30" s="123">
        <v>47215148</v>
      </c>
      <c r="AH30" s="49">
        <f t="shared" si="9"/>
        <v>1096</v>
      </c>
      <c r="AI30" s="50">
        <f t="shared" si="8"/>
        <v>204.05883448147458</v>
      </c>
      <c r="AJ30" s="98">
        <v>1</v>
      </c>
      <c r="AK30" s="98">
        <v>0</v>
      </c>
      <c r="AL30" s="98">
        <v>1</v>
      </c>
      <c r="AM30" s="98">
        <v>1</v>
      </c>
      <c r="AN30" s="98">
        <v>0</v>
      </c>
      <c r="AO30" s="98">
        <v>0</v>
      </c>
      <c r="AP30" s="115">
        <v>10895277</v>
      </c>
      <c r="AQ30" s="115">
        <f t="shared" si="1"/>
        <v>0</v>
      </c>
      <c r="AR30" s="51"/>
      <c r="AS30" s="52" t="s">
        <v>113</v>
      </c>
      <c r="AV30" s="339" t="s">
        <v>117</v>
      </c>
      <c r="AW30" s="339"/>
      <c r="AY30" s="101"/>
    </row>
    <row r="31" spans="1:51" x14ac:dyDescent="0.25">
      <c r="B31" s="40">
        <v>2.8333333333333299</v>
      </c>
      <c r="C31" s="40">
        <v>0.875000000000004</v>
      </c>
      <c r="D31" s="110">
        <v>3</v>
      </c>
      <c r="E31" s="41">
        <f t="shared" si="0"/>
        <v>2.1126760563380285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130</v>
      </c>
      <c r="P31" s="111">
        <v>140</v>
      </c>
      <c r="Q31" s="111">
        <v>4293570</v>
      </c>
      <c r="R31" s="46">
        <f t="shared" si="4"/>
        <v>5709</v>
      </c>
      <c r="S31" s="47">
        <f t="shared" si="5"/>
        <v>137.01599999999999</v>
      </c>
      <c r="T31" s="47">
        <f t="shared" si="6"/>
        <v>5.7089999999999996</v>
      </c>
      <c r="U31" s="112">
        <v>1.9</v>
      </c>
      <c r="V31" s="112">
        <f t="shared" si="7"/>
        <v>1.9</v>
      </c>
      <c r="W31" s="113" t="s">
        <v>129</v>
      </c>
      <c r="X31" s="115">
        <v>1077</v>
      </c>
      <c r="Y31" s="115">
        <v>0</v>
      </c>
      <c r="Z31" s="115">
        <v>1187</v>
      </c>
      <c r="AA31" s="115">
        <v>1185</v>
      </c>
      <c r="AB31" s="115">
        <v>1187</v>
      </c>
      <c r="AC31" s="48" t="s">
        <v>90</v>
      </c>
      <c r="AD31" s="48" t="s">
        <v>90</v>
      </c>
      <c r="AE31" s="48" t="s">
        <v>90</v>
      </c>
      <c r="AF31" s="114" t="s">
        <v>90</v>
      </c>
      <c r="AG31" s="123">
        <v>47216480</v>
      </c>
      <c r="AH31" s="49">
        <f t="shared" si="9"/>
        <v>1332</v>
      </c>
      <c r="AI31" s="50">
        <f t="shared" si="8"/>
        <v>233.31581713084606</v>
      </c>
      <c r="AJ31" s="98">
        <v>1</v>
      </c>
      <c r="AK31" s="98">
        <v>0</v>
      </c>
      <c r="AL31" s="98">
        <v>1</v>
      </c>
      <c r="AM31" s="98">
        <v>1</v>
      </c>
      <c r="AN31" s="98">
        <v>1</v>
      </c>
      <c r="AO31" s="98">
        <v>0</v>
      </c>
      <c r="AP31" s="115">
        <v>10895277</v>
      </c>
      <c r="AQ31" s="115">
        <f t="shared" si="1"/>
        <v>0</v>
      </c>
      <c r="AR31" s="51"/>
      <c r="AS31" s="52" t="s">
        <v>113</v>
      </c>
      <c r="AV31" s="59" t="s">
        <v>29</v>
      </c>
      <c r="AW31" s="59" t="s">
        <v>74</v>
      </c>
      <c r="AY31" s="101"/>
    </row>
    <row r="32" spans="1:51" x14ac:dyDescent="0.25">
      <c r="B32" s="40">
        <v>2.875</v>
      </c>
      <c r="C32" s="40">
        <v>0.91666666666667096</v>
      </c>
      <c r="D32" s="110">
        <v>3</v>
      </c>
      <c r="E32" s="41">
        <f t="shared" si="0"/>
        <v>2.1126760563380285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134</v>
      </c>
      <c r="P32" s="111">
        <v>139</v>
      </c>
      <c r="Q32" s="111">
        <v>4299192</v>
      </c>
      <c r="R32" s="46">
        <f t="shared" si="4"/>
        <v>5622</v>
      </c>
      <c r="S32" s="47">
        <f t="shared" si="5"/>
        <v>134.928</v>
      </c>
      <c r="T32" s="47">
        <f t="shared" si="6"/>
        <v>5.6219999999999999</v>
      </c>
      <c r="U32" s="112">
        <v>1.4</v>
      </c>
      <c r="V32" s="112">
        <f t="shared" si="7"/>
        <v>1.4</v>
      </c>
      <c r="W32" s="113" t="s">
        <v>129</v>
      </c>
      <c r="X32" s="115">
        <v>1076</v>
      </c>
      <c r="Y32" s="115">
        <v>0</v>
      </c>
      <c r="Z32" s="115">
        <v>1187</v>
      </c>
      <c r="AA32" s="115">
        <v>1185</v>
      </c>
      <c r="AB32" s="115">
        <v>1187</v>
      </c>
      <c r="AC32" s="48" t="s">
        <v>90</v>
      </c>
      <c r="AD32" s="48" t="s">
        <v>90</v>
      </c>
      <c r="AE32" s="48" t="s">
        <v>90</v>
      </c>
      <c r="AF32" s="114" t="s">
        <v>90</v>
      </c>
      <c r="AG32" s="123">
        <v>47217824</v>
      </c>
      <c r="AH32" s="49">
        <f t="shared" si="9"/>
        <v>1344</v>
      </c>
      <c r="AI32" s="50">
        <f t="shared" si="8"/>
        <v>239.06083244397013</v>
      </c>
      <c r="AJ32" s="98">
        <v>1</v>
      </c>
      <c r="AK32" s="98">
        <v>0</v>
      </c>
      <c r="AL32" s="98">
        <v>1</v>
      </c>
      <c r="AM32" s="98">
        <v>1</v>
      </c>
      <c r="AN32" s="98">
        <v>1</v>
      </c>
      <c r="AO32" s="98">
        <v>0</v>
      </c>
      <c r="AP32" s="115">
        <v>10895277</v>
      </c>
      <c r="AQ32" s="115">
        <f t="shared" si="1"/>
        <v>0</v>
      </c>
      <c r="AR32" s="53">
        <v>1.29</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3</v>
      </c>
      <c r="E33" s="41">
        <f t="shared" si="0"/>
        <v>2.1126760563380285</v>
      </c>
      <c r="F33" s="100">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137</v>
      </c>
      <c r="P33" s="111">
        <v>126</v>
      </c>
      <c r="Q33" s="111">
        <v>4304586</v>
      </c>
      <c r="R33" s="46">
        <f t="shared" si="4"/>
        <v>5394</v>
      </c>
      <c r="S33" s="47">
        <f t="shared" si="5"/>
        <v>129.45599999999999</v>
      </c>
      <c r="T33" s="47">
        <f t="shared" si="6"/>
        <v>5.3940000000000001</v>
      </c>
      <c r="U33" s="112">
        <v>1.7</v>
      </c>
      <c r="V33" s="112">
        <f t="shared" si="7"/>
        <v>1.7</v>
      </c>
      <c r="W33" s="113" t="s">
        <v>135</v>
      </c>
      <c r="X33" s="115">
        <v>0</v>
      </c>
      <c r="Y33" s="115">
        <v>0</v>
      </c>
      <c r="Z33" s="115">
        <v>1187</v>
      </c>
      <c r="AA33" s="115">
        <v>1185</v>
      </c>
      <c r="AB33" s="115">
        <v>1187</v>
      </c>
      <c r="AC33" s="48" t="s">
        <v>90</v>
      </c>
      <c r="AD33" s="48" t="s">
        <v>90</v>
      </c>
      <c r="AE33" s="48" t="s">
        <v>90</v>
      </c>
      <c r="AF33" s="114" t="s">
        <v>90</v>
      </c>
      <c r="AG33" s="123">
        <v>47219084</v>
      </c>
      <c r="AH33" s="49">
        <f t="shared" si="9"/>
        <v>1260</v>
      </c>
      <c r="AI33" s="50">
        <f t="shared" si="8"/>
        <v>233.5928809788654</v>
      </c>
      <c r="AJ33" s="98">
        <v>0</v>
      </c>
      <c r="AK33" s="98">
        <v>0</v>
      </c>
      <c r="AL33" s="98">
        <v>1</v>
      </c>
      <c r="AM33" s="98">
        <v>1</v>
      </c>
      <c r="AN33" s="98">
        <v>1</v>
      </c>
      <c r="AO33" s="98">
        <v>0.7</v>
      </c>
      <c r="AP33" s="115">
        <v>10895411</v>
      </c>
      <c r="AQ33" s="115">
        <f t="shared" si="1"/>
        <v>134</v>
      </c>
      <c r="AR33" s="51"/>
      <c r="AS33" s="52" t="s">
        <v>113</v>
      </c>
      <c r="AY33" s="101"/>
    </row>
    <row r="34" spans="1:51" x14ac:dyDescent="0.25">
      <c r="B34" s="40">
        <v>2.9583333333333299</v>
      </c>
      <c r="C34" s="40">
        <v>1</v>
      </c>
      <c r="D34" s="110">
        <v>3</v>
      </c>
      <c r="E34" s="41">
        <f t="shared" si="0"/>
        <v>2.1126760563380285</v>
      </c>
      <c r="F34" s="100">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140</v>
      </c>
      <c r="P34" s="111">
        <v>127</v>
      </c>
      <c r="Q34" s="111">
        <v>4309824</v>
      </c>
      <c r="R34" s="46">
        <f t="shared" si="4"/>
        <v>5238</v>
      </c>
      <c r="S34" s="47">
        <f t="shared" si="5"/>
        <v>125.712</v>
      </c>
      <c r="T34" s="47">
        <f t="shared" si="6"/>
        <v>5.2380000000000004</v>
      </c>
      <c r="U34" s="112">
        <v>2.2000000000000002</v>
      </c>
      <c r="V34" s="112">
        <f t="shared" si="7"/>
        <v>2.2000000000000002</v>
      </c>
      <c r="W34" s="113" t="s">
        <v>135</v>
      </c>
      <c r="X34" s="115">
        <v>0</v>
      </c>
      <c r="Y34" s="115">
        <v>0</v>
      </c>
      <c r="Z34" s="115">
        <v>1187</v>
      </c>
      <c r="AA34" s="115">
        <v>1185</v>
      </c>
      <c r="AB34" s="115">
        <v>1186</v>
      </c>
      <c r="AC34" s="48" t="s">
        <v>90</v>
      </c>
      <c r="AD34" s="48" t="s">
        <v>90</v>
      </c>
      <c r="AE34" s="48" t="s">
        <v>90</v>
      </c>
      <c r="AF34" s="114" t="s">
        <v>90</v>
      </c>
      <c r="AG34" s="123">
        <v>47220304</v>
      </c>
      <c r="AH34" s="49">
        <f t="shared" si="9"/>
        <v>1220</v>
      </c>
      <c r="AI34" s="50">
        <f t="shared" si="8"/>
        <v>232.91332569683084</v>
      </c>
      <c r="AJ34" s="98">
        <v>0</v>
      </c>
      <c r="AK34" s="98">
        <v>0</v>
      </c>
      <c r="AL34" s="98">
        <v>1</v>
      </c>
      <c r="AM34" s="98">
        <v>1</v>
      </c>
      <c r="AN34" s="98">
        <v>1</v>
      </c>
      <c r="AO34" s="98">
        <v>0.7</v>
      </c>
      <c r="AP34" s="115">
        <v>10895814</v>
      </c>
      <c r="AQ34" s="115">
        <f t="shared" si="1"/>
        <v>403</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132843</v>
      </c>
      <c r="S35" s="65">
        <f>AVERAGE(S11:S34)</f>
        <v>132.84300000000002</v>
      </c>
      <c r="T35" s="65">
        <f>SUM(T11:T34)</f>
        <v>132.84300000000002</v>
      </c>
      <c r="U35" s="112"/>
      <c r="V35" s="94"/>
      <c r="W35" s="57"/>
      <c r="X35" s="88"/>
      <c r="Y35" s="89"/>
      <c r="Z35" s="89"/>
      <c r="AA35" s="89"/>
      <c r="AB35" s="90"/>
      <c r="AC35" s="88"/>
      <c r="AD35" s="89"/>
      <c r="AE35" s="90"/>
      <c r="AF35" s="91"/>
      <c r="AG35" s="66">
        <f>AG34-AG10</f>
        <v>30812</v>
      </c>
      <c r="AH35" s="67">
        <f>SUM(AH11:AH34)</f>
        <v>30812</v>
      </c>
      <c r="AI35" s="68">
        <f>$AH$35/$T35</f>
        <v>231.94297027317958</v>
      </c>
      <c r="AJ35" s="98"/>
      <c r="AK35" s="98"/>
      <c r="AL35" s="98"/>
      <c r="AM35" s="98"/>
      <c r="AN35" s="98"/>
      <c r="AO35" s="69"/>
      <c r="AP35" s="70">
        <f>AP34-AP10</f>
        <v>3146</v>
      </c>
      <c r="AQ35" s="71">
        <f>SUM(AQ11:AQ34)</f>
        <v>3146</v>
      </c>
      <c r="AR35" s="72">
        <f>AVERAGE(AR11:AR34)</f>
        <v>1.2533333333333332</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177</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178</v>
      </c>
      <c r="C41" s="106"/>
      <c r="D41" s="106"/>
      <c r="E41" s="106"/>
      <c r="F41" s="85"/>
      <c r="G41" s="85"/>
      <c r="H41" s="85"/>
      <c r="I41" s="106"/>
      <c r="J41" s="106"/>
      <c r="K41" s="106"/>
      <c r="L41" s="85"/>
      <c r="M41" s="85"/>
      <c r="N41" s="85"/>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67" t="s">
        <v>126</v>
      </c>
      <c r="C42" s="105"/>
      <c r="D42" s="105"/>
      <c r="E42" s="105"/>
      <c r="F42" s="105"/>
      <c r="G42" s="105"/>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67" t="s">
        <v>138</v>
      </c>
      <c r="C43" s="145"/>
      <c r="D43" s="145"/>
      <c r="E43" s="146"/>
      <c r="F43" s="127"/>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179</v>
      </c>
      <c r="C44" s="145"/>
      <c r="D44" s="147"/>
      <c r="E44" s="148"/>
      <c r="F44" s="129"/>
      <c r="G44" s="129"/>
      <c r="H44" s="129"/>
      <c r="I44" s="129"/>
      <c r="J44" s="130"/>
      <c r="K44" s="130"/>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67" t="s">
        <v>180</v>
      </c>
      <c r="C45" s="149"/>
      <c r="D45" s="150"/>
      <c r="E45" s="151"/>
      <c r="F45" s="131"/>
      <c r="G45" s="131"/>
      <c r="H45" s="131"/>
      <c r="I45" s="131"/>
      <c r="J45" s="132"/>
      <c r="K45" s="132"/>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67" t="s">
        <v>140</v>
      </c>
      <c r="C46" s="152"/>
      <c r="D46" s="153"/>
      <c r="E46" s="154"/>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67" t="s">
        <v>143</v>
      </c>
      <c r="C47" s="145"/>
      <c r="D47" s="155"/>
      <c r="E47" s="148"/>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34" t="s">
        <v>182</v>
      </c>
      <c r="C48" s="148"/>
      <c r="D48" s="147"/>
      <c r="E48" s="148"/>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67" t="s">
        <v>144</v>
      </c>
      <c r="C49" s="148"/>
      <c r="D49" s="147"/>
      <c r="E49" s="148"/>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183</v>
      </c>
      <c r="C50" s="158"/>
      <c r="D50" s="148"/>
      <c r="E50" s="147"/>
      <c r="F50" s="124"/>
      <c r="G50" s="124"/>
      <c r="H50" s="124"/>
      <c r="I50" s="124"/>
      <c r="J50" s="124"/>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81" t="s">
        <v>174</v>
      </c>
      <c r="C51" s="199"/>
      <c r="D51" s="200"/>
      <c r="E51" s="199"/>
      <c r="F51" s="199"/>
      <c r="G51" s="199"/>
      <c r="H51" s="199"/>
      <c r="I51" s="199"/>
      <c r="J51" s="201"/>
      <c r="K51" s="201"/>
      <c r="L51" s="201"/>
      <c r="M51" s="201"/>
      <c r="N51" s="201"/>
      <c r="O51" s="201"/>
      <c r="P51" s="201"/>
      <c r="Q51" s="201"/>
      <c r="R51" s="201"/>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33" t="s">
        <v>151</v>
      </c>
      <c r="C52" s="167"/>
      <c r="D52" s="137"/>
      <c r="E52" s="188"/>
      <c r="F52" s="137"/>
      <c r="G52" s="137"/>
      <c r="H52" s="137"/>
      <c r="I52" s="124"/>
      <c r="J52" s="124"/>
      <c r="K52" s="125"/>
      <c r="L52" s="125"/>
      <c r="M52" s="125"/>
      <c r="N52" s="125"/>
      <c r="O52" s="125"/>
      <c r="P52" s="125"/>
      <c r="Q52" s="125"/>
      <c r="R52" s="125"/>
      <c r="S52" s="125"/>
      <c r="T52" s="125"/>
      <c r="U52" s="126"/>
      <c r="V52" s="126"/>
      <c r="W52" s="79"/>
      <c r="X52" s="102"/>
      <c r="Y52" s="102"/>
      <c r="Z52" s="102"/>
      <c r="AA52" s="80"/>
      <c r="AB52" s="102"/>
      <c r="AC52" s="102"/>
      <c r="AD52" s="102"/>
      <c r="AE52" s="102"/>
      <c r="AF52" s="102"/>
      <c r="AN52" s="103"/>
      <c r="AO52" s="103"/>
      <c r="AP52" s="103"/>
      <c r="AQ52" s="103"/>
      <c r="AR52" s="103"/>
      <c r="AS52" s="103"/>
      <c r="AT52" s="104"/>
      <c r="AW52" s="101"/>
      <c r="AX52" s="97"/>
      <c r="AY52" s="97"/>
    </row>
    <row r="53" spans="1:51" x14ac:dyDescent="0.25">
      <c r="B53" s="167" t="s">
        <v>148</v>
      </c>
      <c r="C53" s="158"/>
      <c r="D53" s="148"/>
      <c r="E53" s="147"/>
      <c r="F53" s="124"/>
      <c r="G53" s="124"/>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3" t="s">
        <v>184</v>
      </c>
      <c r="C54" s="167"/>
      <c r="D54" s="154"/>
      <c r="E54" s="153"/>
      <c r="F54" s="135"/>
      <c r="G54" s="135"/>
      <c r="H54" s="135"/>
      <c r="I54" s="135"/>
      <c r="J54" s="135"/>
      <c r="K54" s="135"/>
      <c r="L54" s="135"/>
      <c r="M54" s="135"/>
      <c r="N54" s="135"/>
      <c r="O54" s="135"/>
      <c r="P54" s="135"/>
      <c r="Q54" s="135"/>
      <c r="R54" s="135"/>
      <c r="S54" s="135"/>
      <c r="T54" s="135"/>
      <c r="U54" s="135"/>
      <c r="V54" s="135"/>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44"/>
      <c r="C55" s="134"/>
      <c r="D55" s="153"/>
      <c r="E55" s="154"/>
      <c r="F55" s="135"/>
      <c r="G55" s="135"/>
      <c r="H55" s="135"/>
      <c r="I55" s="135"/>
      <c r="J55" s="135"/>
      <c r="K55" s="135"/>
      <c r="L55" s="135"/>
      <c r="M55" s="135"/>
      <c r="N55" s="135"/>
      <c r="O55" s="135"/>
      <c r="P55" s="135"/>
      <c r="Q55" s="135"/>
      <c r="R55" s="135"/>
      <c r="S55" s="135"/>
      <c r="T55" s="135"/>
      <c r="U55" s="135"/>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B56" s="144"/>
      <c r="C56" s="167"/>
      <c r="D56" s="153"/>
      <c r="E56" s="154"/>
      <c r="F56" s="135"/>
      <c r="G56" s="124"/>
      <c r="H56" s="124"/>
      <c r="I56" s="124"/>
      <c r="J56" s="124"/>
      <c r="K56" s="124"/>
      <c r="L56" s="124"/>
      <c r="M56" s="124"/>
      <c r="N56" s="124"/>
      <c r="O56" s="124"/>
      <c r="P56" s="124"/>
      <c r="Q56" s="124"/>
      <c r="R56" s="124"/>
      <c r="S56" s="124"/>
      <c r="T56" s="124"/>
      <c r="U56" s="124"/>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A57" s="102"/>
      <c r="B57" s="144"/>
      <c r="C57" s="134"/>
      <c r="D57" s="160"/>
      <c r="E57" s="159"/>
      <c r="F57" s="134"/>
      <c r="G57" s="105"/>
      <c r="H57" s="10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67"/>
      <c r="C58" s="181"/>
      <c r="D58" s="117"/>
      <c r="E58" s="134"/>
      <c r="F58" s="134"/>
      <c r="G58" s="105"/>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67"/>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67"/>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67"/>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67"/>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4"/>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67"/>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3"/>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67"/>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6"/>
      <c r="C70" s="134"/>
      <c r="D70" s="117"/>
      <c r="E70" s="134"/>
      <c r="F70" s="134"/>
      <c r="G70" s="105"/>
      <c r="H70" s="105"/>
      <c r="I70" s="105"/>
      <c r="J70" s="106"/>
      <c r="K70" s="106"/>
      <c r="L70" s="106"/>
      <c r="M70" s="106"/>
      <c r="N70" s="106"/>
      <c r="O70" s="106"/>
      <c r="P70" s="106"/>
      <c r="Q70" s="106"/>
      <c r="R70" s="106"/>
      <c r="S70" s="106"/>
      <c r="T70" s="108"/>
      <c r="U70" s="79"/>
      <c r="V70" s="79"/>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R77" s="99"/>
      <c r="S77" s="99"/>
      <c r="AS77" s="97"/>
      <c r="AT77" s="97"/>
      <c r="AU77" s="97"/>
      <c r="AV77" s="97"/>
      <c r="AW77" s="97"/>
      <c r="AX77" s="97"/>
      <c r="AY77" s="97"/>
    </row>
    <row r="78" spans="1:51" x14ac:dyDescent="0.25">
      <c r="O78" s="12"/>
      <c r="P78" s="99"/>
      <c r="Q78" s="99"/>
      <c r="R78" s="99"/>
      <c r="S78" s="99"/>
      <c r="T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T80" s="99"/>
      <c r="AS80" s="97"/>
      <c r="AT80" s="97"/>
      <c r="AU80" s="97"/>
      <c r="AV80" s="97"/>
      <c r="AW80" s="97"/>
      <c r="AX80" s="97"/>
      <c r="AY80" s="97"/>
    </row>
    <row r="81" spans="15:51" x14ac:dyDescent="0.25">
      <c r="O81" s="99"/>
      <c r="Q81" s="99"/>
      <c r="R81" s="99"/>
      <c r="S81" s="99"/>
      <c r="AS81" s="97"/>
      <c r="AT81" s="97"/>
      <c r="AU81" s="97"/>
      <c r="AV81" s="97"/>
      <c r="AW81" s="97"/>
      <c r="AX81" s="97"/>
      <c r="AY81" s="97"/>
    </row>
    <row r="82" spans="15:51" x14ac:dyDescent="0.25">
      <c r="O82" s="12"/>
      <c r="P82" s="99"/>
      <c r="Q82" s="99"/>
      <c r="R82" s="99"/>
      <c r="S82" s="99"/>
      <c r="T82" s="99"/>
      <c r="AS82" s="97"/>
      <c r="AT82" s="97"/>
      <c r="AU82" s="97"/>
      <c r="AV82" s="97"/>
      <c r="AW82" s="97"/>
      <c r="AX82" s="97"/>
      <c r="AY82" s="97"/>
    </row>
    <row r="83" spans="15:51" x14ac:dyDescent="0.25">
      <c r="O83" s="12"/>
      <c r="P83" s="99"/>
      <c r="Q83" s="99"/>
      <c r="R83" s="99"/>
      <c r="S83" s="99"/>
      <c r="T83" s="99"/>
      <c r="U83" s="99"/>
      <c r="AS83" s="97"/>
      <c r="AT83" s="97"/>
      <c r="AU83" s="97"/>
      <c r="AV83" s="97"/>
      <c r="AW83" s="97"/>
      <c r="AX83" s="97"/>
      <c r="AY83" s="97"/>
    </row>
    <row r="84" spans="15:51" x14ac:dyDescent="0.25">
      <c r="O84" s="12"/>
      <c r="P84" s="99"/>
      <c r="T84" s="99"/>
      <c r="U84" s="99"/>
      <c r="AS84" s="97"/>
      <c r="AT84" s="97"/>
      <c r="AU84" s="97"/>
      <c r="AV84" s="97"/>
      <c r="AW84" s="97"/>
      <c r="AX84" s="97"/>
      <c r="AY84" s="97"/>
    </row>
    <row r="96" spans="15:51" x14ac:dyDescent="0.25">
      <c r="AS96" s="97"/>
      <c r="AT96" s="97"/>
      <c r="AU96" s="97"/>
      <c r="AV96" s="97"/>
      <c r="AW96" s="97"/>
      <c r="AX96" s="97"/>
      <c r="AY96" s="97"/>
    </row>
  </sheetData>
  <protectedRanges>
    <protectedRange sqref="S57:T73"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2:AA54 Z46:Z51 Z55:Z56" name="Range2_2_1_10_1_1_1_2"/>
    <protectedRange sqref="N57:R73" name="Range2_12_1_6_1_1"/>
    <protectedRange sqref="L57:M73" name="Range2_2_12_1_7_1_1"/>
    <protectedRange sqref="AS11:AS15" name="Range1_4_1_1_1_1"/>
    <protectedRange sqref="J11:J15 J26:J34" name="Range1_1_2_1_10_1_1_1_1"/>
    <protectedRange sqref="T42" name="Range2_12_5_1_1_4"/>
    <protectedRange sqref="E42:H42" name="Range2_2_12_1_7_1_1_1"/>
    <protectedRange sqref="D42" name="Range2_3_2_1_3_1_1_2_10_1_1_1_1_1"/>
    <protectedRange sqref="C42" name="Range2_1_1_1_1_11_1_2_1_1_1"/>
    <protectedRange sqref="F41 L41 S38:S41" name="Range2_12_3_1_1_1_1"/>
    <protectedRange sqref="D38:H38 C41:E41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7:K73" name="Range2_2_12_1_4_1_1_1_1_1_1_1_1_1_1_1_1_1_1_1"/>
    <protectedRange sqref="I57:I73" name="Range2_2_12_1_7_1_1_2_2_1_2"/>
    <protectedRange sqref="F57:H73" name="Range2_2_12_1_3_1_2_1_1_1_1_2_1_1_1_1_1_1_1_1_1_1_1"/>
    <protectedRange sqref="E57:E73"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4:V54 F55:G56" name="Range2_12_5_1_1_1_2_2_1_1_1_1_1_1_1_1_1_1_1_2_1_1_1_2_1_1_1_1_1_1_1_1_1_1_1_1_1_1_1_1_2_1_1_1_1_1_1_1_1_1_2_1_1_3_1_1_1_3_1_1_1_1_1_1_1_1_1_1_1_1_1_1_1_1_1_1_1_1_1_1_2_1_1_1_1_1_1_1_1_1_1_1_2_2_1_2_1_1_1_1_1_1_1_1_1_1_1_1_1"/>
    <protectedRange sqref="T52:U53 S47:T49 S51:T51 T50" name="Range2_12_5_1_1_2_1_1_1_2_1_1_1_1_1_1_1_1_1_1_1_1_1"/>
    <protectedRange sqref="O52:S53 N47:R49 N51:R51 O50:S50" name="Range2_12_1_6_1_1_2_1_1_1_2_1_1_1_1_1_1_1_1_1_1_1_1_1"/>
    <protectedRange sqref="M52:N53 L47:M49 L51:M51 M50:N50" name="Range2_2_12_1_7_1_1_3_1_1_1_2_1_1_1_1_1_1_1_1_1_1_1_1_1"/>
    <protectedRange sqref="K52:L53 J47:K49 J51:K51 K50:L50" name="Range2_2_12_1_4_1_1_1_1_1_1_1_1_1_1_1_1_1_1_1_2_1_1_1_2_1_1_1_1_1_1_1_1_1_1_1_1_1"/>
    <protectedRange sqref="J52:J53 I47:I49 I51 J50" name="Range2_2_12_1_7_1_1_2_2_1_2_2_1_1_1_2_1_1_1_1_1_1_1_1_1_1_1_1_1"/>
    <protectedRange sqref="H52:I53 G47:H49 G51:H51 H50:I50" name="Range2_2_12_1_3_1_2_1_1_1_1_2_1_1_1_1_1_1_1_1_1_1_1_2_1_1_1_2_1_1_1_1_1_1_1_1_1_1_1_1_1"/>
    <protectedRange sqref="G52:G53 F47:F49 F51 G50" name="Range2_2_12_1_3_1_2_1_1_1_1_2_1_1_1_1_1_1_1_1_1_1_1_2_2_1_1_2_1_1_1_1_1_1_1_1_1_1_1_1_1"/>
    <protectedRange sqref="F52:F53 E47:E49 E51 F50"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4:H44" name="Range2_2_12_1_3_1_2_1_1_1_1_2_1_1_1_1_1_1_1_1_1_1_1_2_1_1_1_1_1_2_1_1_1_1_1_1"/>
    <protectedRange sqref="F44" name="Range2_2_12_1_3_1_2_1_1_1_1_2_1_1_1_1_1_1_1_1_1_1_1_2_2_1_1_1_1_2_1_1_1_1_1_1"/>
    <protectedRange sqref="E44" name="Range2_2_12_1_3_1_2_1_1_1_2_1_1_1_1_3_1_1_1_1_1_1_1_1_1_2_2_1_1_1_1_2_1_1_1_1_1_1"/>
    <protectedRange sqref="C53 C50"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B58"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60" name="Range2_12_5_1_1_1_2_2_1_1_1_1_1_1_1_1_1_1_1_2_1_1_1_1_1_1_1_1_1_1_1_1_1_1_1_1_1_1_1_1_1_1_1_1_1_1_1_1_1_1_1_1_1_1_1_1_1_1_1_1_1_1_1_1_1_1_1_1_1_1_1_1_1_2_1_1_1_1_1_1_1_1_1_1_1_2_1_1_1_1_1_2_1_1_1_1_1_1_1_1_1_1_1_1_1_1_1_1_1_1_1_1_1_1_1_1_1_1_1_1_1_1_2__4"/>
    <protectedRange sqref="B61"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F11:F22" name="Range1_16_3_1_1_2_1_1_1_2_1_1"/>
    <protectedRange sqref="B42" name="Range2_12_5_1_1_1_1_1_2_1_1_1_1"/>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3"/>
    <protectedRange sqref="B47" name="Range2_12_5_1_1_1_1_1_2_1_1_1_1_1_1_1_1_1_1_1_1_1_1_1_1_1_1_1_1_2_1_1_1_1_1_1_1_1_1_1_1_1_1_3_1_1_1_2_1_1_1_1_1_1_1_1_1_1_1_1_2_1_1_1_1_1_1_1_1_1_1_1_1_1_1_1_1_1_1_1_1_1_1_1_1_1_1_1_1_3_1_2_1_1_1_2_2_1_1_1_2_2_1_1_1_1_1_1_1_1_1_1_1_1_1_2_2_1_2_1_1"/>
    <protectedRange sqref="B48" name="Range2_12_5_1_1_1_2_2_1_1_1_1_1_1_1_1_1_1_1_2_1_1_1_1_1_1_1_1_1_3_1_3_1_2_1_1_1_1_1_1_1_1_1_1_1_1_1_2_1_1_1_1_1_2_1_1_1_1_1_1_1_1_2_1_1_3_1_1_1_2_1_1_1_1_1_1_1_1_1_1_1_1_1_1_1_1_1_2_1_1_1_1_1_1_1_1_1_1_1_1_1_1_1_1_1_1_1_2_3_1_2_1_1_1_2_2_1_1_1_1_1_2_1__2"/>
    <protectedRange sqref="B49" name="Range2_12_5_1_1_1_1_1_2_1_1_2_1_1_1_1_1_1_1_1_1_1_1_1_1_1_1_1_1_2_1_1_1_1_1_1_1_1_1_1_1_1_1_1_3_1_1_1_2_1_1_1_1_1_1_1_1_1_2_1_1_1_1_1_1_1_1_1_1_1_1_1_1_1_1_1_1_1_1_1_1_1_1_1_1_2_1_1_1_2_2_1_1_1_1_1_1_1_1_1_1_1_1_2_2_1_2_1_1"/>
    <protectedRange sqref="B50" name="Range2_12_5_1_1_1_2_2_1_1_1_1_1_1_1_1_1_1_1_2_1_1_1_1_1_1_1_1_1_3_1_3_1_2_1_1_1_1_1_1_1_1_1_1_1_1_1_2_1_1_1_1_1_2_1_1_1_1_1_1_1_1_2_1_1_3_1_1_1_2_1_1_1_1_1_1_1_1_1_1_1_1_1_1_1_1_1_2_1_1_1_1_1_1_1_1_1_1_1_1_1_1_1_1_1_1_1_2_3_1_2_1_1_1_2_2_1_1_1_3_1_1_1__1"/>
    <protectedRange sqref="C54" name="Range2_12_5_1_1_1_1_1_2_1_1_1_1_1_1_1_1_1_1_1_1_1_1_1_1_1_1_1_1_2_1_1_1_1_1_1_1_1_1_1_1_1_1_3_1_1_1_2_1_1_1_1_1_1_1_1_1_1_1_1_2_1_1_1_1_1_1_1_1_1_1_1_1_1_1_1_1_1_1_1_1_1_1_1_1_1_1_1_1_3_1_2_1_1_1_2_2_1_1_1_2_2_1_1_1_1_1_1_1_1_1_1_1_1_1_2_2_1_2_1_2"/>
    <protectedRange sqref="C55"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C56" name="Range2_12_5_1_1_1_1_1_2_1_1_2_1_1_1_1_1_1_1_1_1_1_1_1_1_1_1_1_1_2_1_1_1_1_1_1_1_1_1_1_1_1_1_1_3_1_1_1_2_1_1_1_1_1_1_1_1_1_2_1_1_1_1_1_1_1_1_1_1_1_1_1_1_1_1_1_1_1_1_1_1_1_1_1_1_2_1_1_1_2_2_1_1_1_1_1_1_1_1_1_1_1_1_2_2_1_2_1_2"/>
    <protectedRange sqref="C58" name="Range2_12_5_1_1_1_2_2_1_1_1_1_1_1_1_1_1_1_1_2_1_1_1_1_1_1_1_1_1_3_1_3_1_2_1_1_1_1_1_1_1_1_1_1_1_1_1_2_1_1_1_1_1_2_1_1_1_1_1_1_1_1_2_1_1_3_1_1_1_2_1_1_1_1_1_1_1_1_1_1_1_1_1_1_1_1_1_2_1_1_1_1_1_1_1_1_1_1_1_1_1_1_1_1_1_1_1_2_3_1_2_1_1_1_2_2_1_3_1_1_1_1_1__3"/>
    <protectedRange sqref="C57" name="Range2_12_5_1_1_1_2_2_1_1_1_1_1_1_1_1_1_1_1_2_1_1_1_1_1_1_1_1_1_3_1_3_1_2_1_1_1_1_1_1_1_1_1_1_1_1_1_2_1_1_1_1_1_2_1_1_1_1_1_1_1_1_2_1_1_3_1_1_1_2_1_1_1_1_1_1_1_1_1_1_1_1_1_1_1_1_1_2_1_1_1_1_1_1_1_1_1_1_1_1_1_1_1_1_1_1_1_2_3_1_2_1_1_1_2_2_1_1_1_3_1_1_1__3"/>
    <protectedRange sqref="B51" name="Range2_12_5_1_1_1_2_2_1_1_1_1_1_1_1_1_1_1_1_2_1_1_1_1_1_1_1_1_1_3_1_3_1_2_1_1_1_1_1_1_1_1_1_1_1_1_1_2_1_1_1_1_1_2_1_1_1_1_1_1_1_1_2_1_1_3_1_1_1_2_1_1_1_1_1_1_1_1_1_1_1_1_1_1_1_1_1_2_1_1_1_1_1_1_1_1_1_1_1_1_1_1_1_1_1_1_1_2_3_1_2_1_1_1_2_2_1_3_1_1_1_1_1__5"/>
    <protectedRange sqref="B52" name="Range2_12_5_1_1_1_2_2_1_1_1_1_1_1_1_1_1_1_1_2_1_1_1_2_1_1_1_1_1_1_1_1_1_1_1_1_1_1_1_1_2_1_1_1_1_1_1_1_1_1_2_1_1_3_1_1_1_3_1_1_1_1_1_1_1_1_1_1_1_1_1_1_1_1_1_1_1_1_1_1_2_1_1_1_1_1_1_1_1_1_2_2_1_1_1_2_2_1_1_1_1_1_1_1_1_1_1_2_2_1_1_2"/>
    <protectedRange sqref="B53" name="Range2_12_5_1_1_1_1_1_2_1_2_1_1_1_2_1_1_1_1_1_1_1_1_1_1_2_1_1_1_1_1_2_1_1_1_1_1_1_1_2_1_1_3_1_1_1_2_1_1_1_1_1_1_1_1_1_1_1_1_1_1_1_1_1_1_1_1_1_1_1_1_1_1_1_1_1_1_1_1_2_2_1_1_1_1_2_1_1_2_1_1_1_1_1_1_1_1_1_1_2_2_1_1_2"/>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X11:Y34 AA11:AA34 AC11:AE34">
    <cfRule type="containsText" dxfId="1175" priority="36" operator="containsText" text="N/A">
      <formula>NOT(ISERROR(SEARCH("N/A",X11)))</formula>
    </cfRule>
    <cfRule type="cellIs" dxfId="1174" priority="49" operator="equal">
      <formula>0</formula>
    </cfRule>
  </conditionalFormatting>
  <conditionalFormatting sqref="X11:Y34 AA11:AA34 AC11:AE34">
    <cfRule type="cellIs" dxfId="1173" priority="48" operator="greaterThanOrEqual">
      <formula>1185</formula>
    </cfRule>
  </conditionalFormatting>
  <conditionalFormatting sqref="X11:Y34 AA11:AA34 AC11:AE34">
    <cfRule type="cellIs" dxfId="1172" priority="47" operator="between">
      <formula>0.1</formula>
      <formula>1184</formula>
    </cfRule>
  </conditionalFormatting>
  <conditionalFormatting sqref="X8">
    <cfRule type="cellIs" dxfId="1171" priority="46" operator="equal">
      <formula>0</formula>
    </cfRule>
  </conditionalFormatting>
  <conditionalFormatting sqref="X8">
    <cfRule type="cellIs" dxfId="1170" priority="45" operator="greaterThan">
      <formula>1179</formula>
    </cfRule>
  </conditionalFormatting>
  <conditionalFormatting sqref="X8">
    <cfRule type="cellIs" dxfId="1169" priority="44" operator="greaterThan">
      <formula>99</formula>
    </cfRule>
  </conditionalFormatting>
  <conditionalFormatting sqref="X8">
    <cfRule type="cellIs" dxfId="1168" priority="43" operator="greaterThan">
      <formula>0.99</formula>
    </cfRule>
  </conditionalFormatting>
  <conditionalFormatting sqref="AB8">
    <cfRule type="cellIs" dxfId="1167" priority="42" operator="equal">
      <formula>0</formula>
    </cfRule>
  </conditionalFormatting>
  <conditionalFormatting sqref="AB8">
    <cfRule type="cellIs" dxfId="1166" priority="41" operator="greaterThan">
      <formula>1179</formula>
    </cfRule>
  </conditionalFormatting>
  <conditionalFormatting sqref="AB8">
    <cfRule type="cellIs" dxfId="1165" priority="40" operator="greaterThan">
      <formula>99</formula>
    </cfRule>
  </conditionalFormatting>
  <conditionalFormatting sqref="AB8">
    <cfRule type="cellIs" dxfId="1164" priority="39" operator="greaterThan">
      <formula>0.99</formula>
    </cfRule>
  </conditionalFormatting>
  <conditionalFormatting sqref="AH11:AH31">
    <cfRule type="cellIs" dxfId="1163" priority="37" operator="greaterThan">
      <formula>$AH$8</formula>
    </cfRule>
    <cfRule type="cellIs" dxfId="1162" priority="38" operator="greaterThan">
      <formula>$AH$8</formula>
    </cfRule>
  </conditionalFormatting>
  <conditionalFormatting sqref="AB11:AB34">
    <cfRule type="containsText" dxfId="1161" priority="32" operator="containsText" text="N/A">
      <formula>NOT(ISERROR(SEARCH("N/A",AB11)))</formula>
    </cfRule>
    <cfRule type="cellIs" dxfId="1160" priority="35" operator="equal">
      <formula>0</formula>
    </cfRule>
  </conditionalFormatting>
  <conditionalFormatting sqref="AB11:AB34">
    <cfRule type="cellIs" dxfId="1159" priority="34" operator="greaterThanOrEqual">
      <formula>1185</formula>
    </cfRule>
  </conditionalFormatting>
  <conditionalFormatting sqref="AB11:AB34">
    <cfRule type="cellIs" dxfId="1158" priority="33" operator="between">
      <formula>0.1</formula>
      <formula>1184</formula>
    </cfRule>
  </conditionalFormatting>
  <conditionalFormatting sqref="AO11:AO34 AN11:AN35">
    <cfRule type="cellIs" dxfId="1157" priority="31" operator="equal">
      <formula>0</formula>
    </cfRule>
  </conditionalFormatting>
  <conditionalFormatting sqref="AO11:AO34 AN11:AN35">
    <cfRule type="cellIs" dxfId="1156" priority="30" operator="greaterThan">
      <formula>1179</formula>
    </cfRule>
  </conditionalFormatting>
  <conditionalFormatting sqref="AO11:AO34 AN11:AN35">
    <cfRule type="cellIs" dxfId="1155" priority="29" operator="greaterThan">
      <formula>99</formula>
    </cfRule>
  </conditionalFormatting>
  <conditionalFormatting sqref="AO11:AO34 AN11:AN35">
    <cfRule type="cellIs" dxfId="1154" priority="28" operator="greaterThan">
      <formula>0.99</formula>
    </cfRule>
  </conditionalFormatting>
  <conditionalFormatting sqref="AQ11:AQ34">
    <cfRule type="cellIs" dxfId="1153" priority="27" operator="equal">
      <formula>0</formula>
    </cfRule>
  </conditionalFormatting>
  <conditionalFormatting sqref="AQ11:AQ34">
    <cfRule type="cellIs" dxfId="1152" priority="26" operator="greaterThan">
      <formula>1179</formula>
    </cfRule>
  </conditionalFormatting>
  <conditionalFormatting sqref="AQ11:AQ34">
    <cfRule type="cellIs" dxfId="1151" priority="25" operator="greaterThan">
      <formula>99</formula>
    </cfRule>
  </conditionalFormatting>
  <conditionalFormatting sqref="AQ11:AQ34">
    <cfRule type="cellIs" dxfId="1150" priority="24" operator="greaterThan">
      <formula>0.99</formula>
    </cfRule>
  </conditionalFormatting>
  <conditionalFormatting sqref="Z11:Z34">
    <cfRule type="containsText" dxfId="1149" priority="20" operator="containsText" text="N/A">
      <formula>NOT(ISERROR(SEARCH("N/A",Z11)))</formula>
    </cfRule>
    <cfRule type="cellIs" dxfId="1148" priority="23" operator="equal">
      <formula>0</formula>
    </cfRule>
  </conditionalFormatting>
  <conditionalFormatting sqref="Z11:Z34">
    <cfRule type="cellIs" dxfId="1147" priority="22" operator="greaterThanOrEqual">
      <formula>1185</formula>
    </cfRule>
  </conditionalFormatting>
  <conditionalFormatting sqref="Z11:Z34">
    <cfRule type="cellIs" dxfId="1146" priority="21" operator="between">
      <formula>0.1</formula>
      <formula>1184</formula>
    </cfRule>
  </conditionalFormatting>
  <conditionalFormatting sqref="AJ11:AN35">
    <cfRule type="cellIs" dxfId="1145" priority="19" operator="equal">
      <formula>0</formula>
    </cfRule>
  </conditionalFormatting>
  <conditionalFormatting sqref="AJ11:AN35">
    <cfRule type="cellIs" dxfId="1144" priority="18" operator="greaterThan">
      <formula>1179</formula>
    </cfRule>
  </conditionalFormatting>
  <conditionalFormatting sqref="AJ11:AN35">
    <cfRule type="cellIs" dxfId="1143" priority="17" operator="greaterThan">
      <formula>99</formula>
    </cfRule>
  </conditionalFormatting>
  <conditionalFormatting sqref="AJ11:AN35">
    <cfRule type="cellIs" dxfId="1142" priority="16" operator="greaterThan">
      <formula>0.99</formula>
    </cfRule>
  </conditionalFormatting>
  <conditionalFormatting sqref="AP11:AP34">
    <cfRule type="cellIs" dxfId="1141" priority="15" operator="equal">
      <formula>0</formula>
    </cfRule>
  </conditionalFormatting>
  <conditionalFormatting sqref="AP11:AP34">
    <cfRule type="cellIs" dxfId="1140" priority="14" operator="greaterThan">
      <formula>1179</formula>
    </cfRule>
  </conditionalFormatting>
  <conditionalFormatting sqref="AP11:AP34">
    <cfRule type="cellIs" dxfId="1139" priority="13" operator="greaterThan">
      <formula>99</formula>
    </cfRule>
  </conditionalFormatting>
  <conditionalFormatting sqref="AP11:AP34">
    <cfRule type="cellIs" dxfId="1138" priority="12" operator="greaterThan">
      <formula>0.99</formula>
    </cfRule>
  </conditionalFormatting>
  <conditionalFormatting sqref="AH32:AH34">
    <cfRule type="cellIs" dxfId="1137" priority="10" operator="greaterThan">
      <formula>$AH$8</formula>
    </cfRule>
    <cfRule type="cellIs" dxfId="1136" priority="11" operator="greaterThan">
      <formula>$AH$8</formula>
    </cfRule>
  </conditionalFormatting>
  <conditionalFormatting sqref="AI11:AI34">
    <cfRule type="cellIs" dxfId="1135" priority="9" operator="greaterThan">
      <formula>$AI$8</formula>
    </cfRule>
  </conditionalFormatting>
  <conditionalFormatting sqref="AL11:AL34">
    <cfRule type="cellIs" dxfId="1134" priority="8" operator="equal">
      <formula>0</formula>
    </cfRule>
  </conditionalFormatting>
  <conditionalFormatting sqref="AL11:AL34">
    <cfRule type="cellIs" dxfId="1133" priority="7" operator="greaterThan">
      <formula>1179</formula>
    </cfRule>
  </conditionalFormatting>
  <conditionalFormatting sqref="AL11:AL34">
    <cfRule type="cellIs" dxfId="1132" priority="6" operator="greaterThan">
      <formula>99</formula>
    </cfRule>
  </conditionalFormatting>
  <conditionalFormatting sqref="AL11:AL34">
    <cfRule type="cellIs" dxfId="1131" priority="5" operator="greaterThan">
      <formula>0.99</formula>
    </cfRule>
  </conditionalFormatting>
  <conditionalFormatting sqref="AM16:AM34">
    <cfRule type="cellIs" dxfId="1130" priority="4" operator="equal">
      <formula>0</formula>
    </cfRule>
  </conditionalFormatting>
  <conditionalFormatting sqref="AM16:AM34">
    <cfRule type="cellIs" dxfId="1129" priority="3" operator="greaterThan">
      <formula>1179</formula>
    </cfRule>
  </conditionalFormatting>
  <conditionalFormatting sqref="AM16:AM34">
    <cfRule type="cellIs" dxfId="1128" priority="2" operator="greaterThan">
      <formula>99</formula>
    </cfRule>
  </conditionalFormatting>
  <conditionalFormatting sqref="AM16:AM34">
    <cfRule type="cellIs" dxfId="1127"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7" right="0.7" top="0.75" bottom="0.75" header="0.3" footer="0.3"/>
  <pageSetup paperSize="9"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6"/>
  <sheetViews>
    <sheetView topLeftCell="A34" zoomScaleNormal="100" workbookViewId="0">
      <selection activeCell="B52" sqref="B52:B54"/>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128</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171"/>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168" t="s">
        <v>10</v>
      </c>
      <c r="I7" s="116" t="s">
        <v>11</v>
      </c>
      <c r="J7" s="116" t="s">
        <v>12</v>
      </c>
      <c r="K7" s="116" t="s">
        <v>13</v>
      </c>
      <c r="L7" s="12"/>
      <c r="M7" s="12"/>
      <c r="N7" s="12"/>
      <c r="O7" s="168"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42529</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31396</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172" t="s">
        <v>51</v>
      </c>
      <c r="V9" s="172" t="s">
        <v>52</v>
      </c>
      <c r="W9" s="349" t="s">
        <v>53</v>
      </c>
      <c r="X9" s="350" t="s">
        <v>54</v>
      </c>
      <c r="Y9" s="351"/>
      <c r="Z9" s="351"/>
      <c r="AA9" s="351"/>
      <c r="AB9" s="351"/>
      <c r="AC9" s="351"/>
      <c r="AD9" s="351"/>
      <c r="AE9" s="352"/>
      <c r="AF9" s="170" t="s">
        <v>55</v>
      </c>
      <c r="AG9" s="170" t="s">
        <v>56</v>
      </c>
      <c r="AH9" s="338" t="s">
        <v>57</v>
      </c>
      <c r="AI9" s="353" t="s">
        <v>58</v>
      </c>
      <c r="AJ9" s="172" t="s">
        <v>59</v>
      </c>
      <c r="AK9" s="172" t="s">
        <v>60</v>
      </c>
      <c r="AL9" s="172" t="s">
        <v>61</v>
      </c>
      <c r="AM9" s="172" t="s">
        <v>62</v>
      </c>
      <c r="AN9" s="172" t="s">
        <v>63</v>
      </c>
      <c r="AO9" s="172" t="s">
        <v>64</v>
      </c>
      <c r="AP9" s="172" t="s">
        <v>65</v>
      </c>
      <c r="AQ9" s="336" t="s">
        <v>66</v>
      </c>
      <c r="AR9" s="172" t="s">
        <v>67</v>
      </c>
      <c r="AS9" s="338" t="s">
        <v>68</v>
      </c>
      <c r="AV9" s="35" t="s">
        <v>69</v>
      </c>
      <c r="AW9" s="35" t="s">
        <v>70</v>
      </c>
      <c r="AY9" s="36" t="s">
        <v>71</v>
      </c>
    </row>
    <row r="10" spans="2:51" x14ac:dyDescent="0.25">
      <c r="B10" s="172" t="s">
        <v>72</v>
      </c>
      <c r="C10" s="172" t="s">
        <v>73</v>
      </c>
      <c r="D10" s="172" t="s">
        <v>74</v>
      </c>
      <c r="E10" s="172" t="s">
        <v>75</v>
      </c>
      <c r="F10" s="172" t="s">
        <v>74</v>
      </c>
      <c r="G10" s="172" t="s">
        <v>75</v>
      </c>
      <c r="H10" s="332"/>
      <c r="I10" s="172" t="s">
        <v>75</v>
      </c>
      <c r="J10" s="172" t="s">
        <v>75</v>
      </c>
      <c r="K10" s="172" t="s">
        <v>75</v>
      </c>
      <c r="L10" s="28" t="s">
        <v>29</v>
      </c>
      <c r="M10" s="335"/>
      <c r="N10" s="28" t="s">
        <v>29</v>
      </c>
      <c r="O10" s="337"/>
      <c r="P10" s="337"/>
      <c r="Q10" s="1">
        <f>'JUNE 7'!Q34</f>
        <v>4309824</v>
      </c>
      <c r="R10" s="346"/>
      <c r="S10" s="347"/>
      <c r="T10" s="348"/>
      <c r="U10" s="172" t="s">
        <v>75</v>
      </c>
      <c r="V10" s="172" t="s">
        <v>75</v>
      </c>
      <c r="W10" s="349"/>
      <c r="X10" s="37" t="s">
        <v>76</v>
      </c>
      <c r="Y10" s="37" t="s">
        <v>77</v>
      </c>
      <c r="Z10" s="37" t="s">
        <v>78</v>
      </c>
      <c r="AA10" s="37" t="s">
        <v>79</v>
      </c>
      <c r="AB10" s="37" t="s">
        <v>80</v>
      </c>
      <c r="AC10" s="37" t="s">
        <v>81</v>
      </c>
      <c r="AD10" s="37" t="s">
        <v>82</v>
      </c>
      <c r="AE10" s="37" t="s">
        <v>83</v>
      </c>
      <c r="AF10" s="38"/>
      <c r="AG10" s="1">
        <f>'JUNE 7'!AG34</f>
        <v>47220304</v>
      </c>
      <c r="AH10" s="338"/>
      <c r="AI10" s="354"/>
      <c r="AJ10" s="172" t="s">
        <v>84</v>
      </c>
      <c r="AK10" s="172" t="s">
        <v>84</v>
      </c>
      <c r="AL10" s="172" t="s">
        <v>84</v>
      </c>
      <c r="AM10" s="172" t="s">
        <v>84</v>
      </c>
      <c r="AN10" s="172" t="s">
        <v>84</v>
      </c>
      <c r="AO10" s="172" t="s">
        <v>84</v>
      </c>
      <c r="AP10" s="1">
        <f>'JUNE 7'!AP34</f>
        <v>10895814</v>
      </c>
      <c r="AQ10" s="337"/>
      <c r="AR10" s="169" t="s">
        <v>85</v>
      </c>
      <c r="AS10" s="338"/>
      <c r="AV10" s="39" t="s">
        <v>86</v>
      </c>
      <c r="AW10" s="39" t="s">
        <v>87</v>
      </c>
      <c r="AY10" s="81" t="s">
        <v>128</v>
      </c>
    </row>
    <row r="11" spans="2:51" x14ac:dyDescent="0.25">
      <c r="B11" s="40">
        <v>2</v>
      </c>
      <c r="C11" s="40">
        <v>4.1666666666666664E-2</v>
      </c>
      <c r="D11" s="110">
        <v>4</v>
      </c>
      <c r="E11" s="41">
        <f t="shared" ref="E11:E34" si="0">D11/1.42</f>
        <v>2.8169014084507045</v>
      </c>
      <c r="F11" s="100">
        <v>83</v>
      </c>
      <c r="G11" s="41">
        <f>F11/1.42</f>
        <v>58.450704225352112</v>
      </c>
      <c r="H11" s="42" t="s">
        <v>88</v>
      </c>
      <c r="I11" s="42">
        <f>J11-(2/1.42)</f>
        <v>53.521126760563384</v>
      </c>
      <c r="J11" s="43">
        <f>(F11-5)/1.42</f>
        <v>54.929577464788736</v>
      </c>
      <c r="K11" s="42">
        <f>J11+(6/1.42)</f>
        <v>59.154929577464792</v>
      </c>
      <c r="L11" s="44">
        <v>14</v>
      </c>
      <c r="M11" s="45" t="s">
        <v>89</v>
      </c>
      <c r="N11" s="45">
        <v>11.4</v>
      </c>
      <c r="O11" s="111">
        <v>143</v>
      </c>
      <c r="P11" s="111">
        <v>124</v>
      </c>
      <c r="Q11" s="111">
        <v>4314986</v>
      </c>
      <c r="R11" s="46">
        <f>IF(ISBLANK(Q11),"-",Q11-Q10)</f>
        <v>5162</v>
      </c>
      <c r="S11" s="47">
        <f>R11*24/1000</f>
        <v>123.88800000000001</v>
      </c>
      <c r="T11" s="47">
        <f>R11/1000</f>
        <v>5.1619999999999999</v>
      </c>
      <c r="U11" s="112">
        <v>3.3</v>
      </c>
      <c r="V11" s="112">
        <f>U11</f>
        <v>3.3</v>
      </c>
      <c r="W11" s="113" t="s">
        <v>135</v>
      </c>
      <c r="X11" s="115">
        <v>0</v>
      </c>
      <c r="Y11" s="115">
        <v>0</v>
      </c>
      <c r="Z11" s="115">
        <v>1187</v>
      </c>
      <c r="AA11" s="115">
        <v>1185</v>
      </c>
      <c r="AB11" s="115">
        <v>1187</v>
      </c>
      <c r="AC11" s="48" t="s">
        <v>90</v>
      </c>
      <c r="AD11" s="48" t="s">
        <v>90</v>
      </c>
      <c r="AE11" s="48" t="s">
        <v>90</v>
      </c>
      <c r="AF11" s="114" t="s">
        <v>90</v>
      </c>
      <c r="AG11" s="123">
        <v>47221540</v>
      </c>
      <c r="AH11" s="49">
        <f>IF(ISBLANK(AG11),"-",AG11-AG10)</f>
        <v>1236</v>
      </c>
      <c r="AI11" s="50">
        <f>AH11/T11</f>
        <v>239.44207671445176</v>
      </c>
      <c r="AJ11" s="98">
        <v>0</v>
      </c>
      <c r="AK11" s="98">
        <v>0</v>
      </c>
      <c r="AL11" s="98">
        <v>1</v>
      </c>
      <c r="AM11" s="98">
        <v>1</v>
      </c>
      <c r="AN11" s="98">
        <v>1</v>
      </c>
      <c r="AO11" s="98">
        <v>0.75</v>
      </c>
      <c r="AP11" s="115">
        <v>10896379</v>
      </c>
      <c r="AQ11" s="115">
        <f t="shared" ref="AQ11:AQ34" si="1">AP11-AP10</f>
        <v>565</v>
      </c>
      <c r="AR11" s="51"/>
      <c r="AS11" s="52" t="s">
        <v>113</v>
      </c>
      <c r="AV11" s="39" t="s">
        <v>88</v>
      </c>
      <c r="AW11" s="39" t="s">
        <v>91</v>
      </c>
      <c r="AY11" s="81" t="s">
        <v>127</v>
      </c>
    </row>
    <row r="12" spans="2:51" x14ac:dyDescent="0.25">
      <c r="B12" s="40">
        <v>2.0416666666666701</v>
      </c>
      <c r="C12" s="40">
        <v>8.3333333333333329E-2</v>
      </c>
      <c r="D12" s="110">
        <v>4</v>
      </c>
      <c r="E12" s="41">
        <f t="shared" si="0"/>
        <v>2.8169014084507045</v>
      </c>
      <c r="F12" s="100">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146</v>
      </c>
      <c r="P12" s="111">
        <v>120</v>
      </c>
      <c r="Q12" s="111">
        <v>4320012</v>
      </c>
      <c r="R12" s="46">
        <f t="shared" ref="R12:R34" si="4">IF(ISBLANK(Q12),"-",Q12-Q11)</f>
        <v>5026</v>
      </c>
      <c r="S12" s="47">
        <f t="shared" ref="S12:S34" si="5">R12*24/1000</f>
        <v>120.624</v>
      </c>
      <c r="T12" s="47">
        <f t="shared" ref="T12:T34" si="6">R12/1000</f>
        <v>5.0259999999999998</v>
      </c>
      <c r="U12" s="112">
        <v>4.5</v>
      </c>
      <c r="V12" s="112">
        <f t="shared" ref="V12:V34" si="7">U12</f>
        <v>4.5</v>
      </c>
      <c r="W12" s="113" t="s">
        <v>135</v>
      </c>
      <c r="X12" s="115">
        <v>0</v>
      </c>
      <c r="Y12" s="115">
        <v>0</v>
      </c>
      <c r="Z12" s="115">
        <v>1186</v>
      </c>
      <c r="AA12" s="115">
        <v>1185</v>
      </c>
      <c r="AB12" s="115">
        <v>1187</v>
      </c>
      <c r="AC12" s="48" t="s">
        <v>90</v>
      </c>
      <c r="AD12" s="48" t="s">
        <v>90</v>
      </c>
      <c r="AE12" s="48" t="s">
        <v>90</v>
      </c>
      <c r="AF12" s="114" t="s">
        <v>90</v>
      </c>
      <c r="AG12" s="123">
        <v>47222752</v>
      </c>
      <c r="AH12" s="49">
        <f>IF(ISBLANK(AG12),"-",AG12-AG11)</f>
        <v>1212</v>
      </c>
      <c r="AI12" s="50">
        <f t="shared" ref="AI12:AI34" si="8">AH12/T12</f>
        <v>241.14604058893752</v>
      </c>
      <c r="AJ12" s="98">
        <v>0</v>
      </c>
      <c r="AK12" s="98">
        <v>0</v>
      </c>
      <c r="AL12" s="98">
        <v>1</v>
      </c>
      <c r="AM12" s="98">
        <v>1</v>
      </c>
      <c r="AN12" s="98">
        <v>1</v>
      </c>
      <c r="AO12" s="98">
        <v>0.75</v>
      </c>
      <c r="AP12" s="115">
        <v>10897098</v>
      </c>
      <c r="AQ12" s="115">
        <f t="shared" si="1"/>
        <v>719</v>
      </c>
      <c r="AR12" s="118">
        <v>1.1200000000000001</v>
      </c>
      <c r="AS12" s="52" t="s">
        <v>113</v>
      </c>
      <c r="AV12" s="39" t="s">
        <v>92</v>
      </c>
      <c r="AW12" s="39" t="s">
        <v>93</v>
      </c>
      <c r="AY12" s="81" t="s">
        <v>125</v>
      </c>
    </row>
    <row r="13" spans="2:51" x14ac:dyDescent="0.25">
      <c r="B13" s="40">
        <v>2.0833333333333299</v>
      </c>
      <c r="C13" s="40">
        <v>0.125</v>
      </c>
      <c r="D13" s="110">
        <v>4</v>
      </c>
      <c r="E13" s="41">
        <f t="shared" si="0"/>
        <v>2.8169014084507045</v>
      </c>
      <c r="F13" s="100">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141</v>
      </c>
      <c r="P13" s="111">
        <v>118</v>
      </c>
      <c r="Q13" s="111">
        <v>4325032</v>
      </c>
      <c r="R13" s="46">
        <f t="shared" si="4"/>
        <v>5020</v>
      </c>
      <c r="S13" s="47">
        <f t="shared" si="5"/>
        <v>120.48</v>
      </c>
      <c r="T13" s="47">
        <f t="shared" si="6"/>
        <v>5.0199999999999996</v>
      </c>
      <c r="U13" s="112">
        <v>6.7</v>
      </c>
      <c r="V13" s="112">
        <f t="shared" si="7"/>
        <v>6.7</v>
      </c>
      <c r="W13" s="113" t="s">
        <v>135</v>
      </c>
      <c r="X13" s="115">
        <v>0</v>
      </c>
      <c r="Y13" s="115">
        <v>0</v>
      </c>
      <c r="Z13" s="115">
        <v>1187</v>
      </c>
      <c r="AA13" s="115">
        <v>1185</v>
      </c>
      <c r="AB13" s="115">
        <v>1186</v>
      </c>
      <c r="AC13" s="48" t="s">
        <v>90</v>
      </c>
      <c r="AD13" s="48" t="s">
        <v>90</v>
      </c>
      <c r="AE13" s="48" t="s">
        <v>90</v>
      </c>
      <c r="AF13" s="114" t="s">
        <v>90</v>
      </c>
      <c r="AG13" s="123">
        <v>47223972</v>
      </c>
      <c r="AH13" s="49">
        <f>IF(ISBLANK(AG13),"-",AG13-AG12)</f>
        <v>1220</v>
      </c>
      <c r="AI13" s="50">
        <f t="shared" si="8"/>
        <v>243.02788844621517</v>
      </c>
      <c r="AJ13" s="98">
        <v>0</v>
      </c>
      <c r="AK13" s="98">
        <v>0</v>
      </c>
      <c r="AL13" s="98">
        <v>1</v>
      </c>
      <c r="AM13" s="98">
        <v>1</v>
      </c>
      <c r="AN13" s="98">
        <v>1</v>
      </c>
      <c r="AO13" s="98">
        <v>0.75</v>
      </c>
      <c r="AP13" s="115">
        <v>10897844</v>
      </c>
      <c r="AQ13" s="115">
        <f t="shared" si="1"/>
        <v>746</v>
      </c>
      <c r="AR13" s="51"/>
      <c r="AS13" s="52" t="s">
        <v>113</v>
      </c>
      <c r="AV13" s="39" t="s">
        <v>94</v>
      </c>
      <c r="AW13" s="39" t="s">
        <v>95</v>
      </c>
      <c r="AY13" s="81" t="s">
        <v>132</v>
      </c>
    </row>
    <row r="14" spans="2:51" x14ac:dyDescent="0.25">
      <c r="B14" s="40">
        <v>2.125</v>
      </c>
      <c r="C14" s="40">
        <v>0.16666666666666699</v>
      </c>
      <c r="D14" s="110">
        <v>4</v>
      </c>
      <c r="E14" s="41">
        <f t="shared" si="0"/>
        <v>2.8169014084507045</v>
      </c>
      <c r="F14" s="100">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136</v>
      </c>
      <c r="P14" s="111">
        <v>120</v>
      </c>
      <c r="Q14" s="111">
        <v>4329948</v>
      </c>
      <c r="R14" s="46">
        <f t="shared" si="4"/>
        <v>4916</v>
      </c>
      <c r="S14" s="47">
        <f t="shared" si="5"/>
        <v>117.98399999999999</v>
      </c>
      <c r="T14" s="47">
        <f t="shared" si="6"/>
        <v>4.9160000000000004</v>
      </c>
      <c r="U14" s="112">
        <v>8.6</v>
      </c>
      <c r="V14" s="112">
        <f t="shared" si="7"/>
        <v>8.6</v>
      </c>
      <c r="W14" s="113" t="s">
        <v>135</v>
      </c>
      <c r="X14" s="115">
        <v>0</v>
      </c>
      <c r="Y14" s="115">
        <v>0</v>
      </c>
      <c r="Z14" s="115">
        <v>1187</v>
      </c>
      <c r="AA14" s="115">
        <v>1185</v>
      </c>
      <c r="AB14" s="115">
        <v>1187</v>
      </c>
      <c r="AC14" s="48" t="s">
        <v>90</v>
      </c>
      <c r="AD14" s="48" t="s">
        <v>90</v>
      </c>
      <c r="AE14" s="48" t="s">
        <v>90</v>
      </c>
      <c r="AF14" s="114" t="s">
        <v>90</v>
      </c>
      <c r="AG14" s="123">
        <v>47225184</v>
      </c>
      <c r="AH14" s="49">
        <f t="shared" ref="AH14:AH34" si="9">IF(ISBLANK(AG14),"-",AG14-AG13)</f>
        <v>1212</v>
      </c>
      <c r="AI14" s="50">
        <f t="shared" si="8"/>
        <v>246.54190398698125</v>
      </c>
      <c r="AJ14" s="98">
        <v>0</v>
      </c>
      <c r="AK14" s="98">
        <v>0</v>
      </c>
      <c r="AL14" s="98">
        <v>1</v>
      </c>
      <c r="AM14" s="98">
        <v>1</v>
      </c>
      <c r="AN14" s="98">
        <v>1</v>
      </c>
      <c r="AO14" s="98">
        <v>0.75</v>
      </c>
      <c r="AP14" s="115">
        <v>10898209</v>
      </c>
      <c r="AQ14" s="115">
        <f t="shared" si="1"/>
        <v>365</v>
      </c>
      <c r="AR14" s="51"/>
      <c r="AS14" s="52" t="s">
        <v>113</v>
      </c>
      <c r="AT14" s="54"/>
      <c r="AV14" s="39" t="s">
        <v>96</v>
      </c>
      <c r="AW14" s="39" t="s">
        <v>97</v>
      </c>
      <c r="AY14" s="81" t="s">
        <v>181</v>
      </c>
    </row>
    <row r="15" spans="2:51" ht="14.25" customHeight="1" x14ac:dyDescent="0.25">
      <c r="B15" s="40">
        <v>2.1666666666666701</v>
      </c>
      <c r="C15" s="40">
        <v>0.20833333333333301</v>
      </c>
      <c r="D15" s="110">
        <v>5</v>
      </c>
      <c r="E15" s="41">
        <f t="shared" si="0"/>
        <v>3.5211267605633805</v>
      </c>
      <c r="F15" s="100">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147</v>
      </c>
      <c r="P15" s="111">
        <v>117</v>
      </c>
      <c r="Q15" s="111">
        <v>4334579</v>
      </c>
      <c r="R15" s="46">
        <f t="shared" si="4"/>
        <v>4631</v>
      </c>
      <c r="S15" s="47">
        <f t="shared" si="5"/>
        <v>111.14400000000001</v>
      </c>
      <c r="T15" s="47">
        <f t="shared" si="6"/>
        <v>4.6310000000000002</v>
      </c>
      <c r="U15" s="112">
        <v>9.5</v>
      </c>
      <c r="V15" s="112">
        <f t="shared" si="7"/>
        <v>9.5</v>
      </c>
      <c r="W15" s="113" t="s">
        <v>135</v>
      </c>
      <c r="X15" s="115">
        <v>0</v>
      </c>
      <c r="Y15" s="115">
        <v>0</v>
      </c>
      <c r="Z15" s="115">
        <v>1187</v>
      </c>
      <c r="AA15" s="115">
        <v>1185</v>
      </c>
      <c r="AB15" s="115">
        <v>1187</v>
      </c>
      <c r="AC15" s="48" t="s">
        <v>90</v>
      </c>
      <c r="AD15" s="48" t="s">
        <v>90</v>
      </c>
      <c r="AE15" s="48" t="s">
        <v>90</v>
      </c>
      <c r="AF15" s="114" t="s">
        <v>90</v>
      </c>
      <c r="AG15" s="123">
        <v>47226408</v>
      </c>
      <c r="AH15" s="49">
        <f t="shared" si="9"/>
        <v>1224</v>
      </c>
      <c r="AI15" s="50">
        <f t="shared" si="8"/>
        <v>264.30576549341396</v>
      </c>
      <c r="AJ15" s="98">
        <v>0</v>
      </c>
      <c r="AK15" s="98">
        <v>0</v>
      </c>
      <c r="AL15" s="98">
        <v>1</v>
      </c>
      <c r="AM15" s="98">
        <v>1</v>
      </c>
      <c r="AN15" s="98">
        <v>1</v>
      </c>
      <c r="AO15" s="98">
        <v>0.75</v>
      </c>
      <c r="AP15" s="115">
        <v>10898385</v>
      </c>
      <c r="AQ15" s="115">
        <f t="shared" si="1"/>
        <v>176</v>
      </c>
      <c r="AR15" s="51"/>
      <c r="AS15" s="52" t="s">
        <v>113</v>
      </c>
      <c r="AV15" s="39" t="s">
        <v>98</v>
      </c>
      <c r="AW15" s="39" t="s">
        <v>99</v>
      </c>
      <c r="AY15" s="97"/>
    </row>
    <row r="16" spans="2:51" x14ac:dyDescent="0.25">
      <c r="B16" s="40">
        <v>2.2083333333333299</v>
      </c>
      <c r="C16" s="40">
        <v>0.25</v>
      </c>
      <c r="D16" s="110">
        <v>4</v>
      </c>
      <c r="E16" s="41">
        <f t="shared" si="0"/>
        <v>2.8169014084507045</v>
      </c>
      <c r="F16" s="100">
        <v>75</v>
      </c>
      <c r="G16" s="41">
        <f t="shared" si="2"/>
        <v>52.816901408450704</v>
      </c>
      <c r="H16" s="42" t="s">
        <v>88</v>
      </c>
      <c r="I16" s="42">
        <f t="shared" si="3"/>
        <v>51.408450704225352</v>
      </c>
      <c r="J16" s="43">
        <f t="shared" ref="J16:J25" si="10">F16/1.42</f>
        <v>52.816901408450704</v>
      </c>
      <c r="K16" s="42">
        <f>J16+1.42</f>
        <v>54.236901408450706</v>
      </c>
      <c r="L16" s="44">
        <v>19</v>
      </c>
      <c r="M16" s="45" t="s">
        <v>100</v>
      </c>
      <c r="N16" s="45">
        <v>13.1</v>
      </c>
      <c r="O16" s="111">
        <v>137</v>
      </c>
      <c r="P16" s="111">
        <v>128</v>
      </c>
      <c r="Q16" s="111">
        <v>4338834</v>
      </c>
      <c r="R16" s="46">
        <f t="shared" si="4"/>
        <v>4255</v>
      </c>
      <c r="S16" s="47">
        <f t="shared" si="5"/>
        <v>102.12</v>
      </c>
      <c r="T16" s="47">
        <f t="shared" si="6"/>
        <v>4.2549999999999999</v>
      </c>
      <c r="U16" s="112">
        <v>9.5</v>
      </c>
      <c r="V16" s="112">
        <f t="shared" si="7"/>
        <v>9.5</v>
      </c>
      <c r="W16" s="113" t="s">
        <v>135</v>
      </c>
      <c r="X16" s="115">
        <v>0</v>
      </c>
      <c r="Y16" s="115">
        <v>0</v>
      </c>
      <c r="Z16" s="115">
        <v>1167</v>
      </c>
      <c r="AA16" s="115">
        <v>1185</v>
      </c>
      <c r="AB16" s="115">
        <v>1167</v>
      </c>
      <c r="AC16" s="48" t="s">
        <v>90</v>
      </c>
      <c r="AD16" s="48" t="s">
        <v>90</v>
      </c>
      <c r="AE16" s="48" t="s">
        <v>90</v>
      </c>
      <c r="AF16" s="114" t="s">
        <v>90</v>
      </c>
      <c r="AG16" s="123">
        <v>47227812</v>
      </c>
      <c r="AH16" s="49">
        <f t="shared" si="9"/>
        <v>1404</v>
      </c>
      <c r="AI16" s="50">
        <f t="shared" si="8"/>
        <v>329.9647473560517</v>
      </c>
      <c r="AJ16" s="98">
        <v>0</v>
      </c>
      <c r="AK16" s="98">
        <v>0</v>
      </c>
      <c r="AL16" s="98">
        <v>1</v>
      </c>
      <c r="AM16" s="98">
        <v>1</v>
      </c>
      <c r="AN16" s="98">
        <v>1</v>
      </c>
      <c r="AO16" s="98">
        <v>0</v>
      </c>
      <c r="AP16" s="115">
        <v>10898385</v>
      </c>
      <c r="AQ16" s="115">
        <f t="shared" si="1"/>
        <v>0</v>
      </c>
      <c r="AR16" s="53">
        <v>1.28</v>
      </c>
      <c r="AS16" s="52" t="s">
        <v>101</v>
      </c>
      <c r="AV16" s="39" t="s">
        <v>102</v>
      </c>
      <c r="AW16" s="39" t="s">
        <v>103</v>
      </c>
      <c r="AY16" s="97"/>
    </row>
    <row r="17" spans="1:51" x14ac:dyDescent="0.25">
      <c r="B17" s="40">
        <v>2.25</v>
      </c>
      <c r="C17" s="40">
        <v>0.29166666666666702</v>
      </c>
      <c r="D17" s="110">
        <v>4</v>
      </c>
      <c r="E17" s="41">
        <f t="shared" si="0"/>
        <v>2.8169014084507045</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132</v>
      </c>
      <c r="P17" s="111">
        <v>140</v>
      </c>
      <c r="Q17" s="111">
        <v>4344586</v>
      </c>
      <c r="R17" s="46">
        <f t="shared" si="4"/>
        <v>5752</v>
      </c>
      <c r="S17" s="47">
        <f t="shared" si="5"/>
        <v>138.048</v>
      </c>
      <c r="T17" s="47">
        <f t="shared" si="6"/>
        <v>5.7519999999999998</v>
      </c>
      <c r="U17" s="112">
        <v>9.1999999999999993</v>
      </c>
      <c r="V17" s="112">
        <f t="shared" si="7"/>
        <v>9.1999999999999993</v>
      </c>
      <c r="W17" s="113" t="s">
        <v>129</v>
      </c>
      <c r="X17" s="115">
        <v>0</v>
      </c>
      <c r="Y17" s="115">
        <v>1047</v>
      </c>
      <c r="Z17" s="115">
        <v>1187</v>
      </c>
      <c r="AA17" s="115">
        <v>1185</v>
      </c>
      <c r="AB17" s="115">
        <v>1187</v>
      </c>
      <c r="AC17" s="48" t="s">
        <v>90</v>
      </c>
      <c r="AD17" s="48" t="s">
        <v>90</v>
      </c>
      <c r="AE17" s="48" t="s">
        <v>90</v>
      </c>
      <c r="AF17" s="114" t="s">
        <v>90</v>
      </c>
      <c r="AG17" s="123">
        <v>47229124</v>
      </c>
      <c r="AH17" s="49">
        <f t="shared" si="9"/>
        <v>1312</v>
      </c>
      <c r="AI17" s="50">
        <f t="shared" si="8"/>
        <v>228.09457579972184</v>
      </c>
      <c r="AJ17" s="98">
        <v>0</v>
      </c>
      <c r="AK17" s="98">
        <v>1</v>
      </c>
      <c r="AL17" s="98">
        <v>1</v>
      </c>
      <c r="AM17" s="98">
        <v>1</v>
      </c>
      <c r="AN17" s="98">
        <v>1</v>
      </c>
      <c r="AO17" s="98">
        <v>0</v>
      </c>
      <c r="AP17" s="115">
        <v>10898385</v>
      </c>
      <c r="AQ17" s="115">
        <f t="shared" si="1"/>
        <v>0</v>
      </c>
      <c r="AR17" s="51"/>
      <c r="AS17" s="52" t="s">
        <v>101</v>
      </c>
      <c r="AT17" s="54"/>
      <c r="AV17" s="39" t="s">
        <v>104</v>
      </c>
      <c r="AW17" s="39" t="s">
        <v>105</v>
      </c>
      <c r="AY17" s="101"/>
    </row>
    <row r="18" spans="1:51" x14ac:dyDescent="0.25">
      <c r="B18" s="40">
        <v>2.2916666666666701</v>
      </c>
      <c r="C18" s="40">
        <v>0.33333333333333298</v>
      </c>
      <c r="D18" s="110">
        <v>4</v>
      </c>
      <c r="E18" s="41">
        <f t="shared" si="0"/>
        <v>2.8169014084507045</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132</v>
      </c>
      <c r="P18" s="111">
        <v>144</v>
      </c>
      <c r="Q18" s="111">
        <v>4350588</v>
      </c>
      <c r="R18" s="46">
        <f t="shared" si="4"/>
        <v>6002</v>
      </c>
      <c r="S18" s="47">
        <f t="shared" si="5"/>
        <v>144.048</v>
      </c>
      <c r="T18" s="47">
        <f t="shared" si="6"/>
        <v>6.0019999999999998</v>
      </c>
      <c r="U18" s="112">
        <v>8.6</v>
      </c>
      <c r="V18" s="112">
        <f t="shared" si="7"/>
        <v>8.6</v>
      </c>
      <c r="W18" s="113" t="s">
        <v>129</v>
      </c>
      <c r="X18" s="115">
        <v>0</v>
      </c>
      <c r="Y18" s="115">
        <v>1046</v>
      </c>
      <c r="Z18" s="115">
        <v>1187</v>
      </c>
      <c r="AA18" s="115">
        <v>1185</v>
      </c>
      <c r="AB18" s="115">
        <v>1187</v>
      </c>
      <c r="AC18" s="48" t="s">
        <v>90</v>
      </c>
      <c r="AD18" s="48" t="s">
        <v>90</v>
      </c>
      <c r="AE18" s="48" t="s">
        <v>90</v>
      </c>
      <c r="AF18" s="114" t="s">
        <v>90</v>
      </c>
      <c r="AG18" s="123">
        <v>47230496</v>
      </c>
      <c r="AH18" s="49">
        <f t="shared" si="9"/>
        <v>1372</v>
      </c>
      <c r="AI18" s="50">
        <f t="shared" si="8"/>
        <v>228.59046984338553</v>
      </c>
      <c r="AJ18" s="98">
        <v>0</v>
      </c>
      <c r="AK18" s="98">
        <v>1</v>
      </c>
      <c r="AL18" s="98">
        <v>1</v>
      </c>
      <c r="AM18" s="98">
        <v>1</v>
      </c>
      <c r="AN18" s="98">
        <v>1</v>
      </c>
      <c r="AO18" s="98">
        <v>0</v>
      </c>
      <c r="AP18" s="115">
        <v>10898385</v>
      </c>
      <c r="AQ18" s="115">
        <f t="shared" si="1"/>
        <v>0</v>
      </c>
      <c r="AR18" s="51"/>
      <c r="AS18" s="52" t="s">
        <v>101</v>
      </c>
      <c r="AV18" s="39" t="s">
        <v>106</v>
      </c>
      <c r="AW18" s="39" t="s">
        <v>107</v>
      </c>
      <c r="AY18" s="101"/>
    </row>
    <row r="19" spans="1:51" x14ac:dyDescent="0.25">
      <c r="B19" s="40">
        <v>2.3333333333333299</v>
      </c>
      <c r="C19" s="40">
        <v>0.375</v>
      </c>
      <c r="D19" s="110">
        <v>4</v>
      </c>
      <c r="E19" s="41">
        <f t="shared" si="0"/>
        <v>2.8169014084507045</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133</v>
      </c>
      <c r="P19" s="111">
        <v>146</v>
      </c>
      <c r="Q19" s="111">
        <v>4356625</v>
      </c>
      <c r="R19" s="46">
        <f t="shared" si="4"/>
        <v>6037</v>
      </c>
      <c r="S19" s="47">
        <f t="shared" si="5"/>
        <v>144.88800000000001</v>
      </c>
      <c r="T19" s="47">
        <f t="shared" si="6"/>
        <v>6.0369999999999999</v>
      </c>
      <c r="U19" s="112">
        <v>7.9</v>
      </c>
      <c r="V19" s="112">
        <f t="shared" si="7"/>
        <v>7.9</v>
      </c>
      <c r="W19" s="113" t="s">
        <v>129</v>
      </c>
      <c r="X19" s="115">
        <v>0</v>
      </c>
      <c r="Y19" s="115">
        <v>1068</v>
      </c>
      <c r="Z19" s="115">
        <v>1187</v>
      </c>
      <c r="AA19" s="115">
        <v>1185</v>
      </c>
      <c r="AB19" s="115">
        <v>1187</v>
      </c>
      <c r="AC19" s="48" t="s">
        <v>90</v>
      </c>
      <c r="AD19" s="48" t="s">
        <v>90</v>
      </c>
      <c r="AE19" s="48" t="s">
        <v>90</v>
      </c>
      <c r="AF19" s="114" t="s">
        <v>90</v>
      </c>
      <c r="AG19" s="123">
        <v>47231876</v>
      </c>
      <c r="AH19" s="49">
        <f t="shared" si="9"/>
        <v>1380</v>
      </c>
      <c r="AI19" s="50">
        <f t="shared" si="8"/>
        <v>228.59035945005797</v>
      </c>
      <c r="AJ19" s="98">
        <v>0</v>
      </c>
      <c r="AK19" s="98">
        <v>1</v>
      </c>
      <c r="AL19" s="98">
        <v>1</v>
      </c>
      <c r="AM19" s="98">
        <v>1</v>
      </c>
      <c r="AN19" s="98">
        <v>1</v>
      </c>
      <c r="AO19" s="98">
        <v>0</v>
      </c>
      <c r="AP19" s="115">
        <v>10898385</v>
      </c>
      <c r="AQ19" s="115">
        <f t="shared" si="1"/>
        <v>0</v>
      </c>
      <c r="AR19" s="51"/>
      <c r="AS19" s="52" t="s">
        <v>101</v>
      </c>
      <c r="AV19" s="39" t="s">
        <v>108</v>
      </c>
      <c r="AW19" s="39" t="s">
        <v>109</v>
      </c>
      <c r="AY19" s="101"/>
    </row>
    <row r="20" spans="1:51" x14ac:dyDescent="0.25">
      <c r="B20" s="40">
        <v>2.375</v>
      </c>
      <c r="C20" s="40">
        <v>0.41666666666666669</v>
      </c>
      <c r="D20" s="110">
        <v>4</v>
      </c>
      <c r="E20" s="41">
        <f t="shared" si="0"/>
        <v>2.8169014084507045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133</v>
      </c>
      <c r="P20" s="111">
        <v>145</v>
      </c>
      <c r="Q20" s="111">
        <v>4362841</v>
      </c>
      <c r="R20" s="46">
        <f t="shared" si="4"/>
        <v>6216</v>
      </c>
      <c r="S20" s="47">
        <f t="shared" si="5"/>
        <v>149.184</v>
      </c>
      <c r="T20" s="47">
        <f t="shared" si="6"/>
        <v>6.2160000000000002</v>
      </c>
      <c r="U20" s="112">
        <v>7</v>
      </c>
      <c r="V20" s="112">
        <f t="shared" si="7"/>
        <v>7</v>
      </c>
      <c r="W20" s="113" t="s">
        <v>129</v>
      </c>
      <c r="X20" s="115">
        <v>0</v>
      </c>
      <c r="Y20" s="115">
        <v>1068</v>
      </c>
      <c r="Z20" s="115">
        <v>1187</v>
      </c>
      <c r="AA20" s="115">
        <v>1185</v>
      </c>
      <c r="AB20" s="115">
        <v>1187</v>
      </c>
      <c r="AC20" s="48" t="s">
        <v>90</v>
      </c>
      <c r="AD20" s="48" t="s">
        <v>90</v>
      </c>
      <c r="AE20" s="48" t="s">
        <v>90</v>
      </c>
      <c r="AF20" s="114" t="s">
        <v>90</v>
      </c>
      <c r="AG20" s="123">
        <v>47233276</v>
      </c>
      <c r="AH20" s="49">
        <f t="shared" si="9"/>
        <v>1400</v>
      </c>
      <c r="AI20" s="50">
        <f t="shared" si="8"/>
        <v>225.22522522522522</v>
      </c>
      <c r="AJ20" s="98">
        <v>0</v>
      </c>
      <c r="AK20" s="98">
        <v>1</v>
      </c>
      <c r="AL20" s="98">
        <v>1</v>
      </c>
      <c r="AM20" s="98">
        <v>1</v>
      </c>
      <c r="AN20" s="98">
        <v>1</v>
      </c>
      <c r="AO20" s="98">
        <v>0</v>
      </c>
      <c r="AP20" s="115">
        <v>10898385</v>
      </c>
      <c r="AQ20" s="115">
        <f t="shared" si="1"/>
        <v>0</v>
      </c>
      <c r="AR20" s="53">
        <v>1.32</v>
      </c>
      <c r="AS20" s="52" t="s">
        <v>134</v>
      </c>
      <c r="AY20" s="101"/>
    </row>
    <row r="21" spans="1:51" x14ac:dyDescent="0.25">
      <c r="B21" s="40">
        <v>2.4166666666666701</v>
      </c>
      <c r="C21" s="40">
        <v>0.45833333333333298</v>
      </c>
      <c r="D21" s="110">
        <v>4</v>
      </c>
      <c r="E21" s="41">
        <f t="shared" si="0"/>
        <v>2.8169014084507045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132</v>
      </c>
      <c r="P21" s="111">
        <v>148</v>
      </c>
      <c r="Q21" s="111">
        <v>4368902</v>
      </c>
      <c r="R21" s="46">
        <f t="shared" si="4"/>
        <v>6061</v>
      </c>
      <c r="S21" s="47">
        <f t="shared" si="5"/>
        <v>145.464</v>
      </c>
      <c r="T21" s="47">
        <f t="shared" si="6"/>
        <v>6.0609999999999999</v>
      </c>
      <c r="U21" s="112">
        <v>6.5</v>
      </c>
      <c r="V21" s="112">
        <f t="shared" si="7"/>
        <v>6.5</v>
      </c>
      <c r="W21" s="113" t="s">
        <v>129</v>
      </c>
      <c r="X21" s="115">
        <v>0</v>
      </c>
      <c r="Y21" s="115">
        <v>1067</v>
      </c>
      <c r="Z21" s="115">
        <v>1187</v>
      </c>
      <c r="AA21" s="115">
        <v>1185</v>
      </c>
      <c r="AB21" s="115">
        <v>1187</v>
      </c>
      <c r="AC21" s="48" t="s">
        <v>90</v>
      </c>
      <c r="AD21" s="48" t="s">
        <v>90</v>
      </c>
      <c r="AE21" s="48" t="s">
        <v>90</v>
      </c>
      <c r="AF21" s="114" t="s">
        <v>90</v>
      </c>
      <c r="AG21" s="123">
        <v>47234652</v>
      </c>
      <c r="AH21" s="49">
        <f t="shared" si="9"/>
        <v>1376</v>
      </c>
      <c r="AI21" s="50">
        <f t="shared" si="8"/>
        <v>227.02524335918164</v>
      </c>
      <c r="AJ21" s="98">
        <v>0</v>
      </c>
      <c r="AK21" s="98">
        <v>1</v>
      </c>
      <c r="AL21" s="98">
        <v>1</v>
      </c>
      <c r="AM21" s="98">
        <v>1</v>
      </c>
      <c r="AN21" s="98">
        <v>1</v>
      </c>
      <c r="AO21" s="98">
        <v>0</v>
      </c>
      <c r="AP21" s="115">
        <v>10898385</v>
      </c>
      <c r="AQ21" s="115">
        <f t="shared" si="1"/>
        <v>0</v>
      </c>
      <c r="AR21" s="51"/>
      <c r="AS21" s="52" t="s">
        <v>101</v>
      </c>
      <c r="AY21" s="101"/>
    </row>
    <row r="22" spans="1:51" x14ac:dyDescent="0.25">
      <c r="A22" s="97" t="s">
        <v>163</v>
      </c>
      <c r="B22" s="40">
        <v>2.4583333333333299</v>
      </c>
      <c r="C22" s="40">
        <v>0.5</v>
      </c>
      <c r="D22" s="110">
        <v>4</v>
      </c>
      <c r="E22" s="41">
        <f t="shared" si="0"/>
        <v>2.8169014084507045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131</v>
      </c>
      <c r="P22" s="111">
        <v>146</v>
      </c>
      <c r="Q22" s="111">
        <v>4374904</v>
      </c>
      <c r="R22" s="46">
        <f t="shared" si="4"/>
        <v>6002</v>
      </c>
      <c r="S22" s="47">
        <f t="shared" si="5"/>
        <v>144.048</v>
      </c>
      <c r="T22" s="47">
        <f t="shared" si="6"/>
        <v>6.0019999999999998</v>
      </c>
      <c r="U22" s="112">
        <v>5.8</v>
      </c>
      <c r="V22" s="112">
        <f t="shared" si="7"/>
        <v>5.8</v>
      </c>
      <c r="W22" s="113" t="s">
        <v>129</v>
      </c>
      <c r="X22" s="115">
        <v>0</v>
      </c>
      <c r="Y22" s="115">
        <v>1067</v>
      </c>
      <c r="Z22" s="115">
        <v>1187</v>
      </c>
      <c r="AA22" s="115">
        <v>1185</v>
      </c>
      <c r="AB22" s="115">
        <v>1187</v>
      </c>
      <c r="AC22" s="48" t="s">
        <v>90</v>
      </c>
      <c r="AD22" s="48" t="s">
        <v>90</v>
      </c>
      <c r="AE22" s="48" t="s">
        <v>90</v>
      </c>
      <c r="AF22" s="114" t="s">
        <v>90</v>
      </c>
      <c r="AG22" s="123">
        <v>47236028</v>
      </c>
      <c r="AH22" s="49">
        <f t="shared" si="9"/>
        <v>1376</v>
      </c>
      <c r="AI22" s="50">
        <f t="shared" si="8"/>
        <v>229.25691436187938</v>
      </c>
      <c r="AJ22" s="98">
        <v>0</v>
      </c>
      <c r="AK22" s="98">
        <v>1</v>
      </c>
      <c r="AL22" s="98">
        <v>1</v>
      </c>
      <c r="AM22" s="98">
        <v>1</v>
      </c>
      <c r="AN22" s="98">
        <v>1</v>
      </c>
      <c r="AO22" s="98">
        <v>0</v>
      </c>
      <c r="AP22" s="115">
        <v>10898385</v>
      </c>
      <c r="AQ22" s="115">
        <f t="shared" si="1"/>
        <v>0</v>
      </c>
      <c r="AR22" s="51"/>
      <c r="AS22" s="52" t="s">
        <v>101</v>
      </c>
      <c r="AV22" s="55" t="s">
        <v>110</v>
      </c>
      <c r="AY22" s="101"/>
    </row>
    <row r="23" spans="1:51" x14ac:dyDescent="0.25">
      <c r="A23" s="97" t="s">
        <v>124</v>
      </c>
      <c r="B23" s="40">
        <v>2.5</v>
      </c>
      <c r="C23" s="40">
        <v>0.54166666666666696</v>
      </c>
      <c r="D23" s="110">
        <v>4</v>
      </c>
      <c r="E23" s="41">
        <f t="shared" si="0"/>
        <v>2.8169014084507045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131</v>
      </c>
      <c r="P23" s="111">
        <v>141</v>
      </c>
      <c r="Q23" s="111">
        <v>4380902</v>
      </c>
      <c r="R23" s="46">
        <f t="shared" si="4"/>
        <v>5998</v>
      </c>
      <c r="S23" s="47">
        <f t="shared" si="5"/>
        <v>143.952</v>
      </c>
      <c r="T23" s="47">
        <f t="shared" si="6"/>
        <v>5.9980000000000002</v>
      </c>
      <c r="U23" s="112">
        <v>5.2</v>
      </c>
      <c r="V23" s="112">
        <f t="shared" si="7"/>
        <v>5.2</v>
      </c>
      <c r="W23" s="113" t="s">
        <v>129</v>
      </c>
      <c r="X23" s="115">
        <v>0</v>
      </c>
      <c r="Y23" s="115">
        <v>1047</v>
      </c>
      <c r="Z23" s="115">
        <v>1187</v>
      </c>
      <c r="AA23" s="115">
        <v>1185</v>
      </c>
      <c r="AB23" s="115">
        <v>1187</v>
      </c>
      <c r="AC23" s="48" t="s">
        <v>90</v>
      </c>
      <c r="AD23" s="48" t="s">
        <v>90</v>
      </c>
      <c r="AE23" s="48" t="s">
        <v>90</v>
      </c>
      <c r="AF23" s="114" t="s">
        <v>90</v>
      </c>
      <c r="AG23" s="123">
        <v>47237404</v>
      </c>
      <c r="AH23" s="49">
        <f t="shared" si="9"/>
        <v>1376</v>
      </c>
      <c r="AI23" s="50">
        <f t="shared" si="8"/>
        <v>229.4098032677559</v>
      </c>
      <c r="AJ23" s="98">
        <v>0</v>
      </c>
      <c r="AK23" s="98">
        <v>1</v>
      </c>
      <c r="AL23" s="98">
        <v>1</v>
      </c>
      <c r="AM23" s="98">
        <v>1</v>
      </c>
      <c r="AN23" s="98">
        <v>1</v>
      </c>
      <c r="AO23" s="98">
        <v>0</v>
      </c>
      <c r="AP23" s="115">
        <v>10898385</v>
      </c>
      <c r="AQ23" s="115">
        <f t="shared" si="1"/>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134</v>
      </c>
      <c r="P24" s="111">
        <v>143</v>
      </c>
      <c r="Q24" s="111">
        <v>4386818</v>
      </c>
      <c r="R24" s="46">
        <f t="shared" si="4"/>
        <v>5916</v>
      </c>
      <c r="S24" s="47">
        <f t="shared" si="5"/>
        <v>141.98400000000001</v>
      </c>
      <c r="T24" s="47">
        <f t="shared" si="6"/>
        <v>5.9160000000000004</v>
      </c>
      <c r="U24" s="112">
        <v>4.7</v>
      </c>
      <c r="V24" s="112">
        <f t="shared" si="7"/>
        <v>4.7</v>
      </c>
      <c r="W24" s="113" t="s">
        <v>129</v>
      </c>
      <c r="X24" s="115">
        <v>0</v>
      </c>
      <c r="Y24" s="115">
        <v>1047</v>
      </c>
      <c r="Z24" s="115">
        <v>1187</v>
      </c>
      <c r="AA24" s="115">
        <v>1185</v>
      </c>
      <c r="AB24" s="115">
        <v>1187</v>
      </c>
      <c r="AC24" s="48" t="s">
        <v>90</v>
      </c>
      <c r="AD24" s="48" t="s">
        <v>90</v>
      </c>
      <c r="AE24" s="48" t="s">
        <v>90</v>
      </c>
      <c r="AF24" s="114" t="s">
        <v>90</v>
      </c>
      <c r="AG24" s="123">
        <v>47238760</v>
      </c>
      <c r="AH24" s="49">
        <f>IF(ISBLANK(AG24),"-",AG24-AG23)</f>
        <v>1356</v>
      </c>
      <c r="AI24" s="50">
        <f t="shared" si="8"/>
        <v>229.20892494929004</v>
      </c>
      <c r="AJ24" s="98">
        <v>0</v>
      </c>
      <c r="AK24" s="98">
        <v>1</v>
      </c>
      <c r="AL24" s="98">
        <v>1</v>
      </c>
      <c r="AM24" s="98">
        <v>1</v>
      </c>
      <c r="AN24" s="98">
        <v>1</v>
      </c>
      <c r="AO24" s="98">
        <v>0</v>
      </c>
      <c r="AP24" s="115">
        <v>10898385</v>
      </c>
      <c r="AQ24" s="115">
        <f t="shared" si="1"/>
        <v>0</v>
      </c>
      <c r="AR24" s="53">
        <v>1.35</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133</v>
      </c>
      <c r="P25" s="111">
        <v>140</v>
      </c>
      <c r="Q25" s="111">
        <v>4392738</v>
      </c>
      <c r="R25" s="46">
        <f t="shared" si="4"/>
        <v>5920</v>
      </c>
      <c r="S25" s="47">
        <f t="shared" si="5"/>
        <v>142.08000000000001</v>
      </c>
      <c r="T25" s="47">
        <f t="shared" si="6"/>
        <v>5.92</v>
      </c>
      <c r="U25" s="112">
        <v>4.0999999999999996</v>
      </c>
      <c r="V25" s="112">
        <f t="shared" si="7"/>
        <v>4.0999999999999996</v>
      </c>
      <c r="W25" s="113" t="s">
        <v>129</v>
      </c>
      <c r="X25" s="115">
        <v>0</v>
      </c>
      <c r="Y25" s="115">
        <v>1047</v>
      </c>
      <c r="Z25" s="115">
        <v>1187</v>
      </c>
      <c r="AA25" s="115">
        <v>1185</v>
      </c>
      <c r="AB25" s="115">
        <v>1187</v>
      </c>
      <c r="AC25" s="48" t="s">
        <v>90</v>
      </c>
      <c r="AD25" s="48" t="s">
        <v>90</v>
      </c>
      <c r="AE25" s="48" t="s">
        <v>90</v>
      </c>
      <c r="AF25" s="114" t="s">
        <v>90</v>
      </c>
      <c r="AG25" s="123">
        <v>47240124</v>
      </c>
      <c r="AH25" s="49">
        <f t="shared" si="9"/>
        <v>1364</v>
      </c>
      <c r="AI25" s="50">
        <f t="shared" si="8"/>
        <v>230.40540540540542</v>
      </c>
      <c r="AJ25" s="98">
        <v>0</v>
      </c>
      <c r="AK25" s="98">
        <v>1</v>
      </c>
      <c r="AL25" s="98">
        <v>1</v>
      </c>
      <c r="AM25" s="98">
        <v>1</v>
      </c>
      <c r="AN25" s="98">
        <v>1</v>
      </c>
      <c r="AO25" s="98">
        <v>0</v>
      </c>
      <c r="AP25" s="115">
        <v>10898385</v>
      </c>
      <c r="AQ25" s="115">
        <f t="shared" si="1"/>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135</v>
      </c>
      <c r="P26" s="111">
        <v>138</v>
      </c>
      <c r="Q26" s="111">
        <v>4398522</v>
      </c>
      <c r="R26" s="46">
        <f t="shared" si="4"/>
        <v>5784</v>
      </c>
      <c r="S26" s="47">
        <f t="shared" si="5"/>
        <v>138.816</v>
      </c>
      <c r="T26" s="47">
        <f t="shared" si="6"/>
        <v>5.7839999999999998</v>
      </c>
      <c r="U26" s="112">
        <v>3.9</v>
      </c>
      <c r="V26" s="112">
        <f t="shared" si="7"/>
        <v>3.9</v>
      </c>
      <c r="W26" s="113" t="s">
        <v>129</v>
      </c>
      <c r="X26" s="115">
        <v>0</v>
      </c>
      <c r="Y26" s="115">
        <v>1015</v>
      </c>
      <c r="Z26" s="115">
        <v>1187</v>
      </c>
      <c r="AA26" s="115">
        <v>1185</v>
      </c>
      <c r="AB26" s="115">
        <v>1187</v>
      </c>
      <c r="AC26" s="48" t="s">
        <v>90</v>
      </c>
      <c r="AD26" s="48" t="s">
        <v>90</v>
      </c>
      <c r="AE26" s="48" t="s">
        <v>90</v>
      </c>
      <c r="AF26" s="114" t="s">
        <v>90</v>
      </c>
      <c r="AG26" s="123">
        <v>47241428</v>
      </c>
      <c r="AH26" s="49">
        <f t="shared" si="9"/>
        <v>1304</v>
      </c>
      <c r="AI26" s="50">
        <f t="shared" si="8"/>
        <v>225.44951590594744</v>
      </c>
      <c r="AJ26" s="98">
        <v>0</v>
      </c>
      <c r="AK26" s="98">
        <v>1</v>
      </c>
      <c r="AL26" s="98">
        <v>1</v>
      </c>
      <c r="AM26" s="98">
        <v>1</v>
      </c>
      <c r="AN26" s="98">
        <v>1</v>
      </c>
      <c r="AO26" s="98">
        <v>0</v>
      </c>
      <c r="AP26" s="115">
        <v>10898385</v>
      </c>
      <c r="AQ26" s="115">
        <f t="shared" si="1"/>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136</v>
      </c>
      <c r="P27" s="111">
        <v>137</v>
      </c>
      <c r="Q27" s="111">
        <v>4404168</v>
      </c>
      <c r="R27" s="46">
        <f t="shared" si="4"/>
        <v>5646</v>
      </c>
      <c r="S27" s="47">
        <f t="shared" si="5"/>
        <v>135.50399999999999</v>
      </c>
      <c r="T27" s="47">
        <f t="shared" si="6"/>
        <v>5.6459999999999999</v>
      </c>
      <c r="U27" s="112">
        <v>3.7</v>
      </c>
      <c r="V27" s="112">
        <f t="shared" si="7"/>
        <v>3.7</v>
      </c>
      <c r="W27" s="113" t="s">
        <v>129</v>
      </c>
      <c r="X27" s="115">
        <v>0</v>
      </c>
      <c r="Y27" s="115">
        <v>1015</v>
      </c>
      <c r="Z27" s="115">
        <v>1187</v>
      </c>
      <c r="AA27" s="115">
        <v>1185</v>
      </c>
      <c r="AB27" s="115">
        <v>1187</v>
      </c>
      <c r="AC27" s="48" t="s">
        <v>90</v>
      </c>
      <c r="AD27" s="48" t="s">
        <v>90</v>
      </c>
      <c r="AE27" s="48" t="s">
        <v>90</v>
      </c>
      <c r="AF27" s="114" t="s">
        <v>90</v>
      </c>
      <c r="AG27" s="123">
        <v>47242760</v>
      </c>
      <c r="AH27" s="49">
        <f t="shared" si="9"/>
        <v>1332</v>
      </c>
      <c r="AI27" s="50">
        <f t="shared" si="8"/>
        <v>235.91923485653561</v>
      </c>
      <c r="AJ27" s="98">
        <v>0</v>
      </c>
      <c r="AK27" s="98">
        <v>1</v>
      </c>
      <c r="AL27" s="98">
        <v>1</v>
      </c>
      <c r="AM27" s="98">
        <v>1</v>
      </c>
      <c r="AN27" s="98">
        <v>1</v>
      </c>
      <c r="AO27" s="98">
        <v>0</v>
      </c>
      <c r="AP27" s="115">
        <v>10898385</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139</v>
      </c>
      <c r="P28" s="111">
        <v>136</v>
      </c>
      <c r="Q28" s="111">
        <v>4409960</v>
      </c>
      <c r="R28" s="46">
        <f t="shared" si="4"/>
        <v>5792</v>
      </c>
      <c r="S28" s="47">
        <f t="shared" si="5"/>
        <v>139.00800000000001</v>
      </c>
      <c r="T28" s="47">
        <f t="shared" si="6"/>
        <v>5.7919999999999998</v>
      </c>
      <c r="U28" s="112">
        <v>3.5</v>
      </c>
      <c r="V28" s="112">
        <f t="shared" si="7"/>
        <v>3.5</v>
      </c>
      <c r="W28" s="113" t="s">
        <v>129</v>
      </c>
      <c r="X28" s="115">
        <v>0</v>
      </c>
      <c r="Y28" s="115">
        <v>995</v>
      </c>
      <c r="Z28" s="115">
        <v>1187</v>
      </c>
      <c r="AA28" s="115">
        <v>1185</v>
      </c>
      <c r="AB28" s="115">
        <v>1187</v>
      </c>
      <c r="AC28" s="48" t="s">
        <v>90</v>
      </c>
      <c r="AD28" s="48" t="s">
        <v>90</v>
      </c>
      <c r="AE28" s="48" t="s">
        <v>90</v>
      </c>
      <c r="AF28" s="114" t="s">
        <v>90</v>
      </c>
      <c r="AG28" s="123">
        <v>47244092</v>
      </c>
      <c r="AH28" s="49">
        <f t="shared" si="9"/>
        <v>1332</v>
      </c>
      <c r="AI28" s="50">
        <f t="shared" si="8"/>
        <v>229.97237569060775</v>
      </c>
      <c r="AJ28" s="98">
        <v>0</v>
      </c>
      <c r="AK28" s="98">
        <v>1</v>
      </c>
      <c r="AL28" s="98">
        <v>1</v>
      </c>
      <c r="AM28" s="98">
        <v>1</v>
      </c>
      <c r="AN28" s="98">
        <v>1</v>
      </c>
      <c r="AO28" s="98">
        <v>0</v>
      </c>
      <c r="AP28" s="115">
        <v>10898385</v>
      </c>
      <c r="AQ28" s="115">
        <f t="shared" si="1"/>
        <v>0</v>
      </c>
      <c r="AR28" s="53">
        <v>1.25</v>
      </c>
      <c r="AS28" s="52" t="s">
        <v>113</v>
      </c>
      <c r="AV28" s="58" t="s">
        <v>116</v>
      </c>
      <c r="AW28" s="58">
        <v>101.325</v>
      </c>
      <c r="AY28" s="101"/>
    </row>
    <row r="29" spans="1:51" x14ac:dyDescent="0.25">
      <c r="A29" s="97" t="s">
        <v>134</v>
      </c>
      <c r="B29" s="40">
        <v>2.75</v>
      </c>
      <c r="C29" s="40">
        <v>0.79166666666666896</v>
      </c>
      <c r="D29" s="110">
        <v>3</v>
      </c>
      <c r="E29" s="41">
        <f t="shared" si="0"/>
        <v>2.1126760563380285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131</v>
      </c>
      <c r="P29" s="111">
        <v>129</v>
      </c>
      <c r="Q29" s="111">
        <v>4415563</v>
      </c>
      <c r="R29" s="46">
        <f t="shared" si="4"/>
        <v>5603</v>
      </c>
      <c r="S29" s="47">
        <f t="shared" si="5"/>
        <v>134.47200000000001</v>
      </c>
      <c r="T29" s="47">
        <f t="shared" si="6"/>
        <v>5.6029999999999998</v>
      </c>
      <c r="U29" s="112">
        <v>3.3</v>
      </c>
      <c r="V29" s="112">
        <f t="shared" si="7"/>
        <v>3.3</v>
      </c>
      <c r="W29" s="113" t="s">
        <v>129</v>
      </c>
      <c r="X29" s="115">
        <v>0</v>
      </c>
      <c r="Y29" s="115">
        <v>1027</v>
      </c>
      <c r="Z29" s="115">
        <v>1187</v>
      </c>
      <c r="AA29" s="115">
        <v>1185</v>
      </c>
      <c r="AB29" s="115">
        <v>1187</v>
      </c>
      <c r="AC29" s="48" t="s">
        <v>90</v>
      </c>
      <c r="AD29" s="48" t="s">
        <v>90</v>
      </c>
      <c r="AE29" s="48" t="s">
        <v>90</v>
      </c>
      <c r="AF29" s="114" t="s">
        <v>90</v>
      </c>
      <c r="AG29" s="123">
        <v>47245412</v>
      </c>
      <c r="AH29" s="49">
        <f t="shared" si="9"/>
        <v>1320</v>
      </c>
      <c r="AI29" s="50">
        <f t="shared" si="8"/>
        <v>235.58807781545602</v>
      </c>
      <c r="AJ29" s="98">
        <v>0</v>
      </c>
      <c r="AK29" s="98">
        <v>1</v>
      </c>
      <c r="AL29" s="98">
        <v>1</v>
      </c>
      <c r="AM29" s="98">
        <v>1</v>
      </c>
      <c r="AN29" s="98">
        <v>1</v>
      </c>
      <c r="AO29" s="98">
        <v>0</v>
      </c>
      <c r="AP29" s="115">
        <v>10898385</v>
      </c>
      <c r="AQ29" s="115">
        <f t="shared" si="1"/>
        <v>0</v>
      </c>
      <c r="AR29" s="51"/>
      <c r="AS29" s="52" t="s">
        <v>113</v>
      </c>
      <c r="AY29" s="101"/>
    </row>
    <row r="30" spans="1:51" x14ac:dyDescent="0.25">
      <c r="B30" s="40">
        <v>2.7916666666666701</v>
      </c>
      <c r="C30" s="40">
        <v>0.83333333333333703</v>
      </c>
      <c r="D30" s="110">
        <v>3</v>
      </c>
      <c r="E30" s="41">
        <f t="shared" si="0"/>
        <v>2.1126760563380285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115</v>
      </c>
      <c r="P30" s="111">
        <v>130</v>
      </c>
      <c r="Q30" s="111">
        <v>4420979</v>
      </c>
      <c r="R30" s="46">
        <f t="shared" si="4"/>
        <v>5416</v>
      </c>
      <c r="S30" s="47">
        <f t="shared" si="5"/>
        <v>129.98400000000001</v>
      </c>
      <c r="T30" s="47">
        <f t="shared" si="6"/>
        <v>5.4160000000000004</v>
      </c>
      <c r="U30" s="112">
        <v>2.6</v>
      </c>
      <c r="V30" s="112">
        <f t="shared" si="7"/>
        <v>2.6</v>
      </c>
      <c r="W30" s="113" t="s">
        <v>133</v>
      </c>
      <c r="X30" s="115">
        <v>0</v>
      </c>
      <c r="Y30" s="115">
        <v>1067</v>
      </c>
      <c r="Z30" s="115">
        <v>0</v>
      </c>
      <c r="AA30" s="115">
        <v>1185</v>
      </c>
      <c r="AB30" s="115">
        <v>1188</v>
      </c>
      <c r="AC30" s="48" t="s">
        <v>90</v>
      </c>
      <c r="AD30" s="48" t="s">
        <v>90</v>
      </c>
      <c r="AE30" s="48" t="s">
        <v>90</v>
      </c>
      <c r="AF30" s="114" t="s">
        <v>90</v>
      </c>
      <c r="AG30" s="123">
        <v>47246516</v>
      </c>
      <c r="AH30" s="49">
        <f t="shared" si="9"/>
        <v>1104</v>
      </c>
      <c r="AI30" s="50">
        <f t="shared" si="8"/>
        <v>203.84047267355982</v>
      </c>
      <c r="AJ30" s="98">
        <v>0</v>
      </c>
      <c r="AK30" s="98">
        <v>1</v>
      </c>
      <c r="AL30" s="98">
        <v>0</v>
      </c>
      <c r="AM30" s="98">
        <v>1</v>
      </c>
      <c r="AN30" s="98">
        <v>1</v>
      </c>
      <c r="AO30" s="98">
        <v>0</v>
      </c>
      <c r="AP30" s="115">
        <v>10898385</v>
      </c>
      <c r="AQ30" s="115">
        <f t="shared" si="1"/>
        <v>0</v>
      </c>
      <c r="AR30" s="51"/>
      <c r="AS30" s="52" t="s">
        <v>113</v>
      </c>
      <c r="AV30" s="339" t="s">
        <v>117</v>
      </c>
      <c r="AW30" s="339"/>
      <c r="AY30" s="101"/>
    </row>
    <row r="31" spans="1:51" x14ac:dyDescent="0.25">
      <c r="B31" s="40">
        <v>2.8333333333333299</v>
      </c>
      <c r="C31" s="40">
        <v>0.875000000000004</v>
      </c>
      <c r="D31" s="110">
        <v>3</v>
      </c>
      <c r="E31" s="41">
        <f t="shared" si="0"/>
        <v>2.1126760563380285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135</v>
      </c>
      <c r="P31" s="111">
        <v>140</v>
      </c>
      <c r="Q31" s="111">
        <v>4426766</v>
      </c>
      <c r="R31" s="46">
        <f t="shared" si="4"/>
        <v>5787</v>
      </c>
      <c r="S31" s="47">
        <f t="shared" si="5"/>
        <v>138.88800000000001</v>
      </c>
      <c r="T31" s="47">
        <f t="shared" si="6"/>
        <v>5.7869999999999999</v>
      </c>
      <c r="U31" s="112">
        <v>2.2000000000000002</v>
      </c>
      <c r="V31" s="112">
        <f t="shared" si="7"/>
        <v>2.2000000000000002</v>
      </c>
      <c r="W31" s="113" t="s">
        <v>129</v>
      </c>
      <c r="X31" s="115">
        <v>0</v>
      </c>
      <c r="Y31" s="115">
        <v>1066</v>
      </c>
      <c r="Z31" s="115">
        <v>1187</v>
      </c>
      <c r="AA31" s="115">
        <v>1185</v>
      </c>
      <c r="AB31" s="115">
        <v>1187</v>
      </c>
      <c r="AC31" s="48" t="s">
        <v>90</v>
      </c>
      <c r="AD31" s="48" t="s">
        <v>90</v>
      </c>
      <c r="AE31" s="48" t="s">
        <v>90</v>
      </c>
      <c r="AF31" s="114" t="s">
        <v>90</v>
      </c>
      <c r="AG31" s="123">
        <v>47247836</v>
      </c>
      <c r="AH31" s="49">
        <f t="shared" si="9"/>
        <v>1320</v>
      </c>
      <c r="AI31" s="50">
        <f t="shared" si="8"/>
        <v>228.09745982374287</v>
      </c>
      <c r="AJ31" s="98">
        <v>0</v>
      </c>
      <c r="AK31" s="98">
        <v>1</v>
      </c>
      <c r="AL31" s="98">
        <v>1</v>
      </c>
      <c r="AM31" s="98">
        <v>1</v>
      </c>
      <c r="AN31" s="98">
        <v>1</v>
      </c>
      <c r="AO31" s="98">
        <v>0</v>
      </c>
      <c r="AP31" s="115">
        <v>10898385</v>
      </c>
      <c r="AQ31" s="115">
        <f t="shared" si="1"/>
        <v>0</v>
      </c>
      <c r="AR31" s="51"/>
      <c r="AS31" s="52" t="s">
        <v>113</v>
      </c>
      <c r="AV31" s="59" t="s">
        <v>29</v>
      </c>
      <c r="AW31" s="59" t="s">
        <v>74</v>
      </c>
      <c r="AY31" s="101"/>
    </row>
    <row r="32" spans="1:51" x14ac:dyDescent="0.25">
      <c r="B32" s="40">
        <v>2.875</v>
      </c>
      <c r="C32" s="40">
        <v>0.91666666666667096</v>
      </c>
      <c r="D32" s="110">
        <v>4</v>
      </c>
      <c r="E32" s="41">
        <f t="shared" si="0"/>
        <v>2.8169014084507045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131</v>
      </c>
      <c r="P32" s="111">
        <v>135</v>
      </c>
      <c r="Q32" s="111">
        <v>4433004</v>
      </c>
      <c r="R32" s="46">
        <f t="shared" si="4"/>
        <v>6238</v>
      </c>
      <c r="S32" s="47">
        <f t="shared" si="5"/>
        <v>149.71199999999999</v>
      </c>
      <c r="T32" s="47">
        <f t="shared" si="6"/>
        <v>6.2380000000000004</v>
      </c>
      <c r="U32" s="112">
        <v>1.7</v>
      </c>
      <c r="V32" s="112">
        <f t="shared" si="7"/>
        <v>1.7</v>
      </c>
      <c r="W32" s="113" t="s">
        <v>129</v>
      </c>
      <c r="X32" s="115">
        <v>0</v>
      </c>
      <c r="Y32" s="115">
        <v>1066</v>
      </c>
      <c r="Z32" s="115">
        <v>1187</v>
      </c>
      <c r="AA32" s="115">
        <v>1185</v>
      </c>
      <c r="AB32" s="115">
        <v>1187</v>
      </c>
      <c r="AC32" s="48" t="s">
        <v>90</v>
      </c>
      <c r="AD32" s="48" t="s">
        <v>90</v>
      </c>
      <c r="AE32" s="48" t="s">
        <v>90</v>
      </c>
      <c r="AF32" s="114" t="s">
        <v>90</v>
      </c>
      <c r="AG32" s="123">
        <v>47249160</v>
      </c>
      <c r="AH32" s="49">
        <f t="shared" si="9"/>
        <v>1324</v>
      </c>
      <c r="AI32" s="50">
        <f t="shared" si="8"/>
        <v>212.24751522924012</v>
      </c>
      <c r="AJ32" s="98">
        <v>0</v>
      </c>
      <c r="AK32" s="98">
        <v>1</v>
      </c>
      <c r="AL32" s="98">
        <v>1</v>
      </c>
      <c r="AM32" s="98">
        <v>1</v>
      </c>
      <c r="AN32" s="98">
        <v>1</v>
      </c>
      <c r="AO32" s="98">
        <v>0</v>
      </c>
      <c r="AP32" s="115">
        <v>10898385</v>
      </c>
      <c r="AQ32" s="115">
        <f t="shared" si="1"/>
        <v>0</v>
      </c>
      <c r="AR32" s="53">
        <v>1.22</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4</v>
      </c>
      <c r="E33" s="41">
        <f t="shared" si="0"/>
        <v>2.8169014084507045</v>
      </c>
      <c r="F33" s="100">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139</v>
      </c>
      <c r="P33" s="111">
        <v>131</v>
      </c>
      <c r="Q33" s="111">
        <v>4438242</v>
      </c>
      <c r="R33" s="46">
        <f t="shared" si="4"/>
        <v>5238</v>
      </c>
      <c r="S33" s="47">
        <f t="shared" si="5"/>
        <v>125.712</v>
      </c>
      <c r="T33" s="47">
        <f t="shared" si="6"/>
        <v>5.2380000000000004</v>
      </c>
      <c r="U33" s="112">
        <v>1.8</v>
      </c>
      <c r="V33" s="112">
        <f t="shared" si="7"/>
        <v>1.8</v>
      </c>
      <c r="W33" s="113" t="s">
        <v>135</v>
      </c>
      <c r="X33" s="115">
        <v>0</v>
      </c>
      <c r="Y33" s="115">
        <v>0</v>
      </c>
      <c r="Z33" s="115">
        <v>1187</v>
      </c>
      <c r="AA33" s="115">
        <v>1185</v>
      </c>
      <c r="AB33" s="115">
        <v>1187</v>
      </c>
      <c r="AC33" s="48" t="s">
        <v>90</v>
      </c>
      <c r="AD33" s="48" t="s">
        <v>90</v>
      </c>
      <c r="AE33" s="48" t="s">
        <v>90</v>
      </c>
      <c r="AF33" s="114" t="s">
        <v>90</v>
      </c>
      <c r="AG33" s="123">
        <v>47250482</v>
      </c>
      <c r="AH33" s="49">
        <f t="shared" si="9"/>
        <v>1322</v>
      </c>
      <c r="AI33" s="50">
        <f t="shared" si="8"/>
        <v>252.38640702558226</v>
      </c>
      <c r="AJ33" s="98">
        <v>0</v>
      </c>
      <c r="AK33" s="98">
        <v>0</v>
      </c>
      <c r="AL33" s="98">
        <v>1</v>
      </c>
      <c r="AM33" s="98">
        <v>1</v>
      </c>
      <c r="AN33" s="98">
        <v>1</v>
      </c>
      <c r="AO33" s="98">
        <v>0.7</v>
      </c>
      <c r="AP33" s="115">
        <v>10898507</v>
      </c>
      <c r="AQ33" s="115">
        <f t="shared" si="1"/>
        <v>122</v>
      </c>
      <c r="AR33" s="51"/>
      <c r="AS33" s="52" t="s">
        <v>113</v>
      </c>
      <c r="AY33" s="101"/>
    </row>
    <row r="34" spans="1:51" x14ac:dyDescent="0.25">
      <c r="B34" s="40">
        <v>2.9583333333333299</v>
      </c>
      <c r="C34" s="40">
        <v>1</v>
      </c>
      <c r="D34" s="110">
        <v>4</v>
      </c>
      <c r="E34" s="41">
        <f t="shared" si="0"/>
        <v>2.8169014084507045</v>
      </c>
      <c r="F34" s="100">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149</v>
      </c>
      <c r="P34" s="111">
        <v>126</v>
      </c>
      <c r="Q34" s="111">
        <v>4443444</v>
      </c>
      <c r="R34" s="46">
        <f t="shared" si="4"/>
        <v>5202</v>
      </c>
      <c r="S34" s="47">
        <f t="shared" si="5"/>
        <v>124.848</v>
      </c>
      <c r="T34" s="47">
        <f t="shared" si="6"/>
        <v>5.202</v>
      </c>
      <c r="U34" s="112">
        <v>2.2000000000000002</v>
      </c>
      <c r="V34" s="112">
        <f t="shared" si="7"/>
        <v>2.2000000000000002</v>
      </c>
      <c r="W34" s="113" t="s">
        <v>135</v>
      </c>
      <c r="X34" s="115">
        <v>0</v>
      </c>
      <c r="Y34" s="115">
        <v>0</v>
      </c>
      <c r="Z34" s="115">
        <v>1187</v>
      </c>
      <c r="AA34" s="115">
        <v>1185</v>
      </c>
      <c r="AB34" s="115">
        <v>1186</v>
      </c>
      <c r="AC34" s="48" t="s">
        <v>90</v>
      </c>
      <c r="AD34" s="48" t="s">
        <v>90</v>
      </c>
      <c r="AE34" s="48" t="s">
        <v>90</v>
      </c>
      <c r="AF34" s="114" t="s">
        <v>90</v>
      </c>
      <c r="AG34" s="123">
        <v>47251700</v>
      </c>
      <c r="AH34" s="49">
        <f t="shared" si="9"/>
        <v>1218</v>
      </c>
      <c r="AI34" s="50">
        <f t="shared" si="8"/>
        <v>234.14071510957325</v>
      </c>
      <c r="AJ34" s="98">
        <v>0</v>
      </c>
      <c r="AK34" s="98">
        <v>0</v>
      </c>
      <c r="AL34" s="98">
        <v>1</v>
      </c>
      <c r="AM34" s="98">
        <v>1</v>
      </c>
      <c r="AN34" s="98">
        <v>1</v>
      </c>
      <c r="AO34" s="98">
        <v>0.7</v>
      </c>
      <c r="AP34" s="115">
        <v>10899029</v>
      </c>
      <c r="AQ34" s="115">
        <f t="shared" si="1"/>
        <v>522</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133620</v>
      </c>
      <c r="S35" s="65">
        <f>AVERAGE(S11:S34)</f>
        <v>133.61999999999998</v>
      </c>
      <c r="T35" s="65">
        <f>SUM(T11:T34)</f>
        <v>133.62</v>
      </c>
      <c r="U35" s="112"/>
      <c r="V35" s="94"/>
      <c r="W35" s="57"/>
      <c r="X35" s="88"/>
      <c r="Y35" s="89"/>
      <c r="Z35" s="89"/>
      <c r="AA35" s="89"/>
      <c r="AB35" s="90"/>
      <c r="AC35" s="88"/>
      <c r="AD35" s="89"/>
      <c r="AE35" s="90"/>
      <c r="AF35" s="91"/>
      <c r="AG35" s="66">
        <f>AG34-AG10</f>
        <v>31396</v>
      </c>
      <c r="AH35" s="67">
        <f>SUM(AH11:AH34)</f>
        <v>31396</v>
      </c>
      <c r="AI35" s="68">
        <f>$AH$35/$T35</f>
        <v>234.96482562490644</v>
      </c>
      <c r="AJ35" s="98"/>
      <c r="AK35" s="98"/>
      <c r="AL35" s="98"/>
      <c r="AM35" s="98"/>
      <c r="AN35" s="98"/>
      <c r="AO35" s="69"/>
      <c r="AP35" s="70">
        <f>AP34-AP10</f>
        <v>3215</v>
      </c>
      <c r="AQ35" s="71">
        <f>SUM(AQ11:AQ34)</f>
        <v>3215</v>
      </c>
      <c r="AR35" s="72">
        <f>AVERAGE(AR11:AR34)</f>
        <v>1.2566666666666666</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82" t="s">
        <v>153</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3" t="s">
        <v>185</v>
      </c>
      <c r="C41" s="106"/>
      <c r="D41" s="106"/>
      <c r="E41" s="106"/>
      <c r="F41" s="85"/>
      <c r="G41" s="85"/>
      <c r="H41" s="85"/>
      <c r="I41" s="106"/>
      <c r="J41" s="106"/>
      <c r="K41" s="106"/>
      <c r="L41" s="85"/>
      <c r="M41" s="85"/>
      <c r="N41" s="85"/>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128"/>
      <c r="AW41" s="128"/>
      <c r="AY41" s="101"/>
    </row>
    <row r="42" spans="1:51" x14ac:dyDescent="0.25">
      <c r="B42" s="167" t="s">
        <v>126</v>
      </c>
      <c r="C42" s="105"/>
      <c r="D42" s="105"/>
      <c r="E42" s="105"/>
      <c r="F42" s="105"/>
      <c r="G42" s="105"/>
      <c r="H42" s="105"/>
      <c r="I42" s="106"/>
      <c r="J42" s="106"/>
      <c r="K42" s="106"/>
      <c r="L42" s="106"/>
      <c r="M42" s="106"/>
      <c r="N42" s="106"/>
      <c r="O42" s="106"/>
      <c r="P42" s="106"/>
      <c r="Q42" s="106"/>
      <c r="R42" s="106"/>
      <c r="S42" s="107"/>
      <c r="T42" s="107"/>
      <c r="U42" s="107"/>
      <c r="V42" s="107"/>
      <c r="W42" s="102"/>
      <c r="X42" s="102"/>
      <c r="Y42" s="102"/>
      <c r="Z42" s="102"/>
      <c r="AA42" s="102"/>
      <c r="AB42" s="102"/>
      <c r="AC42" s="102"/>
      <c r="AD42" s="102"/>
      <c r="AE42" s="102"/>
      <c r="AM42" s="103"/>
      <c r="AN42" s="103"/>
      <c r="AO42" s="103"/>
      <c r="AP42" s="103"/>
      <c r="AQ42" s="103"/>
      <c r="AR42" s="103"/>
      <c r="AS42" s="104"/>
      <c r="AV42" s="101"/>
      <c r="AW42" s="97"/>
      <c r="AX42" s="97"/>
      <c r="AY42" s="97"/>
    </row>
    <row r="43" spans="1:51" x14ac:dyDescent="0.25">
      <c r="B43" s="167" t="s">
        <v>138</v>
      </c>
      <c r="C43" s="145"/>
      <c r="D43" s="145"/>
      <c r="E43" s="146"/>
      <c r="F43" s="127"/>
      <c r="G43" s="109"/>
      <c r="H43" s="105"/>
      <c r="I43" s="106"/>
      <c r="J43" s="106"/>
      <c r="K43" s="106"/>
      <c r="L43" s="106"/>
      <c r="M43" s="106"/>
      <c r="N43" s="106"/>
      <c r="O43" s="106"/>
      <c r="P43" s="106"/>
      <c r="Q43" s="106"/>
      <c r="R43" s="106"/>
      <c r="S43" s="108"/>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A44" s="121"/>
      <c r="B44" s="133" t="s">
        <v>186</v>
      </c>
      <c r="C44" s="145"/>
      <c r="D44" s="147"/>
      <c r="E44" s="148"/>
      <c r="F44" s="129"/>
      <c r="G44" s="129"/>
      <c r="H44" s="129"/>
      <c r="I44" s="129"/>
      <c r="J44" s="130"/>
      <c r="K44" s="130"/>
      <c r="L44" s="125"/>
      <c r="M44" s="125"/>
      <c r="N44" s="125"/>
      <c r="O44" s="125"/>
      <c r="P44" s="125"/>
      <c r="Q44" s="125"/>
      <c r="R44" s="125"/>
      <c r="S44" s="125"/>
      <c r="T44" s="126"/>
      <c r="U44" s="126"/>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B45" s="167" t="s">
        <v>187</v>
      </c>
      <c r="C45" s="149"/>
      <c r="D45" s="150"/>
      <c r="E45" s="151"/>
      <c r="F45" s="131"/>
      <c r="G45" s="131"/>
      <c r="H45" s="131"/>
      <c r="I45" s="131"/>
      <c r="J45" s="132"/>
      <c r="K45" s="132"/>
      <c r="L45" s="135"/>
      <c r="M45" s="135"/>
      <c r="N45" s="135"/>
      <c r="O45" s="135"/>
      <c r="P45" s="135"/>
      <c r="Q45" s="135"/>
      <c r="R45" s="135"/>
      <c r="S45" s="135"/>
      <c r="T45" s="135"/>
      <c r="U45" s="135"/>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67" t="s">
        <v>140</v>
      </c>
      <c r="C46" s="152"/>
      <c r="D46" s="153"/>
      <c r="E46" s="154"/>
      <c r="F46" s="135"/>
      <c r="G46" s="135"/>
      <c r="H46" s="135"/>
      <c r="I46" s="135"/>
      <c r="J46" s="135"/>
      <c r="K46" s="135"/>
      <c r="L46" s="135"/>
      <c r="M46" s="135"/>
      <c r="N46" s="135"/>
      <c r="O46" s="135"/>
      <c r="P46" s="135"/>
      <c r="Q46" s="135"/>
      <c r="R46" s="135"/>
      <c r="S46" s="135"/>
      <c r="T46" s="135"/>
      <c r="U46" s="135"/>
      <c r="V46" s="79"/>
      <c r="W46" s="102"/>
      <c r="X46" s="102"/>
      <c r="Y46" s="102"/>
      <c r="Z46" s="80"/>
      <c r="AA46" s="102"/>
      <c r="AB46" s="102"/>
      <c r="AC46" s="102"/>
      <c r="AD46" s="102"/>
      <c r="AE46" s="102"/>
      <c r="AM46" s="103"/>
      <c r="AN46" s="103"/>
      <c r="AO46" s="103"/>
      <c r="AP46" s="103"/>
      <c r="AQ46" s="103"/>
      <c r="AR46" s="103"/>
      <c r="AS46" s="104"/>
      <c r="AV46" s="101"/>
      <c r="AW46" s="97"/>
      <c r="AX46" s="97"/>
      <c r="AY46" s="97"/>
    </row>
    <row r="47" spans="1:51" x14ac:dyDescent="0.25">
      <c r="B47" s="167" t="s">
        <v>143</v>
      </c>
      <c r="C47" s="145"/>
      <c r="D47" s="155"/>
      <c r="E47" s="148"/>
      <c r="F47" s="124"/>
      <c r="G47" s="124"/>
      <c r="H47" s="124"/>
      <c r="I47" s="124"/>
      <c r="J47" s="125"/>
      <c r="K47" s="125"/>
      <c r="L47" s="125"/>
      <c r="M47" s="125"/>
      <c r="N47" s="125"/>
      <c r="O47" s="125"/>
      <c r="P47" s="125"/>
      <c r="Q47" s="125"/>
      <c r="R47" s="125"/>
      <c r="S47" s="125"/>
      <c r="T47" s="126"/>
      <c r="U47" s="126"/>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34" t="s">
        <v>173</v>
      </c>
      <c r="C48" s="148"/>
      <c r="D48" s="147"/>
      <c r="E48" s="148"/>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67" t="s">
        <v>144</v>
      </c>
      <c r="C49" s="148"/>
      <c r="D49" s="147"/>
      <c r="E49" s="148"/>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34" t="s">
        <v>175</v>
      </c>
      <c r="C50" s="158"/>
      <c r="D50" s="148"/>
      <c r="E50" s="147"/>
      <c r="F50" s="124"/>
      <c r="G50" s="124"/>
      <c r="H50" s="124"/>
      <c r="I50" s="124"/>
      <c r="J50" s="124"/>
      <c r="K50" s="125"/>
      <c r="L50" s="125"/>
      <c r="M50" s="125"/>
      <c r="N50" s="125"/>
      <c r="O50" s="125"/>
      <c r="P50" s="125"/>
      <c r="Q50" s="125"/>
      <c r="R50" s="125"/>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81" t="s">
        <v>174</v>
      </c>
      <c r="C51" s="199"/>
      <c r="D51" s="200"/>
      <c r="E51" s="199"/>
      <c r="F51" s="199"/>
      <c r="G51" s="199"/>
      <c r="H51" s="199"/>
      <c r="I51" s="199"/>
      <c r="J51" s="201"/>
      <c r="K51" s="201"/>
      <c r="L51" s="201"/>
      <c r="M51" s="201"/>
      <c r="N51" s="201"/>
      <c r="O51" s="201"/>
      <c r="P51" s="201"/>
      <c r="Q51" s="201"/>
      <c r="R51" s="201"/>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33" t="s">
        <v>188</v>
      </c>
      <c r="C52" s="167"/>
      <c r="D52" s="137"/>
      <c r="E52" s="188"/>
      <c r="F52" s="137"/>
      <c r="G52" s="137"/>
      <c r="H52" s="137"/>
      <c r="I52" s="124"/>
      <c r="J52" s="124"/>
      <c r="K52" s="125"/>
      <c r="L52" s="125"/>
      <c r="M52" s="125"/>
      <c r="N52" s="125"/>
      <c r="O52" s="125"/>
      <c r="P52" s="125"/>
      <c r="Q52" s="125"/>
      <c r="R52" s="125"/>
      <c r="S52" s="125"/>
      <c r="T52" s="125"/>
      <c r="U52" s="126"/>
      <c r="V52" s="126"/>
      <c r="W52" s="79"/>
      <c r="X52" s="102"/>
      <c r="Y52" s="102"/>
      <c r="Z52" s="102"/>
      <c r="AA52" s="80"/>
      <c r="AB52" s="102"/>
      <c r="AC52" s="102"/>
      <c r="AD52" s="102"/>
      <c r="AE52" s="102"/>
      <c r="AF52" s="102"/>
      <c r="AN52" s="103"/>
      <c r="AO52" s="103"/>
      <c r="AP52" s="103"/>
      <c r="AQ52" s="103"/>
      <c r="AR52" s="103"/>
      <c r="AS52" s="103"/>
      <c r="AT52" s="104"/>
      <c r="AW52" s="101"/>
      <c r="AX52" s="97"/>
      <c r="AY52" s="97"/>
    </row>
    <row r="53" spans="1:51" x14ac:dyDescent="0.25">
      <c r="B53" s="167" t="s">
        <v>148</v>
      </c>
      <c r="C53" s="158"/>
      <c r="D53" s="148"/>
      <c r="E53" s="147"/>
      <c r="F53" s="124"/>
      <c r="G53" s="124"/>
      <c r="H53" s="124"/>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33" t="s">
        <v>189</v>
      </c>
      <c r="C54" s="167"/>
      <c r="D54" s="154"/>
      <c r="E54" s="153"/>
      <c r="F54" s="135"/>
      <c r="G54" s="135"/>
      <c r="H54" s="135"/>
      <c r="I54" s="135"/>
      <c r="J54" s="135"/>
      <c r="K54" s="135"/>
      <c r="L54" s="135"/>
      <c r="M54" s="135"/>
      <c r="N54" s="135"/>
      <c r="O54" s="135"/>
      <c r="P54" s="135"/>
      <c r="Q54" s="135"/>
      <c r="R54" s="135"/>
      <c r="S54" s="135"/>
      <c r="T54" s="135"/>
      <c r="U54" s="135"/>
      <c r="V54" s="135"/>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44"/>
      <c r="C55" s="134"/>
      <c r="D55" s="153"/>
      <c r="E55" s="154"/>
      <c r="F55" s="135"/>
      <c r="G55" s="135"/>
      <c r="H55" s="135"/>
      <c r="I55" s="135"/>
      <c r="J55" s="135"/>
      <c r="K55" s="135"/>
      <c r="L55" s="135"/>
      <c r="M55" s="135"/>
      <c r="N55" s="135"/>
      <c r="O55" s="135"/>
      <c r="P55" s="135"/>
      <c r="Q55" s="135"/>
      <c r="R55" s="135"/>
      <c r="S55" s="135"/>
      <c r="T55" s="135"/>
      <c r="U55" s="135"/>
      <c r="V55" s="79"/>
      <c r="W55" s="102"/>
      <c r="X55" s="102"/>
      <c r="Y55" s="102"/>
      <c r="Z55" s="80"/>
      <c r="AA55" s="102"/>
      <c r="AB55" s="102"/>
      <c r="AC55" s="102"/>
      <c r="AD55" s="102"/>
      <c r="AE55" s="102"/>
      <c r="AM55" s="103"/>
      <c r="AN55" s="103"/>
      <c r="AO55" s="103"/>
      <c r="AP55" s="103"/>
      <c r="AQ55" s="103"/>
      <c r="AR55" s="103"/>
      <c r="AS55" s="104"/>
      <c r="AV55" s="101"/>
      <c r="AW55" s="97"/>
      <c r="AX55" s="97"/>
      <c r="AY55" s="97"/>
    </row>
    <row r="56" spans="1:51" x14ac:dyDescent="0.25">
      <c r="B56" s="144"/>
      <c r="C56" s="167"/>
      <c r="D56" s="153"/>
      <c r="E56" s="154"/>
      <c r="F56" s="135"/>
      <c r="G56" s="124"/>
      <c r="H56" s="124"/>
      <c r="I56" s="124"/>
      <c r="J56" s="124"/>
      <c r="K56" s="124"/>
      <c r="L56" s="124"/>
      <c r="M56" s="124"/>
      <c r="N56" s="124"/>
      <c r="O56" s="124"/>
      <c r="P56" s="124"/>
      <c r="Q56" s="124"/>
      <c r="R56" s="124"/>
      <c r="S56" s="124"/>
      <c r="T56" s="124"/>
      <c r="U56" s="124"/>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A57" s="102"/>
      <c r="B57" s="144"/>
      <c r="C57" s="134"/>
      <c r="D57" s="160"/>
      <c r="E57" s="159"/>
      <c r="F57" s="134"/>
      <c r="G57" s="105"/>
      <c r="H57" s="105"/>
      <c r="I57" s="105"/>
      <c r="J57" s="106"/>
      <c r="K57" s="106"/>
      <c r="L57" s="106"/>
      <c r="M57" s="106"/>
      <c r="N57" s="106"/>
      <c r="O57" s="106"/>
      <c r="P57" s="106"/>
      <c r="Q57" s="106"/>
      <c r="R57" s="106"/>
      <c r="S57" s="106"/>
      <c r="T57" s="120"/>
      <c r="U57" s="122"/>
      <c r="V57" s="79"/>
      <c r="AS57" s="97"/>
      <c r="AT57" s="97"/>
      <c r="AU57" s="97"/>
      <c r="AV57" s="97"/>
      <c r="AW57" s="97"/>
      <c r="AX57" s="97"/>
      <c r="AY57" s="97"/>
    </row>
    <row r="58" spans="1:51" x14ac:dyDescent="0.25">
      <c r="A58" s="102"/>
      <c r="B58" s="167"/>
      <c r="C58" s="182"/>
      <c r="D58" s="117"/>
      <c r="E58" s="134"/>
      <c r="F58" s="134"/>
      <c r="G58" s="105"/>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33"/>
      <c r="C59" s="134"/>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67"/>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67"/>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67"/>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67"/>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34"/>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67"/>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33"/>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67"/>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33"/>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6"/>
      <c r="C70" s="134"/>
      <c r="D70" s="117"/>
      <c r="E70" s="134"/>
      <c r="F70" s="134"/>
      <c r="G70" s="105"/>
      <c r="H70" s="105"/>
      <c r="I70" s="105"/>
      <c r="J70" s="106"/>
      <c r="K70" s="106"/>
      <c r="L70" s="106"/>
      <c r="M70" s="106"/>
      <c r="N70" s="106"/>
      <c r="O70" s="106"/>
      <c r="P70" s="106"/>
      <c r="Q70" s="106"/>
      <c r="R70" s="106"/>
      <c r="S70" s="106"/>
      <c r="T70" s="108"/>
      <c r="U70" s="79"/>
      <c r="V70" s="79"/>
      <c r="AS70" s="97"/>
      <c r="AT70" s="97"/>
      <c r="AU70" s="97"/>
      <c r="AV70" s="97"/>
      <c r="AW70" s="97"/>
      <c r="AX70" s="97"/>
      <c r="AY70" s="97"/>
    </row>
    <row r="71" spans="1:51" x14ac:dyDescent="0.25">
      <c r="A71" s="102"/>
      <c r="B71" s="138"/>
      <c r="C71" s="139"/>
      <c r="D71" s="140"/>
      <c r="E71" s="139"/>
      <c r="F71" s="139"/>
      <c r="G71" s="139"/>
      <c r="H71" s="139"/>
      <c r="I71" s="139"/>
      <c r="J71" s="141"/>
      <c r="K71" s="141"/>
      <c r="L71" s="141"/>
      <c r="M71" s="141"/>
      <c r="N71" s="141"/>
      <c r="O71" s="141"/>
      <c r="P71" s="141"/>
      <c r="Q71" s="141"/>
      <c r="R71" s="141"/>
      <c r="S71" s="141"/>
      <c r="T71" s="142"/>
      <c r="U71" s="143"/>
      <c r="V71" s="143"/>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O74" s="12"/>
      <c r="P74" s="99"/>
      <c r="Q74" s="99"/>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R77" s="99"/>
      <c r="S77" s="99"/>
      <c r="AS77" s="97"/>
      <c r="AT77" s="97"/>
      <c r="AU77" s="97"/>
      <c r="AV77" s="97"/>
      <c r="AW77" s="97"/>
      <c r="AX77" s="97"/>
      <c r="AY77" s="97"/>
    </row>
    <row r="78" spans="1:51" x14ac:dyDescent="0.25">
      <c r="O78" s="12"/>
      <c r="P78" s="99"/>
      <c r="Q78" s="99"/>
      <c r="R78" s="99"/>
      <c r="S78" s="99"/>
      <c r="T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T80" s="99"/>
      <c r="AS80" s="97"/>
      <c r="AT80" s="97"/>
      <c r="AU80" s="97"/>
      <c r="AV80" s="97"/>
      <c r="AW80" s="97"/>
      <c r="AX80" s="97"/>
      <c r="AY80" s="97"/>
    </row>
    <row r="81" spans="15:51" x14ac:dyDescent="0.25">
      <c r="O81" s="99"/>
      <c r="Q81" s="99"/>
      <c r="R81" s="99"/>
      <c r="S81" s="99"/>
      <c r="AS81" s="97"/>
      <c r="AT81" s="97"/>
      <c r="AU81" s="97"/>
      <c r="AV81" s="97"/>
      <c r="AW81" s="97"/>
      <c r="AX81" s="97"/>
      <c r="AY81" s="97"/>
    </row>
    <row r="82" spans="15:51" x14ac:dyDescent="0.25">
      <c r="O82" s="12"/>
      <c r="P82" s="99"/>
      <c r="Q82" s="99"/>
      <c r="R82" s="99"/>
      <c r="S82" s="99"/>
      <c r="T82" s="99"/>
      <c r="AS82" s="97"/>
      <c r="AT82" s="97"/>
      <c r="AU82" s="97"/>
      <c r="AV82" s="97"/>
      <c r="AW82" s="97"/>
      <c r="AX82" s="97"/>
      <c r="AY82" s="97"/>
    </row>
    <row r="83" spans="15:51" x14ac:dyDescent="0.25">
      <c r="O83" s="12"/>
      <c r="P83" s="99"/>
      <c r="Q83" s="99"/>
      <c r="R83" s="99"/>
      <c r="S83" s="99"/>
      <c r="T83" s="99"/>
      <c r="U83" s="99"/>
      <c r="AS83" s="97"/>
      <c r="AT83" s="97"/>
      <c r="AU83" s="97"/>
      <c r="AV83" s="97"/>
      <c r="AW83" s="97"/>
      <c r="AX83" s="97"/>
      <c r="AY83" s="97"/>
    </row>
    <row r="84" spans="15:51" x14ac:dyDescent="0.25">
      <c r="O84" s="12"/>
      <c r="P84" s="99"/>
      <c r="T84" s="99"/>
      <c r="U84" s="99"/>
      <c r="AS84" s="97"/>
      <c r="AT84" s="97"/>
      <c r="AU84" s="97"/>
      <c r="AV84" s="97"/>
      <c r="AW84" s="97"/>
      <c r="AX84" s="97"/>
      <c r="AY84" s="97"/>
    </row>
    <row r="96" spans="15:51" x14ac:dyDescent="0.25">
      <c r="AS96" s="97"/>
      <c r="AT96" s="97"/>
      <c r="AU96" s="97"/>
      <c r="AV96" s="97"/>
      <c r="AW96" s="97"/>
      <c r="AX96" s="97"/>
      <c r="AY96" s="97"/>
    </row>
  </sheetData>
  <protectedRanges>
    <protectedRange sqref="S57:T73"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2:AA54 Z46:Z51 Z55:Z56" name="Range2_2_1_10_1_1_1_2"/>
    <protectedRange sqref="N57:R73" name="Range2_12_1_6_1_1"/>
    <protectedRange sqref="L57:M73" name="Range2_2_12_1_7_1_1"/>
    <protectedRange sqref="AS11:AS15" name="Range1_4_1_1_1_1"/>
    <protectedRange sqref="J11:J15 J26:J34" name="Range1_1_2_1_10_1_1_1_1"/>
    <protectedRange sqref="T42" name="Range2_12_5_1_1_4"/>
    <protectedRange sqref="E42:H42" name="Range2_2_12_1_7_1_1_1"/>
    <protectedRange sqref="D42" name="Range2_3_2_1_3_1_1_2_10_1_1_1_1_1"/>
    <protectedRange sqref="C42" name="Range2_1_1_1_1_11_1_2_1_1_1"/>
    <protectedRange sqref="F41 L41 S38:S41" name="Range2_12_3_1_1_1_1"/>
    <protectedRange sqref="D38:H38 C41:E41 O41:R41 I41:K41 N38:R40" name="Range2_12_1_3_1_1_1_1"/>
    <protectedRange sqref="I38:M38 E39:M40" name="Range2_2_12_1_6_1_1_1_1"/>
    <protectedRange sqref="D39:D40" name="Range2_1_1_1_1_11_1_1_1_1_1_1"/>
    <protectedRange sqref="C39:C40" name="Range2_1_2_1_1_1_1_1"/>
    <protectedRange sqref="C38" name="Range2_3_1_1_1_1_1"/>
    <protectedRange sqref="S42" name="Range2_12_5_1_1_4_1"/>
    <protectedRange sqref="Q42:R42" name="Range2_12_1_5_1_1_1_1_1"/>
    <protectedRange sqref="N42:P42" name="Range2_12_1_2_2_1_1_1_1_1"/>
    <protectedRange sqref="K42:M42" name="Range2_2_12_1_4_2_1_1_1_1_1"/>
    <protectedRange sqref="I42:J42"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7:K73" name="Range2_2_12_1_4_1_1_1_1_1_1_1_1_1_1_1_1_1_1_1"/>
    <protectedRange sqref="I57:I73" name="Range2_2_12_1_7_1_1_2_2_1_2"/>
    <protectedRange sqref="F57:H73" name="Range2_2_12_1_3_1_2_1_1_1_1_2_1_1_1_1_1_1_1_1_1_1_1"/>
    <protectedRange sqref="E57:E73"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4:V54 F55:G56" name="Range2_12_5_1_1_1_2_2_1_1_1_1_1_1_1_1_1_1_1_2_1_1_1_2_1_1_1_1_1_1_1_1_1_1_1_1_1_1_1_1_2_1_1_1_1_1_1_1_1_1_2_1_1_3_1_1_1_3_1_1_1_1_1_1_1_1_1_1_1_1_1_1_1_1_1_1_1_1_1_1_2_1_1_1_1_1_1_1_1_1_1_1_2_2_1_2_1_1_1_1_1_1_1_1_1_1_1_1_1"/>
    <protectedRange sqref="T52:U53 S47:T49 S51:T51 T50" name="Range2_12_5_1_1_2_1_1_1_2_1_1_1_1_1_1_1_1_1_1_1_1_1"/>
    <protectedRange sqref="O52:S53 N47:R49 N51:R51 O50:S50" name="Range2_12_1_6_1_1_2_1_1_1_2_1_1_1_1_1_1_1_1_1_1_1_1_1"/>
    <protectedRange sqref="M52:N53 L47:M49 L51:M51 M50:N50" name="Range2_2_12_1_7_1_1_3_1_1_1_2_1_1_1_1_1_1_1_1_1_1_1_1_1"/>
    <protectedRange sqref="K52:L53 J47:K49 J51:K51 K50:L50" name="Range2_2_12_1_4_1_1_1_1_1_1_1_1_1_1_1_1_1_1_1_2_1_1_1_2_1_1_1_1_1_1_1_1_1_1_1_1_1"/>
    <protectedRange sqref="J52:J53 I47:I49 I51 J50" name="Range2_2_12_1_7_1_1_2_2_1_2_2_1_1_1_2_1_1_1_1_1_1_1_1_1_1_1_1_1"/>
    <protectedRange sqref="H52:I53 G47:H49 G51:H51 H50:I50" name="Range2_2_12_1_3_1_2_1_1_1_1_2_1_1_1_1_1_1_1_1_1_1_1_2_1_1_1_2_1_1_1_1_1_1_1_1_1_1_1_1_1"/>
    <protectedRange sqref="G52:G53 F47:F49 F51 G50" name="Range2_2_12_1_3_1_2_1_1_1_1_2_1_1_1_1_1_1_1_1_1_1_1_2_2_1_1_2_1_1_1_1_1_1_1_1_1_1_1_1_1"/>
    <protectedRange sqref="F52:F53 E47:E49 E51 F50"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3" name="Range2_12_5_1_1_2_1_1_1_1_1_1_1_1_1_1_1_1_1_1_1_1"/>
    <protectedRange sqref="S43" name="Range2_12_4_1_1_1_4_2_2_1_1_1_1_1_1_1_1_1_1_1_1_1_1_1_1"/>
    <protectedRange sqref="G43:H43" name="Range2_2_12_1_3_1_1_1_1_1_4_1_1_1_1_1_1_1_1_1_1_2_1_1_1_1_1_1_1_1_1_1_1_1"/>
    <protectedRange sqref="Q43:R43" name="Range2_12_1_6_1_1_1_1_2_1_1_1_1_1_1_1_1_1_2_1_1_1_1_1_1_1_1_1_1_1"/>
    <protectedRange sqref="N43:P43" name="Range2_12_1_2_3_1_1_1_1_2_1_1_1_1_1_1_1_1_1_2_1_1_1_1_1_1_1_1_1_1_1"/>
    <protectedRange sqref="I43:M43" name="Range2_2_12_1_4_3_1_1_1_1_2_1_1_1_1_1_1_1_1_1_2_1_1_1_1_1_1_1_1_1_1_1"/>
    <protectedRange sqref="F45:U45" name="Range2_12_5_1_1_1_2_2_1_1_1_1_1_1_1_1_1_1_1_2_1_1_1_2_1_1_1_1_1_1_1_1_1_1_1_1_1_1_1_1_2_1_1_1_1_1_1_1_1_1_2_1_1_3_1_1_1_3_1_1_1_1_1_1_1_1_1_1_1_1_1_1_1_1_1_1_1_1_1_1_2_1_1_1_1_1_1_1_1_1_1_1_2_2_1_1_1_1_1_1_1_1_1_1"/>
    <protectedRange sqref="S44:T44" name="Range2_12_5_1_1_2_1_1_1_1_1_2_1_1_1_1_1_1"/>
    <protectedRange sqref="N44:R44" name="Range2_12_1_6_1_1_2_1_1_1_1_1_2_1_1_1_1_1_1"/>
    <protectedRange sqref="L44:M44" name="Range2_2_12_1_7_1_1_3_1_1_1_1_1_2_1_1_1_1_1_1"/>
    <protectedRange sqref="J44:K44" name="Range2_2_12_1_4_1_1_1_1_1_1_1_1_1_1_1_1_1_1_1_2_1_1_1_1_1_2_1_1_1_1_1_1"/>
    <protectedRange sqref="I44" name="Range2_2_12_1_7_1_1_2_2_1_2_2_1_1_1_1_1_2_1_1_1_1_1_1"/>
    <protectedRange sqref="G44:H44" name="Range2_2_12_1_3_1_2_1_1_1_1_2_1_1_1_1_1_1_1_1_1_1_1_2_1_1_1_1_1_2_1_1_1_1_1_1"/>
    <protectedRange sqref="F44" name="Range2_2_12_1_3_1_2_1_1_1_1_2_1_1_1_1_1_1_1_1_1_1_1_2_2_1_1_1_1_2_1_1_1_1_1_1"/>
    <protectedRange sqref="E44" name="Range2_2_12_1_3_1_2_1_1_1_2_1_1_1_1_3_1_1_1_1_1_1_1_1_1_2_2_1_1_1_1_2_1_1_1_1_1_1"/>
    <protectedRange sqref="C53 C50"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B58"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60" name="Range2_12_5_1_1_1_2_2_1_1_1_1_1_1_1_1_1_1_1_2_1_1_1_1_1_1_1_1_1_1_1_1_1_1_1_1_1_1_1_1_1_1_1_1_1_1_1_1_1_1_1_1_1_1_1_1_1_1_1_1_1_1_1_1_1_1_1_1_1_1_1_1_1_2_1_1_1_1_1_1_1_1_1_1_1_2_1_1_1_1_1_2_1_1_1_1_1_1_1_1_1_1_1_1_1_1_1_1_1_1_1_1_1_1_1_1_1_1_1_1_1_1_2__4"/>
    <protectedRange sqref="B61"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F11:F22" name="Range1_16_3_1_1_2_1_1_1_2_1_1"/>
    <protectedRange sqref="B42" name="Range2_12_5_1_1_1_1_1_2_1_1_1_1"/>
    <protectedRange sqref="C54" name="Range2_12_5_1_1_1_1_1_2_1_1_1_1_1_1_1_1_1_1_1_1_1_1_1_1_1_1_1_1_2_1_1_1_1_1_1_1_1_1_1_1_1_1_3_1_1_1_2_1_1_1_1_1_1_1_1_1_1_1_1_2_1_1_1_1_1_1_1_1_1_1_1_1_1_1_1_1_1_1_1_1_1_1_1_1_1_1_1_1_3_1_2_1_1_1_2_2_1_1_1_2_2_1_1_1_1_1_1_1_1_1_1_1_1_1_2_2_1_2_1_2"/>
    <protectedRange sqref="C55"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C56" name="Range2_12_5_1_1_1_1_1_2_1_1_2_1_1_1_1_1_1_1_1_1_1_1_1_1_1_1_1_1_2_1_1_1_1_1_1_1_1_1_1_1_1_1_1_3_1_1_1_2_1_1_1_1_1_1_1_1_1_2_1_1_1_1_1_1_1_1_1_1_1_1_1_1_1_1_1_1_1_1_1_1_1_1_1_1_2_1_1_1_2_2_1_1_1_1_1_1_1_1_1_1_1_1_2_2_1_2_1_2"/>
    <protectedRange sqref="C58" name="Range2_12_5_1_1_1_2_2_1_1_1_1_1_1_1_1_1_1_1_2_1_1_1_1_1_1_1_1_1_3_1_3_1_2_1_1_1_1_1_1_1_1_1_1_1_1_1_2_1_1_1_1_1_2_1_1_1_1_1_1_1_1_2_1_1_3_1_1_1_2_1_1_1_1_1_1_1_1_1_1_1_1_1_1_1_1_1_2_1_1_1_1_1_1_1_1_1_1_1_1_1_1_1_1_1_1_1_2_3_1_2_1_1_1_2_2_1_3_1_1_1_1_1__3"/>
    <protectedRange sqref="C57" name="Range2_12_5_1_1_1_2_2_1_1_1_1_1_1_1_1_1_1_1_2_1_1_1_1_1_1_1_1_1_3_1_3_1_2_1_1_1_1_1_1_1_1_1_1_1_1_1_2_1_1_1_1_1_2_1_1_1_1_1_1_1_1_2_1_1_3_1_1_1_2_1_1_1_1_1_1_1_1_1_1_1_1_1_1_1_1_1_2_1_1_1_1_1_1_1_1_1_1_1_1_1_1_1_1_1_1_1_2_3_1_2_1_1_1_2_2_1_1_1_3_1_1_1__3"/>
    <protectedRange sqref="B43"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44" name="Range2_12_5_1_1_1_2_2_1_1_1_1_1_1_1_1_1_1_1_2_1_1_1_1_1_1_1_1_1_1_1_1_1_1_1_1_1_1_1_1_1_1_1_1_1_1_1_1_1_1_1_1_1_1_1_1_1_1_1_1_1_1_1_1_1_1_1_1_1_1_1_1_1_2_1_1_1_1_1_1_1_1_1_1_1_2_1_1_1_1_1_2_1_1_1_1_1_1_1_1_1_1_1_1_1_1_1_1_1_1_1_1_1_1_1_1_1_1_1_1_1_1_2__2"/>
    <protectedRange sqref="B46" name="Range2_12_5_1_1_1_2_1_1_1_1_1_1_1_1_1_1_1_2_1_2_1_1_1_1_1_1_1_1_1_2_1_1_1_1_1_1_1_1_1_1_1_1_1_1_1_1_1_1_1_1_1_1_1_1_1_1_1_1_1_1_1_1_1_1_1_1_1_1_1_1_1_1_1_2_1_1_1_1_1_1_1_1_1_2_1_2_1_1_1_1_1_2_1_1_1_1_1_1_1_1_2_1_1_1_1_1_1_1_1_2_1_1_1_1_1_2_1_1_1_1_1_2__2"/>
    <protectedRange sqref="B47" name="Range2_12_5_1_1_1_1_1_2_1_1_1_1_1_1_1_1_1_1_1_1_1_1_1_1_1_1_1_1_2_1_1_1_1_1_1_1_1_1_1_1_1_1_3_1_1_1_2_1_1_1_1_1_1_1_1_1_1_1_1_2_1_1_1_1_1_1_1_1_1_1_1_1_1_1_1_1_1_1_1_1_1_1_1_1_1_1_1_1_3_1_2_1_1_1_2_2_1_1_1_2_2_1_1_1_1_1_1_1_1_1_1_1_1_1_2_2_1_2_1_1_2"/>
    <protectedRange sqref="B48" name="Range2_12_5_1_1_1_2_2_1_1_1_1_1_1_1_1_1_1_1_2_1_1_1_1_1_1_1_1_1_3_1_3_1_2_1_1_1_1_1_1_1_1_1_1_1_1_1_2_1_1_1_1_1_2_1_1_1_1_1_1_1_1_2_1_1_3_1_1_1_2_1_1_1_1_1_1_1_1_1_1_1_1_1_1_1_1_1_2_1_1_1_1_1_1_1_1_1_1_1_1_1_1_1_1_1_1_1_2_3_1_2_1_1_1_2_2_1_1_1_1_1_2_1__4"/>
    <protectedRange sqref="B49" name="Range2_12_5_1_1_1_1_1_2_1_1_2_1_1_1_1_1_1_1_1_1_1_1_1_1_1_1_1_1_2_1_1_1_1_1_1_1_1_1_1_1_1_1_1_3_1_1_1_2_1_1_1_1_1_1_1_1_1_2_1_1_1_1_1_1_1_1_1_1_1_1_1_1_1_1_1_1_1_1_1_1_1_1_1_1_2_1_1_1_2_2_1_1_1_1_1_1_1_1_1_1_1_1_2_2_1_2_1_1_2"/>
    <protectedRange sqref="B50" name="Range2_12_5_1_1_1_2_2_1_1_1_1_1_1_1_1_1_1_1_2_1_1_1_1_1_1_1_1_1_3_1_3_1_2_1_1_1_1_1_1_1_1_1_1_1_1_1_2_1_1_1_1_1_2_1_1_1_1_1_1_1_1_2_1_1_3_1_1_1_2_1_1_1_1_1_1_1_1_1_1_1_1_1_1_1_1_1_2_1_1_1_1_1_1_1_1_1_1_1_1_1_1_1_1_1_1_1_2_3_1_2_1_1_1_2_2_1_1_1_3_1_1_1__4"/>
    <protectedRange sqref="B51" name="Range2_12_5_1_1_1_2_2_1_1_1_1_1_1_1_1_1_1_1_2_1_1_1_1_1_1_1_1_1_3_1_3_1_2_1_1_1_1_1_1_1_1_1_1_1_1_1_2_1_1_1_1_1_2_1_1_1_1_1_1_1_1_2_1_1_3_1_1_1_2_1_1_1_1_1_1_1_1_1_1_1_1_1_1_1_1_1_2_1_1_1_1_1_1_1_1_1_1_1_1_1_1_1_1_1_1_1_2_3_1_2_1_1_1_2_2_1_3_1_1_1_1_1__2"/>
    <protectedRange sqref="B52" name="Range2_12_5_1_1_1_2_2_1_1_1_1_1_1_1_1_1_1_1_2_1_1_1_2_1_1_1_1_1_1_1_1_1_1_1_1_1_1_1_1_2_1_1_1_1_1_1_1_1_1_2_1_1_3_1_1_1_3_1_1_1_1_1_1_1_1_1_1_1_1_1_1_1_1_1_1_1_1_1_1_2_1_1_1_1_1_1_1_1_1_2_2_1_1_1_2_2_1_1_1_1_1_1_1_1_1_1_2_2_1_1_2_1"/>
    <protectedRange sqref="B53" name="Range2_12_5_1_1_1_1_1_2_1_2_1_1_1_2_1_1_1_1_1_1_1_1_1_1_2_1_1_1_1_1_2_1_1_1_1_1_1_1_2_1_1_3_1_1_1_2_1_1_1_1_1_1_1_1_1_1_1_1_1_1_1_1_1_1_1_1_1_1_1_1_1_1_1_1_1_1_1_1_2_2_1_1_1_1_2_1_1_2_1_1_1_1_1_1_1_1_1_1_2_2_1_1_2_1"/>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34 AA11:AA34">
    <cfRule type="containsText" dxfId="1126" priority="36" operator="containsText" text="N/A">
      <formula>NOT(ISERROR(SEARCH("N/A",X11)))</formula>
    </cfRule>
    <cfRule type="cellIs" dxfId="1125" priority="49" operator="equal">
      <formula>0</formula>
    </cfRule>
  </conditionalFormatting>
  <conditionalFormatting sqref="AC11:AE34 X11:Y34 AA11:AA34">
    <cfRule type="cellIs" dxfId="1124" priority="48" operator="greaterThanOrEqual">
      <formula>1185</formula>
    </cfRule>
  </conditionalFormatting>
  <conditionalFormatting sqref="AC11:AE34 X11:Y34 AA11:AA34">
    <cfRule type="cellIs" dxfId="1123" priority="47" operator="between">
      <formula>0.1</formula>
      <formula>1184</formula>
    </cfRule>
  </conditionalFormatting>
  <conditionalFormatting sqref="X8">
    <cfRule type="cellIs" dxfId="1122" priority="46" operator="equal">
      <formula>0</formula>
    </cfRule>
  </conditionalFormatting>
  <conditionalFormatting sqref="X8">
    <cfRule type="cellIs" dxfId="1121" priority="45" operator="greaterThan">
      <formula>1179</formula>
    </cfRule>
  </conditionalFormatting>
  <conditionalFormatting sqref="X8">
    <cfRule type="cellIs" dxfId="1120" priority="44" operator="greaterThan">
      <formula>99</formula>
    </cfRule>
  </conditionalFormatting>
  <conditionalFormatting sqref="X8">
    <cfRule type="cellIs" dxfId="1119" priority="43" operator="greaterThan">
      <formula>0.99</formula>
    </cfRule>
  </conditionalFormatting>
  <conditionalFormatting sqref="AB8">
    <cfRule type="cellIs" dxfId="1118" priority="42" operator="equal">
      <formula>0</formula>
    </cfRule>
  </conditionalFormatting>
  <conditionalFormatting sqref="AB8">
    <cfRule type="cellIs" dxfId="1117" priority="41" operator="greaterThan">
      <formula>1179</formula>
    </cfRule>
  </conditionalFormatting>
  <conditionalFormatting sqref="AB8">
    <cfRule type="cellIs" dxfId="1116" priority="40" operator="greaterThan">
      <formula>99</formula>
    </cfRule>
  </conditionalFormatting>
  <conditionalFormatting sqref="AB8">
    <cfRule type="cellIs" dxfId="1115" priority="39" operator="greaterThan">
      <formula>0.99</formula>
    </cfRule>
  </conditionalFormatting>
  <conditionalFormatting sqref="AH11:AH31">
    <cfRule type="cellIs" dxfId="1114" priority="37" operator="greaterThan">
      <formula>$AH$8</formula>
    </cfRule>
    <cfRule type="cellIs" dxfId="1113" priority="38" operator="greaterThan">
      <formula>$AH$8</formula>
    </cfRule>
  </conditionalFormatting>
  <conditionalFormatting sqref="AB11:AB34">
    <cfRule type="containsText" dxfId="1112" priority="32" operator="containsText" text="N/A">
      <formula>NOT(ISERROR(SEARCH("N/A",AB11)))</formula>
    </cfRule>
    <cfRule type="cellIs" dxfId="1111" priority="35" operator="equal">
      <formula>0</formula>
    </cfRule>
  </conditionalFormatting>
  <conditionalFormatting sqref="AB11:AB34">
    <cfRule type="cellIs" dxfId="1110" priority="34" operator="greaterThanOrEqual">
      <formula>1185</formula>
    </cfRule>
  </conditionalFormatting>
  <conditionalFormatting sqref="AB11:AB34">
    <cfRule type="cellIs" dxfId="1109" priority="33" operator="between">
      <formula>0.1</formula>
      <formula>1184</formula>
    </cfRule>
  </conditionalFormatting>
  <conditionalFormatting sqref="AO11:AO34 AN11:AN35">
    <cfRule type="cellIs" dxfId="1108" priority="31" operator="equal">
      <formula>0</formula>
    </cfRule>
  </conditionalFormatting>
  <conditionalFormatting sqref="AO11:AO34 AN11:AN35">
    <cfRule type="cellIs" dxfId="1107" priority="30" operator="greaterThan">
      <formula>1179</formula>
    </cfRule>
  </conditionalFormatting>
  <conditionalFormatting sqref="AO11:AO34 AN11:AN35">
    <cfRule type="cellIs" dxfId="1106" priority="29" operator="greaterThan">
      <formula>99</formula>
    </cfRule>
  </conditionalFormatting>
  <conditionalFormatting sqref="AO11:AO34 AN11:AN35">
    <cfRule type="cellIs" dxfId="1105" priority="28" operator="greaterThan">
      <formula>0.99</formula>
    </cfRule>
  </conditionalFormatting>
  <conditionalFormatting sqref="AQ11:AQ34">
    <cfRule type="cellIs" dxfId="1104" priority="27" operator="equal">
      <formula>0</formula>
    </cfRule>
  </conditionalFormatting>
  <conditionalFormatting sqref="AQ11:AQ34">
    <cfRule type="cellIs" dxfId="1103" priority="26" operator="greaterThan">
      <formula>1179</formula>
    </cfRule>
  </conditionalFormatting>
  <conditionalFormatting sqref="AQ11:AQ34">
    <cfRule type="cellIs" dxfId="1102" priority="25" operator="greaterThan">
      <formula>99</formula>
    </cfRule>
  </conditionalFormatting>
  <conditionalFormatting sqref="AQ11:AQ34">
    <cfRule type="cellIs" dxfId="1101" priority="24" operator="greaterThan">
      <formula>0.99</formula>
    </cfRule>
  </conditionalFormatting>
  <conditionalFormatting sqref="Z11:Z34">
    <cfRule type="containsText" dxfId="1100" priority="20" operator="containsText" text="N/A">
      <formula>NOT(ISERROR(SEARCH("N/A",Z11)))</formula>
    </cfRule>
    <cfRule type="cellIs" dxfId="1099" priority="23" operator="equal">
      <formula>0</formula>
    </cfRule>
  </conditionalFormatting>
  <conditionalFormatting sqref="Z11:Z34">
    <cfRule type="cellIs" dxfId="1098" priority="22" operator="greaterThanOrEqual">
      <formula>1185</formula>
    </cfRule>
  </conditionalFormatting>
  <conditionalFormatting sqref="Z11:Z34">
    <cfRule type="cellIs" dxfId="1097" priority="21" operator="between">
      <formula>0.1</formula>
      <formula>1184</formula>
    </cfRule>
  </conditionalFormatting>
  <conditionalFormatting sqref="AJ11:AN35">
    <cfRule type="cellIs" dxfId="1096" priority="19" operator="equal">
      <formula>0</formula>
    </cfRule>
  </conditionalFormatting>
  <conditionalFormatting sqref="AJ11:AN35">
    <cfRule type="cellIs" dxfId="1095" priority="18" operator="greaterThan">
      <formula>1179</formula>
    </cfRule>
  </conditionalFormatting>
  <conditionalFormatting sqref="AJ11:AN35">
    <cfRule type="cellIs" dxfId="1094" priority="17" operator="greaterThan">
      <formula>99</formula>
    </cfRule>
  </conditionalFormatting>
  <conditionalFormatting sqref="AJ11:AN35">
    <cfRule type="cellIs" dxfId="1093" priority="16" operator="greaterThan">
      <formula>0.99</formula>
    </cfRule>
  </conditionalFormatting>
  <conditionalFormatting sqref="AP11:AP34">
    <cfRule type="cellIs" dxfId="1092" priority="15" operator="equal">
      <formula>0</formula>
    </cfRule>
  </conditionalFormatting>
  <conditionalFormatting sqref="AP11:AP34">
    <cfRule type="cellIs" dxfId="1091" priority="14" operator="greaterThan">
      <formula>1179</formula>
    </cfRule>
  </conditionalFormatting>
  <conditionalFormatting sqref="AP11:AP34">
    <cfRule type="cellIs" dxfId="1090" priority="13" operator="greaterThan">
      <formula>99</formula>
    </cfRule>
  </conditionalFormatting>
  <conditionalFormatting sqref="AP11:AP34">
    <cfRule type="cellIs" dxfId="1089" priority="12" operator="greaterThan">
      <formula>0.99</formula>
    </cfRule>
  </conditionalFormatting>
  <conditionalFormatting sqref="AH32:AH34">
    <cfRule type="cellIs" dxfId="1088" priority="10" operator="greaterThan">
      <formula>$AH$8</formula>
    </cfRule>
    <cfRule type="cellIs" dxfId="1087" priority="11" operator="greaterThan">
      <formula>$AH$8</formula>
    </cfRule>
  </conditionalFormatting>
  <conditionalFormatting sqref="AI11:AI34">
    <cfRule type="cellIs" dxfId="1086" priority="9" operator="greaterThan">
      <formula>$AI$8</formula>
    </cfRule>
  </conditionalFormatting>
  <conditionalFormatting sqref="AL11:AL34">
    <cfRule type="cellIs" dxfId="1085" priority="8" operator="equal">
      <formula>0</formula>
    </cfRule>
  </conditionalFormatting>
  <conditionalFormatting sqref="AL11:AL34">
    <cfRule type="cellIs" dxfId="1084" priority="7" operator="greaterThan">
      <formula>1179</formula>
    </cfRule>
  </conditionalFormatting>
  <conditionalFormatting sqref="AL11:AL34">
    <cfRule type="cellIs" dxfId="1083" priority="6" operator="greaterThan">
      <formula>99</formula>
    </cfRule>
  </conditionalFormatting>
  <conditionalFormatting sqref="AL11:AL34">
    <cfRule type="cellIs" dxfId="1082" priority="5" operator="greaterThan">
      <formula>0.99</formula>
    </cfRule>
  </conditionalFormatting>
  <conditionalFormatting sqref="AM16:AM34">
    <cfRule type="cellIs" dxfId="1081" priority="4" operator="equal">
      <formula>0</formula>
    </cfRule>
  </conditionalFormatting>
  <conditionalFormatting sqref="AM16:AM34">
    <cfRule type="cellIs" dxfId="1080" priority="3" operator="greaterThan">
      <formula>1179</formula>
    </cfRule>
  </conditionalFormatting>
  <conditionalFormatting sqref="AM16:AM34">
    <cfRule type="cellIs" dxfId="1079" priority="2" operator="greaterThan">
      <formula>99</formula>
    </cfRule>
  </conditionalFormatting>
  <conditionalFormatting sqref="AM16:AM34">
    <cfRule type="cellIs" dxfId="1078" priority="1" operator="greaterThan">
      <formula>0.99</formula>
    </cfRule>
  </conditionalFormatting>
  <dataValidations count="4">
    <dataValidation type="list" allowBlank="1" showInputMessage="1" showErrorMessage="1" sqref="P3:P5">
      <formula1>$AY$10:$AY$39</formula1>
    </dataValidation>
    <dataValidation type="list" allowBlank="1" showInputMessage="1" showErrorMessage="1" sqref="AV31:AW31">
      <formula1>$AV$24:$AV$28</formula1>
    </dataValidation>
    <dataValidation type="list" allowBlank="1" showInputMessage="1" showErrorMessage="1" sqref="H11:H34">
      <formula1>$AV$10:$AV$19</formula1>
    </dataValidation>
    <dataValidation type="list" allowBlank="1" showInputMessage="1" showErrorMessage="1" sqref="AP8:AQ8 N10 L10 D8 O8:T8">
      <formula1>#REF!</formula1>
    </dataValidation>
  </dataValidations>
  <hyperlinks>
    <hyperlink ref="H9:H10" location="'1'!AH8" display="Plant Status"/>
  </hyperlinks>
  <pageMargins left="0.7" right="0.7" top="0.75" bottom="0.75" header="0.3" footer="0.3"/>
  <pageSetup paperSize="9" orientation="landscape"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AY97"/>
  <sheetViews>
    <sheetView topLeftCell="A31" zoomScaleNormal="100" workbookViewId="0">
      <selection activeCell="B51" sqref="B51:B53"/>
    </sheetView>
  </sheetViews>
  <sheetFormatPr defaultRowHeight="15" x14ac:dyDescent="0.25"/>
  <cols>
    <col min="1" max="1" width="5.7109375" style="97" customWidth="1"/>
    <col min="2" max="2" width="10.28515625" style="97" customWidth="1"/>
    <col min="3" max="3" width="14" style="97" customWidth="1"/>
    <col min="4" max="7" width="9.140625" style="97"/>
    <col min="8" max="8" width="20.42578125" style="97" customWidth="1"/>
    <col min="9" max="10" width="9.140625" style="97"/>
    <col min="11" max="11" width="9" style="97" customWidth="1"/>
    <col min="12" max="14" width="9.140625" style="97" hidden="1" customWidth="1"/>
    <col min="15" max="16" width="9.28515625" style="97" bestFit="1" customWidth="1"/>
    <col min="17" max="18" width="9.140625" style="97" customWidth="1"/>
    <col min="19" max="19" width="11.5703125" style="97" bestFit="1" customWidth="1"/>
    <col min="20" max="20" width="10.5703125" style="97" bestFit="1" customWidth="1"/>
    <col min="21" max="22" width="9.28515625" style="97" bestFit="1" customWidth="1"/>
    <col min="23" max="23" width="9.140625" style="97"/>
    <col min="24" max="28" width="9.28515625" style="97" bestFit="1" customWidth="1"/>
    <col min="29" max="32" width="9.140625" style="97"/>
    <col min="33" max="33" width="10.5703125" style="97" bestFit="1" customWidth="1"/>
    <col min="34" max="35" width="9.28515625" style="97" bestFit="1" customWidth="1"/>
    <col min="36" max="44" width="9.140625" style="97"/>
    <col min="45" max="45" width="83.85546875" style="12" customWidth="1"/>
    <col min="46" max="47" width="9.140625" style="99"/>
    <col min="48" max="48" width="29.7109375" style="99" customWidth="1"/>
    <col min="49" max="49" width="22" style="99" customWidth="1"/>
    <col min="50" max="50" width="9.140625" style="99"/>
    <col min="51" max="51" width="38.5703125" style="99" bestFit="1" customWidth="1"/>
    <col min="52" max="16384" width="9.140625" style="97"/>
  </cols>
  <sheetData>
    <row r="2" spans="2:51" ht="21" x14ac:dyDescent="0.25">
      <c r="B2" s="2"/>
      <c r="C2" s="99"/>
      <c r="D2" s="99"/>
      <c r="E2" s="3"/>
      <c r="F2" s="3"/>
      <c r="G2" s="99"/>
      <c r="H2" s="4"/>
      <c r="I2" s="4"/>
      <c r="J2" s="99"/>
      <c r="K2" s="4"/>
      <c r="L2" s="4"/>
      <c r="M2" s="99"/>
      <c r="N2" s="99"/>
      <c r="O2" s="5"/>
      <c r="P2" s="6" t="s">
        <v>0</v>
      </c>
      <c r="Q2" s="6"/>
      <c r="R2" s="7"/>
      <c r="S2" s="8"/>
      <c r="T2" s="9"/>
      <c r="U2" s="9"/>
      <c r="V2" s="10"/>
      <c r="W2" s="11"/>
      <c r="X2" s="9"/>
      <c r="Y2" s="9"/>
      <c r="Z2" s="9"/>
      <c r="AA2" s="9"/>
      <c r="AB2" s="9"/>
      <c r="AC2" s="9"/>
      <c r="AD2" s="9"/>
      <c r="AE2" s="9"/>
      <c r="AM2" s="99"/>
      <c r="AN2" s="99"/>
      <c r="AO2" s="99"/>
      <c r="AP2" s="99"/>
      <c r="AQ2" s="99"/>
      <c r="AR2" s="99"/>
    </row>
    <row r="3" spans="2:51" ht="15.75" customHeight="1" x14ac:dyDescent="0.25">
      <c r="B3" s="13" t="s">
        <v>1</v>
      </c>
      <c r="C3" s="13"/>
      <c r="D3" s="13"/>
      <c r="E3" s="99"/>
      <c r="F3" s="4"/>
      <c r="G3" s="4"/>
      <c r="H3" s="99"/>
      <c r="I3" s="99"/>
      <c r="J3" s="99"/>
      <c r="K3" s="14"/>
      <c r="L3" s="15"/>
      <c r="M3" s="99"/>
      <c r="N3" s="99"/>
      <c r="O3" s="16" t="s">
        <v>2</v>
      </c>
      <c r="P3" s="307" t="s">
        <v>127</v>
      </c>
      <c r="Q3" s="308"/>
      <c r="R3" s="308"/>
      <c r="S3" s="308"/>
      <c r="T3" s="308"/>
      <c r="U3" s="309"/>
      <c r="V3" s="17"/>
      <c r="W3" s="17"/>
      <c r="X3" s="17"/>
      <c r="Y3" s="17"/>
      <c r="Z3" s="17"/>
      <c r="AH3" s="99"/>
      <c r="AI3" s="99"/>
      <c r="AJ3" s="99"/>
      <c r="AK3" s="99"/>
      <c r="AL3" s="12"/>
      <c r="AM3" s="99"/>
      <c r="AN3" s="99"/>
      <c r="AO3" s="99"/>
      <c r="AP3" s="99"/>
      <c r="AQ3" s="99"/>
      <c r="AR3" s="99"/>
      <c r="AS3" s="99"/>
    </row>
    <row r="4" spans="2:51" x14ac:dyDescent="0.25">
      <c r="B4" s="18" t="s">
        <v>3</v>
      </c>
      <c r="C4" s="18"/>
      <c r="D4" s="18"/>
      <c r="E4" s="99"/>
      <c r="F4" s="19"/>
      <c r="G4" s="99"/>
      <c r="H4" s="99"/>
      <c r="I4" s="99"/>
      <c r="J4" s="99"/>
      <c r="K4" s="99"/>
      <c r="L4" s="99"/>
      <c r="M4" s="99"/>
      <c r="N4" s="99"/>
      <c r="O4" s="16" t="s">
        <v>4</v>
      </c>
      <c r="P4" s="307" t="s">
        <v>132</v>
      </c>
      <c r="Q4" s="308"/>
      <c r="R4" s="308"/>
      <c r="S4" s="308"/>
      <c r="T4" s="308"/>
      <c r="U4" s="309"/>
      <c r="V4" s="17"/>
      <c r="W4" s="17"/>
      <c r="X4" s="17"/>
      <c r="Y4" s="17"/>
      <c r="Z4" s="17"/>
      <c r="AH4" s="99"/>
      <c r="AI4" s="99"/>
      <c r="AJ4" s="99"/>
      <c r="AK4" s="99"/>
      <c r="AL4" s="12"/>
      <c r="AM4" s="99"/>
      <c r="AN4" s="99"/>
      <c r="AO4" s="99"/>
      <c r="AP4" s="99"/>
      <c r="AQ4" s="99"/>
      <c r="AR4" s="99"/>
      <c r="AS4" s="99"/>
    </row>
    <row r="5" spans="2:51" x14ac:dyDescent="0.25">
      <c r="B5" s="99"/>
      <c r="C5" s="99"/>
      <c r="D5" s="99"/>
      <c r="E5" s="20"/>
      <c r="F5" s="20"/>
      <c r="G5" s="99"/>
      <c r="H5" s="99"/>
      <c r="I5" s="99"/>
      <c r="J5" s="99"/>
      <c r="K5" s="99"/>
      <c r="L5" s="99"/>
      <c r="M5" s="99"/>
      <c r="N5" s="99"/>
      <c r="O5" s="16" t="s">
        <v>5</v>
      </c>
      <c r="P5" s="307" t="s">
        <v>125</v>
      </c>
      <c r="Q5" s="308"/>
      <c r="R5" s="308"/>
      <c r="S5" s="308"/>
      <c r="T5" s="308"/>
      <c r="U5" s="309"/>
      <c r="V5" s="17"/>
      <c r="W5" s="17"/>
      <c r="X5" s="17"/>
      <c r="Y5" s="17"/>
      <c r="Z5" s="17"/>
      <c r="AH5" s="99"/>
      <c r="AI5" s="99"/>
      <c r="AJ5" s="99"/>
      <c r="AK5" s="99"/>
      <c r="AL5" s="12"/>
      <c r="AM5" s="99"/>
      <c r="AN5" s="99"/>
      <c r="AO5" s="99"/>
      <c r="AP5" s="99"/>
      <c r="AQ5" s="99"/>
      <c r="AR5" s="99"/>
      <c r="AS5" s="99"/>
    </row>
    <row r="6" spans="2:51" x14ac:dyDescent="0.25">
      <c r="B6" s="307" t="s">
        <v>6</v>
      </c>
      <c r="C6" s="309"/>
      <c r="D6" s="310" t="s">
        <v>7</v>
      </c>
      <c r="E6" s="311"/>
      <c r="F6" s="311"/>
      <c r="G6" s="311"/>
      <c r="H6" s="312"/>
      <c r="I6" s="99"/>
      <c r="J6" s="99"/>
      <c r="K6" s="171"/>
      <c r="L6" s="313">
        <v>41686</v>
      </c>
      <c r="M6" s="314"/>
      <c r="N6" s="21"/>
      <c r="O6" s="21"/>
      <c r="P6" s="22"/>
      <c r="Q6" s="22"/>
      <c r="R6" s="22"/>
      <c r="S6" s="22"/>
      <c r="T6" s="22"/>
      <c r="U6" s="22"/>
      <c r="V6" s="22"/>
      <c r="W6" s="23"/>
      <c r="X6" s="23"/>
      <c r="Y6" s="23"/>
      <c r="Z6" s="23"/>
      <c r="AA6" s="23"/>
      <c r="AB6" s="23"/>
      <c r="AC6" s="23"/>
      <c r="AD6" s="23"/>
      <c r="AE6" s="23"/>
      <c r="AJ6" s="24"/>
      <c r="AM6" s="25"/>
      <c r="AN6" s="25"/>
      <c r="AO6" s="25"/>
      <c r="AP6" s="25"/>
      <c r="AQ6" s="25"/>
      <c r="AR6" s="25"/>
      <c r="AS6" s="26"/>
    </row>
    <row r="7" spans="2:51" ht="36" x14ac:dyDescent="0.25">
      <c r="B7" s="315" t="s">
        <v>8</v>
      </c>
      <c r="C7" s="316"/>
      <c r="D7" s="315" t="s">
        <v>9</v>
      </c>
      <c r="E7" s="317"/>
      <c r="F7" s="317"/>
      <c r="G7" s="316"/>
      <c r="H7" s="168" t="s">
        <v>10</v>
      </c>
      <c r="I7" s="116" t="s">
        <v>11</v>
      </c>
      <c r="J7" s="116" t="s">
        <v>12</v>
      </c>
      <c r="K7" s="116" t="s">
        <v>13</v>
      </c>
      <c r="L7" s="12"/>
      <c r="M7" s="12"/>
      <c r="N7" s="12"/>
      <c r="O7" s="168" t="s">
        <v>14</v>
      </c>
      <c r="P7" s="315" t="s">
        <v>15</v>
      </c>
      <c r="Q7" s="317"/>
      <c r="R7" s="317"/>
      <c r="S7" s="317"/>
      <c r="T7" s="316"/>
      <c r="U7" s="315" t="s">
        <v>16</v>
      </c>
      <c r="V7" s="316"/>
      <c r="W7" s="116" t="s">
        <v>17</v>
      </c>
      <c r="X7" s="315" t="s">
        <v>18</v>
      </c>
      <c r="Y7" s="316"/>
      <c r="Z7" s="315" t="s">
        <v>19</v>
      </c>
      <c r="AA7" s="316"/>
      <c r="AB7" s="315" t="s">
        <v>20</v>
      </c>
      <c r="AC7" s="316"/>
      <c r="AD7" s="315" t="s">
        <v>21</v>
      </c>
      <c r="AE7" s="316"/>
      <c r="AF7" s="116" t="s">
        <v>22</v>
      </c>
      <c r="AG7" s="116" t="s">
        <v>23</v>
      </c>
      <c r="AH7" s="116" t="s">
        <v>24</v>
      </c>
      <c r="AI7" s="116" t="s">
        <v>25</v>
      </c>
      <c r="AJ7" s="315" t="s">
        <v>26</v>
      </c>
      <c r="AK7" s="317"/>
      <c r="AL7" s="317"/>
      <c r="AM7" s="317"/>
      <c r="AN7" s="316"/>
      <c r="AO7" s="315" t="s">
        <v>27</v>
      </c>
      <c r="AP7" s="317"/>
      <c r="AQ7" s="316"/>
      <c r="AR7" s="116" t="s">
        <v>28</v>
      </c>
      <c r="AS7" s="27"/>
      <c r="AT7" s="12"/>
      <c r="AU7" s="12"/>
      <c r="AV7" s="12"/>
      <c r="AW7" s="12"/>
      <c r="AX7" s="12"/>
      <c r="AY7" s="12"/>
    </row>
    <row r="8" spans="2:51" x14ac:dyDescent="0.25">
      <c r="B8" s="318">
        <v>42530</v>
      </c>
      <c r="C8" s="319"/>
      <c r="D8" s="320" t="s">
        <v>29</v>
      </c>
      <c r="E8" s="321"/>
      <c r="F8" s="321"/>
      <c r="G8" s="322"/>
      <c r="H8" s="28"/>
      <c r="I8" s="320" t="s">
        <v>29</v>
      </c>
      <c r="J8" s="321"/>
      <c r="K8" s="322"/>
      <c r="L8" s="29"/>
      <c r="M8" s="29"/>
      <c r="N8" s="29"/>
      <c r="O8" s="28" t="s">
        <v>30</v>
      </c>
      <c r="P8" s="28" t="s">
        <v>30</v>
      </c>
      <c r="Q8" s="28" t="s">
        <v>31</v>
      </c>
      <c r="R8" s="28" t="s">
        <v>31</v>
      </c>
      <c r="S8" s="28" t="s">
        <v>30</v>
      </c>
      <c r="T8" s="28" t="s">
        <v>32</v>
      </c>
      <c r="U8" s="320" t="s">
        <v>33</v>
      </c>
      <c r="V8" s="322"/>
      <c r="W8" s="30" t="s">
        <v>34</v>
      </c>
      <c r="X8" s="323">
        <v>0</v>
      </c>
      <c r="Y8" s="324"/>
      <c r="Z8" s="325" t="s">
        <v>35</v>
      </c>
      <c r="AA8" s="326"/>
      <c r="AB8" s="323">
        <v>1185</v>
      </c>
      <c r="AC8" s="324"/>
      <c r="AD8" s="327">
        <v>800</v>
      </c>
      <c r="AE8" s="328"/>
      <c r="AF8" s="28"/>
      <c r="AG8" s="30">
        <f>AG34-AG10</f>
        <v>31680</v>
      </c>
      <c r="AH8" s="31"/>
      <c r="AI8" s="31"/>
      <c r="AJ8" s="28" t="s">
        <v>36</v>
      </c>
      <c r="AK8" s="28" t="s">
        <v>36</v>
      </c>
      <c r="AL8" s="28" t="s">
        <v>36</v>
      </c>
      <c r="AM8" s="28" t="s">
        <v>36</v>
      </c>
      <c r="AN8" s="28" t="s">
        <v>36</v>
      </c>
      <c r="AO8" s="28" t="s">
        <v>36</v>
      </c>
      <c r="AP8" s="28" t="s">
        <v>31</v>
      </c>
      <c r="AQ8" s="28" t="s">
        <v>31</v>
      </c>
      <c r="AR8" s="28" t="s">
        <v>37</v>
      </c>
      <c r="AS8" s="27"/>
      <c r="AV8" s="32" t="s">
        <v>38</v>
      </c>
    </row>
    <row r="9" spans="2:51" ht="60" x14ac:dyDescent="0.25">
      <c r="B9" s="329" t="s">
        <v>39</v>
      </c>
      <c r="C9" s="330"/>
      <c r="D9" s="329" t="s">
        <v>40</v>
      </c>
      <c r="E9" s="330"/>
      <c r="F9" s="329" t="s">
        <v>41</v>
      </c>
      <c r="G9" s="330"/>
      <c r="H9" s="331" t="s">
        <v>42</v>
      </c>
      <c r="I9" s="329" t="s">
        <v>43</v>
      </c>
      <c r="J9" s="333"/>
      <c r="K9" s="330"/>
      <c r="L9" s="116" t="s">
        <v>44</v>
      </c>
      <c r="M9" s="334" t="s">
        <v>45</v>
      </c>
      <c r="N9" s="33" t="s">
        <v>46</v>
      </c>
      <c r="O9" s="336" t="s">
        <v>47</v>
      </c>
      <c r="P9" s="336" t="s">
        <v>48</v>
      </c>
      <c r="Q9" s="34" t="s">
        <v>49</v>
      </c>
      <c r="R9" s="343" t="s">
        <v>50</v>
      </c>
      <c r="S9" s="344"/>
      <c r="T9" s="345"/>
      <c r="U9" s="172" t="s">
        <v>51</v>
      </c>
      <c r="V9" s="172" t="s">
        <v>52</v>
      </c>
      <c r="W9" s="349" t="s">
        <v>53</v>
      </c>
      <c r="X9" s="350" t="s">
        <v>54</v>
      </c>
      <c r="Y9" s="351"/>
      <c r="Z9" s="351"/>
      <c r="AA9" s="351"/>
      <c r="AB9" s="351"/>
      <c r="AC9" s="351"/>
      <c r="AD9" s="351"/>
      <c r="AE9" s="352"/>
      <c r="AF9" s="170" t="s">
        <v>55</v>
      </c>
      <c r="AG9" s="170" t="s">
        <v>56</v>
      </c>
      <c r="AH9" s="338" t="s">
        <v>57</v>
      </c>
      <c r="AI9" s="353" t="s">
        <v>58</v>
      </c>
      <c r="AJ9" s="172" t="s">
        <v>59</v>
      </c>
      <c r="AK9" s="172" t="s">
        <v>60</v>
      </c>
      <c r="AL9" s="172" t="s">
        <v>61</v>
      </c>
      <c r="AM9" s="172" t="s">
        <v>62</v>
      </c>
      <c r="AN9" s="172" t="s">
        <v>63</v>
      </c>
      <c r="AO9" s="172" t="s">
        <v>64</v>
      </c>
      <c r="AP9" s="172" t="s">
        <v>65</v>
      </c>
      <c r="AQ9" s="336" t="s">
        <v>66</v>
      </c>
      <c r="AR9" s="172" t="s">
        <v>67</v>
      </c>
      <c r="AS9" s="338" t="s">
        <v>68</v>
      </c>
      <c r="AV9" s="35" t="s">
        <v>69</v>
      </c>
      <c r="AW9" s="35" t="s">
        <v>70</v>
      </c>
      <c r="AY9" s="36" t="s">
        <v>71</v>
      </c>
    </row>
    <row r="10" spans="2:51" x14ac:dyDescent="0.25">
      <c r="B10" s="172" t="s">
        <v>72</v>
      </c>
      <c r="C10" s="172" t="s">
        <v>73</v>
      </c>
      <c r="D10" s="172" t="s">
        <v>74</v>
      </c>
      <c r="E10" s="172" t="s">
        <v>75</v>
      </c>
      <c r="F10" s="172" t="s">
        <v>74</v>
      </c>
      <c r="G10" s="172" t="s">
        <v>75</v>
      </c>
      <c r="H10" s="332"/>
      <c r="I10" s="172" t="s">
        <v>75</v>
      </c>
      <c r="J10" s="172" t="s">
        <v>75</v>
      </c>
      <c r="K10" s="172" t="s">
        <v>75</v>
      </c>
      <c r="L10" s="28" t="s">
        <v>29</v>
      </c>
      <c r="M10" s="335"/>
      <c r="N10" s="28" t="s">
        <v>29</v>
      </c>
      <c r="O10" s="337"/>
      <c r="P10" s="337"/>
      <c r="Q10" s="1">
        <f>'JUNE 8'!Q34</f>
        <v>4443444</v>
      </c>
      <c r="R10" s="346"/>
      <c r="S10" s="347"/>
      <c r="T10" s="348"/>
      <c r="U10" s="172" t="s">
        <v>75</v>
      </c>
      <c r="V10" s="172" t="s">
        <v>75</v>
      </c>
      <c r="W10" s="349"/>
      <c r="X10" s="37" t="s">
        <v>76</v>
      </c>
      <c r="Y10" s="37" t="s">
        <v>77</v>
      </c>
      <c r="Z10" s="37" t="s">
        <v>78</v>
      </c>
      <c r="AA10" s="37" t="s">
        <v>79</v>
      </c>
      <c r="AB10" s="37" t="s">
        <v>80</v>
      </c>
      <c r="AC10" s="37" t="s">
        <v>81</v>
      </c>
      <c r="AD10" s="37" t="s">
        <v>82</v>
      </c>
      <c r="AE10" s="37" t="s">
        <v>83</v>
      </c>
      <c r="AF10" s="38"/>
      <c r="AG10" s="1">
        <f>'JUNE 8'!AG34</f>
        <v>47251700</v>
      </c>
      <c r="AH10" s="338"/>
      <c r="AI10" s="354"/>
      <c r="AJ10" s="172" t="s">
        <v>84</v>
      </c>
      <c r="AK10" s="172" t="s">
        <v>84</v>
      </c>
      <c r="AL10" s="172" t="s">
        <v>84</v>
      </c>
      <c r="AM10" s="172" t="s">
        <v>84</v>
      </c>
      <c r="AN10" s="172" t="s">
        <v>84</v>
      </c>
      <c r="AO10" s="172" t="s">
        <v>84</v>
      </c>
      <c r="AP10" s="1">
        <f>'JUNE 8'!AP34</f>
        <v>10899029</v>
      </c>
      <c r="AQ10" s="337"/>
      <c r="AR10" s="169" t="s">
        <v>85</v>
      </c>
      <c r="AS10" s="338"/>
      <c r="AV10" s="39" t="s">
        <v>86</v>
      </c>
      <c r="AW10" s="39" t="s">
        <v>87</v>
      </c>
      <c r="AY10" s="81" t="s">
        <v>128</v>
      </c>
    </row>
    <row r="11" spans="2:51" x14ac:dyDescent="0.25">
      <c r="B11" s="40">
        <v>2</v>
      </c>
      <c r="C11" s="40">
        <v>4.1666666666666664E-2</v>
      </c>
      <c r="D11" s="110">
        <v>4</v>
      </c>
      <c r="E11" s="41">
        <f t="shared" ref="E11:E34" si="0">D11/1.42</f>
        <v>2.8169014084507045</v>
      </c>
      <c r="F11" s="175">
        <v>83</v>
      </c>
      <c r="G11" s="41">
        <f>F11/1.42</f>
        <v>58.450704225352112</v>
      </c>
      <c r="H11" s="42" t="s">
        <v>88</v>
      </c>
      <c r="I11" s="42">
        <f>J11-(2/1.42)</f>
        <v>53.521126760563384</v>
      </c>
      <c r="J11" s="43">
        <f>(F11-5)/1.42</f>
        <v>54.929577464788736</v>
      </c>
      <c r="K11" s="42">
        <f>J11+(6/1.42)</f>
        <v>59.154929577464792</v>
      </c>
      <c r="L11" s="44">
        <v>14</v>
      </c>
      <c r="M11" s="45" t="s">
        <v>89</v>
      </c>
      <c r="N11" s="45">
        <v>11.4</v>
      </c>
      <c r="O11" s="111">
        <v>146</v>
      </c>
      <c r="P11" s="111">
        <v>125</v>
      </c>
      <c r="Q11" s="111">
        <v>4448608</v>
      </c>
      <c r="R11" s="46">
        <f>IF(ISBLANK(Q11),"-",Q11-Q10)</f>
        <v>5164</v>
      </c>
      <c r="S11" s="47">
        <f>R11*24/1000</f>
        <v>123.93600000000001</v>
      </c>
      <c r="T11" s="47">
        <f>R11/1000</f>
        <v>5.1639999999999997</v>
      </c>
      <c r="U11" s="112">
        <v>2.8</v>
      </c>
      <c r="V11" s="112">
        <f>U11</f>
        <v>2.8</v>
      </c>
      <c r="W11" s="113" t="s">
        <v>135</v>
      </c>
      <c r="X11" s="115">
        <v>0</v>
      </c>
      <c r="Y11" s="115">
        <v>0</v>
      </c>
      <c r="Z11" s="115">
        <v>1187</v>
      </c>
      <c r="AA11" s="115">
        <v>1185</v>
      </c>
      <c r="AB11" s="115">
        <v>1187</v>
      </c>
      <c r="AC11" s="48" t="s">
        <v>90</v>
      </c>
      <c r="AD11" s="48" t="s">
        <v>90</v>
      </c>
      <c r="AE11" s="48" t="s">
        <v>90</v>
      </c>
      <c r="AF11" s="114" t="s">
        <v>90</v>
      </c>
      <c r="AG11" s="123">
        <v>47252924</v>
      </c>
      <c r="AH11" s="49">
        <f>IF(ISBLANK(AG11),"-",AG11-AG10)</f>
        <v>1224</v>
      </c>
      <c r="AI11" s="50">
        <f>AH11/T11</f>
        <v>237.02556158017043</v>
      </c>
      <c r="AJ11" s="98">
        <v>0</v>
      </c>
      <c r="AK11" s="98">
        <v>0</v>
      </c>
      <c r="AL11" s="98">
        <v>1</v>
      </c>
      <c r="AM11" s="98">
        <v>1</v>
      </c>
      <c r="AN11" s="98">
        <v>1</v>
      </c>
      <c r="AO11" s="98">
        <v>0.8</v>
      </c>
      <c r="AP11" s="115">
        <v>10899641</v>
      </c>
      <c r="AQ11" s="115">
        <f t="shared" ref="AQ11:AQ34" si="1">AP11-AP10</f>
        <v>612</v>
      </c>
      <c r="AR11" s="51"/>
      <c r="AS11" s="52" t="s">
        <v>113</v>
      </c>
      <c r="AV11" s="39" t="s">
        <v>88</v>
      </c>
      <c r="AW11" s="39" t="s">
        <v>91</v>
      </c>
      <c r="AY11" s="81" t="s">
        <v>127</v>
      </c>
    </row>
    <row r="12" spans="2:51" x14ac:dyDescent="0.25">
      <c r="B12" s="40">
        <v>2.0416666666666701</v>
      </c>
      <c r="C12" s="40">
        <v>8.3333333333333329E-2</v>
      </c>
      <c r="D12" s="110">
        <v>4</v>
      </c>
      <c r="E12" s="41">
        <f t="shared" si="0"/>
        <v>2.8169014084507045</v>
      </c>
      <c r="F12" s="175">
        <v>83</v>
      </c>
      <c r="G12" s="41">
        <f t="shared" ref="G12:G34" si="2">F12/1.42</f>
        <v>58.450704225352112</v>
      </c>
      <c r="H12" s="42" t="s">
        <v>88</v>
      </c>
      <c r="I12" s="42">
        <f t="shared" ref="I12:I34" si="3">J12-(2/1.42)</f>
        <v>53.521126760563384</v>
      </c>
      <c r="J12" s="43">
        <f>(F12-5)/1.42</f>
        <v>54.929577464788736</v>
      </c>
      <c r="K12" s="42">
        <f>J12+(6/1.42)</f>
        <v>59.154929577464792</v>
      </c>
      <c r="L12" s="44">
        <v>14</v>
      </c>
      <c r="M12" s="45" t="s">
        <v>89</v>
      </c>
      <c r="N12" s="45">
        <v>11.2</v>
      </c>
      <c r="O12" s="111">
        <v>148</v>
      </c>
      <c r="P12" s="111">
        <v>121</v>
      </c>
      <c r="Q12" s="111">
        <v>4453686</v>
      </c>
      <c r="R12" s="46">
        <f t="shared" ref="R12:R34" si="4">IF(ISBLANK(Q12),"-",Q12-Q11)</f>
        <v>5078</v>
      </c>
      <c r="S12" s="47">
        <f t="shared" ref="S12:S34" si="5">R12*24/1000</f>
        <v>121.872</v>
      </c>
      <c r="T12" s="47">
        <f t="shared" ref="T12:T34" si="6">R12/1000</f>
        <v>5.0780000000000003</v>
      </c>
      <c r="U12" s="112">
        <v>3.7</v>
      </c>
      <c r="V12" s="112">
        <f t="shared" ref="V12:V34" si="7">U12</f>
        <v>3.7</v>
      </c>
      <c r="W12" s="113" t="s">
        <v>135</v>
      </c>
      <c r="X12" s="115">
        <v>0</v>
      </c>
      <c r="Y12" s="115">
        <v>0</v>
      </c>
      <c r="Z12" s="115">
        <v>1157</v>
      </c>
      <c r="AA12" s="115">
        <v>1185</v>
      </c>
      <c r="AB12" s="115">
        <v>1157</v>
      </c>
      <c r="AC12" s="48" t="s">
        <v>90</v>
      </c>
      <c r="AD12" s="48" t="s">
        <v>90</v>
      </c>
      <c r="AE12" s="48" t="s">
        <v>90</v>
      </c>
      <c r="AF12" s="114" t="s">
        <v>90</v>
      </c>
      <c r="AG12" s="123">
        <v>47254116</v>
      </c>
      <c r="AH12" s="49">
        <f>IF(ISBLANK(AG12),"-",AG12-AG11)</f>
        <v>1192</v>
      </c>
      <c r="AI12" s="50">
        <f t="shared" ref="AI12:AI34" si="8">AH12/T12</f>
        <v>234.73808586057501</v>
      </c>
      <c r="AJ12" s="98">
        <v>0</v>
      </c>
      <c r="AK12" s="98">
        <v>0</v>
      </c>
      <c r="AL12" s="98">
        <v>1</v>
      </c>
      <c r="AM12" s="98">
        <v>1</v>
      </c>
      <c r="AN12" s="98">
        <v>1</v>
      </c>
      <c r="AO12" s="98">
        <v>0.8</v>
      </c>
      <c r="AP12" s="115">
        <v>10900477</v>
      </c>
      <c r="AQ12" s="115">
        <f t="shared" si="1"/>
        <v>836</v>
      </c>
      <c r="AR12" s="118">
        <v>0.84</v>
      </c>
      <c r="AS12" s="52" t="s">
        <v>113</v>
      </c>
      <c r="AV12" s="39" t="s">
        <v>92</v>
      </c>
      <c r="AW12" s="39" t="s">
        <v>93</v>
      </c>
      <c r="AY12" s="81" t="s">
        <v>125</v>
      </c>
    </row>
    <row r="13" spans="2:51" x14ac:dyDescent="0.25">
      <c r="B13" s="40">
        <v>2.0833333333333299</v>
      </c>
      <c r="C13" s="40">
        <v>0.125</v>
      </c>
      <c r="D13" s="110">
        <v>4</v>
      </c>
      <c r="E13" s="41">
        <f t="shared" si="0"/>
        <v>2.8169014084507045</v>
      </c>
      <c r="F13" s="175">
        <v>83</v>
      </c>
      <c r="G13" s="41">
        <f t="shared" si="2"/>
        <v>58.450704225352112</v>
      </c>
      <c r="H13" s="42" t="s">
        <v>88</v>
      </c>
      <c r="I13" s="42">
        <f t="shared" si="3"/>
        <v>53.521126760563384</v>
      </c>
      <c r="J13" s="43">
        <f>(F13-5)/1.42</f>
        <v>54.929577464788736</v>
      </c>
      <c r="K13" s="42">
        <f>J13+(6/1.42)</f>
        <v>59.154929577464792</v>
      </c>
      <c r="L13" s="44">
        <v>14</v>
      </c>
      <c r="M13" s="45" t="s">
        <v>89</v>
      </c>
      <c r="N13" s="45">
        <v>11.2</v>
      </c>
      <c r="O13" s="111">
        <v>146</v>
      </c>
      <c r="P13" s="111">
        <v>122</v>
      </c>
      <c r="Q13" s="111">
        <v>4458954</v>
      </c>
      <c r="R13" s="46">
        <f t="shared" si="4"/>
        <v>5268</v>
      </c>
      <c r="S13" s="47">
        <f t="shared" si="5"/>
        <v>126.432</v>
      </c>
      <c r="T13" s="47">
        <f t="shared" si="6"/>
        <v>5.2679999999999998</v>
      </c>
      <c r="U13" s="112">
        <v>5</v>
      </c>
      <c r="V13" s="112">
        <f t="shared" si="7"/>
        <v>5</v>
      </c>
      <c r="W13" s="113" t="s">
        <v>135</v>
      </c>
      <c r="X13" s="115">
        <v>0</v>
      </c>
      <c r="Y13" s="115">
        <v>0</v>
      </c>
      <c r="Z13" s="115">
        <v>1157</v>
      </c>
      <c r="AA13" s="115">
        <v>1185</v>
      </c>
      <c r="AB13" s="115">
        <v>1157</v>
      </c>
      <c r="AC13" s="48" t="s">
        <v>90</v>
      </c>
      <c r="AD13" s="48" t="s">
        <v>90</v>
      </c>
      <c r="AE13" s="48" t="s">
        <v>90</v>
      </c>
      <c r="AF13" s="114" t="s">
        <v>90</v>
      </c>
      <c r="AG13" s="123">
        <v>47255344</v>
      </c>
      <c r="AH13" s="49">
        <f>IF(ISBLANK(AG13),"-",AG13-AG12)</f>
        <v>1228</v>
      </c>
      <c r="AI13" s="50">
        <f t="shared" si="8"/>
        <v>233.10554290053153</v>
      </c>
      <c r="AJ13" s="98">
        <v>0</v>
      </c>
      <c r="AK13" s="98">
        <v>0</v>
      </c>
      <c r="AL13" s="98">
        <v>1</v>
      </c>
      <c r="AM13" s="98">
        <v>1</v>
      </c>
      <c r="AN13" s="98">
        <v>1</v>
      </c>
      <c r="AO13" s="98">
        <v>0.8</v>
      </c>
      <c r="AP13" s="115">
        <v>10901270</v>
      </c>
      <c r="AQ13" s="115">
        <f t="shared" si="1"/>
        <v>793</v>
      </c>
      <c r="AR13" s="51"/>
      <c r="AS13" s="52" t="s">
        <v>113</v>
      </c>
      <c r="AV13" s="39" t="s">
        <v>94</v>
      </c>
      <c r="AW13" s="39" t="s">
        <v>95</v>
      </c>
      <c r="AY13" s="81" t="s">
        <v>132</v>
      </c>
    </row>
    <row r="14" spans="2:51" x14ac:dyDescent="0.25">
      <c r="B14" s="40">
        <v>2.125</v>
      </c>
      <c r="C14" s="40">
        <v>0.16666666666666699</v>
      </c>
      <c r="D14" s="110">
        <v>4</v>
      </c>
      <c r="E14" s="41">
        <f t="shared" si="0"/>
        <v>2.8169014084507045</v>
      </c>
      <c r="F14" s="175">
        <v>83</v>
      </c>
      <c r="G14" s="41">
        <f t="shared" si="2"/>
        <v>58.450704225352112</v>
      </c>
      <c r="H14" s="42" t="s">
        <v>88</v>
      </c>
      <c r="I14" s="42">
        <f t="shared" si="3"/>
        <v>53.521126760563384</v>
      </c>
      <c r="J14" s="43">
        <f>(F14-5)/1.42</f>
        <v>54.929577464788736</v>
      </c>
      <c r="K14" s="42">
        <f>J14+(6/1.42)</f>
        <v>59.154929577464792</v>
      </c>
      <c r="L14" s="44">
        <v>14</v>
      </c>
      <c r="M14" s="45" t="s">
        <v>89</v>
      </c>
      <c r="N14" s="45">
        <v>12.8</v>
      </c>
      <c r="O14" s="111">
        <v>147</v>
      </c>
      <c r="P14" s="111">
        <v>92</v>
      </c>
      <c r="Q14" s="111">
        <v>4462524</v>
      </c>
      <c r="R14" s="46">
        <f t="shared" si="4"/>
        <v>3570</v>
      </c>
      <c r="S14" s="47">
        <f t="shared" si="5"/>
        <v>85.68</v>
      </c>
      <c r="T14" s="47">
        <f t="shared" si="6"/>
        <v>3.57</v>
      </c>
      <c r="U14" s="112">
        <v>7.8</v>
      </c>
      <c r="V14" s="112">
        <f t="shared" si="7"/>
        <v>7.8</v>
      </c>
      <c r="W14" s="113" t="s">
        <v>135</v>
      </c>
      <c r="X14" s="115">
        <v>0</v>
      </c>
      <c r="Y14" s="115">
        <v>0</v>
      </c>
      <c r="Z14" s="115">
        <v>1158</v>
      </c>
      <c r="AA14" s="115">
        <v>1185</v>
      </c>
      <c r="AB14" s="115">
        <v>1158</v>
      </c>
      <c r="AC14" s="48" t="s">
        <v>90</v>
      </c>
      <c r="AD14" s="48" t="s">
        <v>90</v>
      </c>
      <c r="AE14" s="48" t="s">
        <v>90</v>
      </c>
      <c r="AF14" s="114" t="s">
        <v>90</v>
      </c>
      <c r="AG14" s="123">
        <v>47256502</v>
      </c>
      <c r="AH14" s="49">
        <f t="shared" ref="AH14:AH34" si="9">IF(ISBLANK(AG14),"-",AG14-AG13)</f>
        <v>1158</v>
      </c>
      <c r="AI14" s="50">
        <f t="shared" si="8"/>
        <v>324.36974789915968</v>
      </c>
      <c r="AJ14" s="98">
        <v>0</v>
      </c>
      <c r="AK14" s="98">
        <v>0</v>
      </c>
      <c r="AL14" s="98">
        <v>1</v>
      </c>
      <c r="AM14" s="98">
        <v>1</v>
      </c>
      <c r="AN14" s="98">
        <v>1</v>
      </c>
      <c r="AO14" s="98">
        <v>0.8</v>
      </c>
      <c r="AP14" s="115">
        <v>10901498</v>
      </c>
      <c r="AQ14" s="115">
        <f t="shared" si="1"/>
        <v>228</v>
      </c>
      <c r="AR14" s="51"/>
      <c r="AS14" s="52" t="s">
        <v>113</v>
      </c>
      <c r="AT14" s="54"/>
      <c r="AV14" s="39" t="s">
        <v>96</v>
      </c>
      <c r="AW14" s="39" t="s">
        <v>97</v>
      </c>
      <c r="AY14" s="81" t="s">
        <v>181</v>
      </c>
    </row>
    <row r="15" spans="2:51" ht="14.25" customHeight="1" x14ac:dyDescent="0.25">
      <c r="B15" s="40">
        <v>2.1666666666666701</v>
      </c>
      <c r="C15" s="40">
        <v>0.20833333333333301</v>
      </c>
      <c r="D15" s="110">
        <v>4</v>
      </c>
      <c r="E15" s="41">
        <f t="shared" si="0"/>
        <v>2.8169014084507045</v>
      </c>
      <c r="F15" s="175">
        <v>83</v>
      </c>
      <c r="G15" s="41">
        <f t="shared" si="2"/>
        <v>58.450704225352112</v>
      </c>
      <c r="H15" s="42" t="s">
        <v>88</v>
      </c>
      <c r="I15" s="42">
        <f t="shared" si="3"/>
        <v>53.521126760563384</v>
      </c>
      <c r="J15" s="43">
        <f>(F15-5)/1.42</f>
        <v>54.929577464788736</v>
      </c>
      <c r="K15" s="42">
        <f>J15+(6/1.42)</f>
        <v>59.154929577464792</v>
      </c>
      <c r="L15" s="44">
        <v>18</v>
      </c>
      <c r="M15" s="45" t="s">
        <v>89</v>
      </c>
      <c r="N15" s="45">
        <v>13.1</v>
      </c>
      <c r="O15" s="111">
        <v>134</v>
      </c>
      <c r="P15" s="111">
        <v>131</v>
      </c>
      <c r="Q15" s="111">
        <v>4467294</v>
      </c>
      <c r="R15" s="46">
        <f t="shared" si="4"/>
        <v>4770</v>
      </c>
      <c r="S15" s="47">
        <f t="shared" si="5"/>
        <v>114.48</v>
      </c>
      <c r="T15" s="47">
        <f t="shared" si="6"/>
        <v>4.7699999999999996</v>
      </c>
      <c r="U15" s="112">
        <v>9.5</v>
      </c>
      <c r="V15" s="112">
        <f t="shared" si="7"/>
        <v>9.5</v>
      </c>
      <c r="W15" s="113" t="s">
        <v>135</v>
      </c>
      <c r="X15" s="115">
        <v>0</v>
      </c>
      <c r="Y15" s="115">
        <v>0</v>
      </c>
      <c r="Z15" s="115">
        <v>1157</v>
      </c>
      <c r="AA15" s="115">
        <v>1185</v>
      </c>
      <c r="AB15" s="115">
        <v>1158</v>
      </c>
      <c r="AC15" s="48" t="s">
        <v>90</v>
      </c>
      <c r="AD15" s="48" t="s">
        <v>90</v>
      </c>
      <c r="AE15" s="48" t="s">
        <v>90</v>
      </c>
      <c r="AF15" s="114" t="s">
        <v>90</v>
      </c>
      <c r="AG15" s="123">
        <v>47257814</v>
      </c>
      <c r="AH15" s="49">
        <f t="shared" si="9"/>
        <v>1312</v>
      </c>
      <c r="AI15" s="50">
        <f t="shared" si="8"/>
        <v>275.05241090146751</v>
      </c>
      <c r="AJ15" s="98">
        <v>0</v>
      </c>
      <c r="AK15" s="98">
        <v>0</v>
      </c>
      <c r="AL15" s="98">
        <v>1</v>
      </c>
      <c r="AM15" s="98">
        <v>1</v>
      </c>
      <c r="AN15" s="98">
        <v>1</v>
      </c>
      <c r="AO15" s="98">
        <v>0.8</v>
      </c>
      <c r="AP15" s="115">
        <v>10901598</v>
      </c>
      <c r="AQ15" s="115">
        <f t="shared" si="1"/>
        <v>100</v>
      </c>
      <c r="AR15" s="51"/>
      <c r="AS15" s="52" t="s">
        <v>113</v>
      </c>
      <c r="AV15" s="39" t="s">
        <v>98</v>
      </c>
      <c r="AW15" s="39" t="s">
        <v>99</v>
      </c>
      <c r="AY15" s="97"/>
    </row>
    <row r="16" spans="2:51" x14ac:dyDescent="0.25">
      <c r="B16" s="40">
        <v>2.2083333333333299</v>
      </c>
      <c r="C16" s="40">
        <v>0.25</v>
      </c>
      <c r="D16" s="110">
        <v>4</v>
      </c>
      <c r="E16" s="41">
        <f t="shared" si="0"/>
        <v>2.8169014084507045</v>
      </c>
      <c r="F16" s="100">
        <v>75</v>
      </c>
      <c r="G16" s="41">
        <f t="shared" si="2"/>
        <v>52.816901408450704</v>
      </c>
      <c r="H16" s="42" t="s">
        <v>88</v>
      </c>
      <c r="I16" s="42">
        <f t="shared" si="3"/>
        <v>51.408450704225352</v>
      </c>
      <c r="J16" s="43">
        <f t="shared" ref="J16:J25" si="10">F16/1.42</f>
        <v>52.816901408450704</v>
      </c>
      <c r="K16" s="42">
        <f>J16+1.42</f>
        <v>54.236901408450706</v>
      </c>
      <c r="L16" s="44">
        <v>19</v>
      </c>
      <c r="M16" s="45" t="s">
        <v>100</v>
      </c>
      <c r="N16" s="45">
        <v>13.1</v>
      </c>
      <c r="O16" s="111">
        <v>142</v>
      </c>
      <c r="P16" s="111">
        <v>135</v>
      </c>
      <c r="Q16" s="111">
        <v>4472360</v>
      </c>
      <c r="R16" s="46">
        <f t="shared" si="4"/>
        <v>5066</v>
      </c>
      <c r="S16" s="47">
        <f t="shared" si="5"/>
        <v>121.584</v>
      </c>
      <c r="T16" s="47">
        <f t="shared" si="6"/>
        <v>5.0659999999999998</v>
      </c>
      <c r="U16" s="112">
        <v>9.5</v>
      </c>
      <c r="V16" s="112">
        <f t="shared" si="7"/>
        <v>9.5</v>
      </c>
      <c r="W16" s="113" t="s">
        <v>135</v>
      </c>
      <c r="X16" s="115">
        <v>0</v>
      </c>
      <c r="Y16" s="115">
        <v>0</v>
      </c>
      <c r="Z16" s="115">
        <v>1157</v>
      </c>
      <c r="AA16" s="115">
        <v>1185</v>
      </c>
      <c r="AB16" s="115">
        <v>1158</v>
      </c>
      <c r="AC16" s="48" t="s">
        <v>90</v>
      </c>
      <c r="AD16" s="48" t="s">
        <v>90</v>
      </c>
      <c r="AE16" s="48" t="s">
        <v>90</v>
      </c>
      <c r="AF16" s="114" t="s">
        <v>90</v>
      </c>
      <c r="AG16" s="123">
        <v>47258940</v>
      </c>
      <c r="AH16" s="49">
        <f t="shared" si="9"/>
        <v>1126</v>
      </c>
      <c r="AI16" s="50">
        <f t="shared" si="8"/>
        <v>222.26608764311095</v>
      </c>
      <c r="AJ16" s="98">
        <v>0</v>
      </c>
      <c r="AK16" s="98">
        <v>0</v>
      </c>
      <c r="AL16" s="98">
        <v>1</v>
      </c>
      <c r="AM16" s="98">
        <v>1</v>
      </c>
      <c r="AN16" s="98">
        <v>1</v>
      </c>
      <c r="AO16" s="98">
        <v>0</v>
      </c>
      <c r="AP16" s="115">
        <v>10901598</v>
      </c>
      <c r="AQ16" s="115">
        <f t="shared" si="1"/>
        <v>0</v>
      </c>
      <c r="AR16" s="53">
        <v>1.21</v>
      </c>
      <c r="AS16" s="52" t="s">
        <v>101</v>
      </c>
      <c r="AV16" s="39" t="s">
        <v>102</v>
      </c>
      <c r="AW16" s="39" t="s">
        <v>103</v>
      </c>
      <c r="AY16" s="97"/>
    </row>
    <row r="17" spans="1:51" x14ac:dyDescent="0.25">
      <c r="B17" s="40">
        <v>2.25</v>
      </c>
      <c r="C17" s="40">
        <v>0.29166666666666702</v>
      </c>
      <c r="D17" s="110">
        <v>4</v>
      </c>
      <c r="E17" s="41">
        <f t="shared" si="0"/>
        <v>2.8169014084507045</v>
      </c>
      <c r="F17" s="87">
        <v>83</v>
      </c>
      <c r="G17" s="41">
        <f t="shared" si="2"/>
        <v>58.450704225352112</v>
      </c>
      <c r="H17" s="42" t="s">
        <v>88</v>
      </c>
      <c r="I17" s="42">
        <f t="shared" si="3"/>
        <v>57.04225352112676</v>
      </c>
      <c r="J17" s="43">
        <f t="shared" si="10"/>
        <v>58.450704225352112</v>
      </c>
      <c r="K17" s="42">
        <f t="shared" ref="K17:K22" si="11">J17+1.42</f>
        <v>59.870704225352114</v>
      </c>
      <c r="L17" s="44">
        <v>19</v>
      </c>
      <c r="M17" s="45" t="s">
        <v>100</v>
      </c>
      <c r="N17" s="45">
        <v>16.7</v>
      </c>
      <c r="O17" s="111">
        <v>136</v>
      </c>
      <c r="P17" s="111">
        <v>146</v>
      </c>
      <c r="Q17" s="111">
        <v>4478479</v>
      </c>
      <c r="R17" s="46">
        <f t="shared" si="4"/>
        <v>6119</v>
      </c>
      <c r="S17" s="47">
        <f t="shared" si="5"/>
        <v>146.85599999999999</v>
      </c>
      <c r="T17" s="47">
        <f t="shared" si="6"/>
        <v>6.1189999999999998</v>
      </c>
      <c r="U17" s="112">
        <v>9.1999999999999993</v>
      </c>
      <c r="V17" s="112">
        <f t="shared" si="7"/>
        <v>9.1999999999999993</v>
      </c>
      <c r="W17" s="113" t="s">
        <v>129</v>
      </c>
      <c r="X17" s="115">
        <v>1068</v>
      </c>
      <c r="Y17" s="115">
        <v>0</v>
      </c>
      <c r="Z17" s="115">
        <v>1187</v>
      </c>
      <c r="AA17" s="115">
        <v>1185</v>
      </c>
      <c r="AB17" s="115">
        <v>1188</v>
      </c>
      <c r="AC17" s="48" t="s">
        <v>90</v>
      </c>
      <c r="AD17" s="48" t="s">
        <v>90</v>
      </c>
      <c r="AE17" s="48" t="s">
        <v>90</v>
      </c>
      <c r="AF17" s="114" t="s">
        <v>90</v>
      </c>
      <c r="AG17" s="123">
        <v>47260300</v>
      </c>
      <c r="AH17" s="49">
        <f t="shared" si="9"/>
        <v>1360</v>
      </c>
      <c r="AI17" s="50">
        <f t="shared" si="8"/>
        <v>222.25853897695703</v>
      </c>
      <c r="AJ17" s="98">
        <v>1</v>
      </c>
      <c r="AK17" s="98">
        <v>0</v>
      </c>
      <c r="AL17" s="98">
        <v>1</v>
      </c>
      <c r="AM17" s="98">
        <v>1</v>
      </c>
      <c r="AN17" s="98">
        <v>1</v>
      </c>
      <c r="AO17" s="98">
        <v>0</v>
      </c>
      <c r="AP17" s="115">
        <v>10901598</v>
      </c>
      <c r="AQ17" s="115">
        <f t="shared" si="1"/>
        <v>0</v>
      </c>
      <c r="AR17" s="51"/>
      <c r="AS17" s="52" t="s">
        <v>101</v>
      </c>
      <c r="AT17" s="54"/>
      <c r="AV17" s="39" t="s">
        <v>104</v>
      </c>
      <c r="AW17" s="39" t="s">
        <v>105</v>
      </c>
      <c r="AY17" s="101"/>
    </row>
    <row r="18" spans="1:51" x14ac:dyDescent="0.25">
      <c r="B18" s="40">
        <v>2.2916666666666701</v>
      </c>
      <c r="C18" s="40">
        <v>0.33333333333333298</v>
      </c>
      <c r="D18" s="110">
        <v>4</v>
      </c>
      <c r="E18" s="41">
        <f t="shared" si="0"/>
        <v>2.8169014084507045</v>
      </c>
      <c r="F18" s="87">
        <v>83</v>
      </c>
      <c r="G18" s="41">
        <f t="shared" si="2"/>
        <v>58.450704225352112</v>
      </c>
      <c r="H18" s="42" t="s">
        <v>88</v>
      </c>
      <c r="I18" s="42">
        <f t="shared" si="3"/>
        <v>57.04225352112676</v>
      </c>
      <c r="J18" s="43">
        <f t="shared" si="10"/>
        <v>58.450704225352112</v>
      </c>
      <c r="K18" s="42">
        <f t="shared" si="11"/>
        <v>59.870704225352114</v>
      </c>
      <c r="L18" s="44">
        <v>19</v>
      </c>
      <c r="M18" s="45" t="s">
        <v>100</v>
      </c>
      <c r="N18" s="45">
        <v>17.3</v>
      </c>
      <c r="O18" s="111">
        <v>135</v>
      </c>
      <c r="P18" s="111">
        <v>147</v>
      </c>
      <c r="Q18" s="111">
        <v>4484735</v>
      </c>
      <c r="R18" s="46">
        <f t="shared" si="4"/>
        <v>6256</v>
      </c>
      <c r="S18" s="47">
        <f t="shared" si="5"/>
        <v>150.14400000000001</v>
      </c>
      <c r="T18" s="47">
        <f t="shared" si="6"/>
        <v>6.2560000000000002</v>
      </c>
      <c r="U18" s="112">
        <v>8.5</v>
      </c>
      <c r="V18" s="112">
        <f t="shared" si="7"/>
        <v>8.5</v>
      </c>
      <c r="W18" s="113" t="s">
        <v>129</v>
      </c>
      <c r="X18" s="115">
        <v>1057</v>
      </c>
      <c r="Y18" s="115">
        <v>0</v>
      </c>
      <c r="Z18" s="115">
        <v>1187</v>
      </c>
      <c r="AA18" s="115">
        <v>1185</v>
      </c>
      <c r="AB18" s="115">
        <v>1188</v>
      </c>
      <c r="AC18" s="48" t="s">
        <v>90</v>
      </c>
      <c r="AD18" s="48" t="s">
        <v>90</v>
      </c>
      <c r="AE18" s="48" t="s">
        <v>90</v>
      </c>
      <c r="AF18" s="114" t="s">
        <v>90</v>
      </c>
      <c r="AG18" s="123">
        <v>47261700</v>
      </c>
      <c r="AH18" s="49">
        <f t="shared" si="9"/>
        <v>1400</v>
      </c>
      <c r="AI18" s="50">
        <f t="shared" si="8"/>
        <v>223.78516624040921</v>
      </c>
      <c r="AJ18" s="98">
        <v>1</v>
      </c>
      <c r="AK18" s="98">
        <v>0</v>
      </c>
      <c r="AL18" s="98">
        <v>1</v>
      </c>
      <c r="AM18" s="98">
        <v>1</v>
      </c>
      <c r="AN18" s="98">
        <v>1</v>
      </c>
      <c r="AO18" s="98">
        <v>0</v>
      </c>
      <c r="AP18" s="115">
        <v>10901598</v>
      </c>
      <c r="AQ18" s="115">
        <f t="shared" si="1"/>
        <v>0</v>
      </c>
      <c r="AR18" s="51"/>
      <c r="AS18" s="52" t="s">
        <v>101</v>
      </c>
      <c r="AV18" s="39" t="s">
        <v>106</v>
      </c>
      <c r="AW18" s="39" t="s">
        <v>107</v>
      </c>
      <c r="AY18" s="101"/>
    </row>
    <row r="19" spans="1:51" x14ac:dyDescent="0.25">
      <c r="B19" s="40">
        <v>2.3333333333333299</v>
      </c>
      <c r="C19" s="40">
        <v>0.375</v>
      </c>
      <c r="D19" s="110">
        <v>4</v>
      </c>
      <c r="E19" s="41">
        <f t="shared" si="0"/>
        <v>2.8169014084507045</v>
      </c>
      <c r="F19" s="87">
        <v>83</v>
      </c>
      <c r="G19" s="41">
        <f t="shared" si="2"/>
        <v>58.450704225352112</v>
      </c>
      <c r="H19" s="42" t="s">
        <v>88</v>
      </c>
      <c r="I19" s="42">
        <f t="shared" si="3"/>
        <v>57.04225352112676</v>
      </c>
      <c r="J19" s="43">
        <f t="shared" si="10"/>
        <v>58.450704225352112</v>
      </c>
      <c r="K19" s="42">
        <f t="shared" si="11"/>
        <v>59.870704225352114</v>
      </c>
      <c r="L19" s="44">
        <v>19</v>
      </c>
      <c r="M19" s="45" t="s">
        <v>100</v>
      </c>
      <c r="N19" s="45">
        <v>18.399999999999999</v>
      </c>
      <c r="O19" s="111">
        <v>135</v>
      </c>
      <c r="P19" s="111">
        <v>147</v>
      </c>
      <c r="Q19" s="111">
        <v>4490961</v>
      </c>
      <c r="R19" s="46">
        <f t="shared" si="4"/>
        <v>6226</v>
      </c>
      <c r="S19" s="47">
        <f t="shared" si="5"/>
        <v>149.42400000000001</v>
      </c>
      <c r="T19" s="47">
        <f t="shared" si="6"/>
        <v>6.226</v>
      </c>
      <c r="U19" s="112">
        <v>7.8</v>
      </c>
      <c r="V19" s="112">
        <f t="shared" si="7"/>
        <v>7.8</v>
      </c>
      <c r="W19" s="113" t="s">
        <v>129</v>
      </c>
      <c r="X19" s="115">
        <v>1067</v>
      </c>
      <c r="Y19" s="115">
        <v>0</v>
      </c>
      <c r="Z19" s="115">
        <v>1187</v>
      </c>
      <c r="AA19" s="115">
        <v>1185</v>
      </c>
      <c r="AB19" s="115">
        <v>1188</v>
      </c>
      <c r="AC19" s="48" t="s">
        <v>90</v>
      </c>
      <c r="AD19" s="48" t="s">
        <v>90</v>
      </c>
      <c r="AE19" s="48" t="s">
        <v>90</v>
      </c>
      <c r="AF19" s="114" t="s">
        <v>90</v>
      </c>
      <c r="AG19" s="123">
        <v>47263092</v>
      </c>
      <c r="AH19" s="49">
        <f t="shared" si="9"/>
        <v>1392</v>
      </c>
      <c r="AI19" s="50">
        <f t="shared" si="8"/>
        <v>223.57854159974301</v>
      </c>
      <c r="AJ19" s="98">
        <v>1</v>
      </c>
      <c r="AK19" s="98">
        <v>0</v>
      </c>
      <c r="AL19" s="98">
        <v>1</v>
      </c>
      <c r="AM19" s="98">
        <v>1</v>
      </c>
      <c r="AN19" s="98">
        <v>1</v>
      </c>
      <c r="AO19" s="98">
        <v>0</v>
      </c>
      <c r="AP19" s="115">
        <v>10901598</v>
      </c>
      <c r="AQ19" s="115">
        <f t="shared" si="1"/>
        <v>0</v>
      </c>
      <c r="AR19" s="51"/>
      <c r="AS19" s="52" t="s">
        <v>101</v>
      </c>
      <c r="AV19" s="39" t="s">
        <v>108</v>
      </c>
      <c r="AW19" s="39" t="s">
        <v>109</v>
      </c>
      <c r="AY19" s="101"/>
    </row>
    <row r="20" spans="1:51" x14ac:dyDescent="0.25">
      <c r="B20" s="40">
        <v>2.375</v>
      </c>
      <c r="C20" s="40">
        <v>0.41666666666666669</v>
      </c>
      <c r="D20" s="110">
        <v>4</v>
      </c>
      <c r="E20" s="41">
        <f t="shared" si="0"/>
        <v>2.8169014084507045</v>
      </c>
      <c r="F20" s="87">
        <v>83</v>
      </c>
      <c r="G20" s="41">
        <f t="shared" si="2"/>
        <v>58.450704225352112</v>
      </c>
      <c r="H20" s="42" t="s">
        <v>88</v>
      </c>
      <c r="I20" s="42">
        <f t="shared" si="3"/>
        <v>57.04225352112676</v>
      </c>
      <c r="J20" s="43">
        <f t="shared" si="10"/>
        <v>58.450704225352112</v>
      </c>
      <c r="K20" s="42">
        <f t="shared" si="11"/>
        <v>59.870704225352114</v>
      </c>
      <c r="L20" s="44">
        <v>19</v>
      </c>
      <c r="M20" s="45" t="s">
        <v>100</v>
      </c>
      <c r="N20" s="45">
        <v>17.7</v>
      </c>
      <c r="O20" s="111">
        <v>137</v>
      </c>
      <c r="P20" s="111">
        <v>151</v>
      </c>
      <c r="Q20" s="111">
        <v>4497378</v>
      </c>
      <c r="R20" s="46">
        <f t="shared" si="4"/>
        <v>6417</v>
      </c>
      <c r="S20" s="47">
        <f t="shared" si="5"/>
        <v>154.00800000000001</v>
      </c>
      <c r="T20" s="47">
        <f t="shared" si="6"/>
        <v>6.4169999999999998</v>
      </c>
      <c r="U20" s="112">
        <v>7.1</v>
      </c>
      <c r="V20" s="112">
        <f t="shared" si="7"/>
        <v>7.1</v>
      </c>
      <c r="W20" s="113" t="s">
        <v>129</v>
      </c>
      <c r="X20" s="115">
        <v>1057</v>
      </c>
      <c r="Y20" s="115">
        <v>0</v>
      </c>
      <c r="Z20" s="115">
        <v>1187</v>
      </c>
      <c r="AA20" s="115">
        <v>1185</v>
      </c>
      <c r="AB20" s="115">
        <v>1188</v>
      </c>
      <c r="AC20" s="48" t="s">
        <v>90</v>
      </c>
      <c r="AD20" s="48" t="s">
        <v>90</v>
      </c>
      <c r="AE20" s="48" t="s">
        <v>90</v>
      </c>
      <c r="AF20" s="114" t="s">
        <v>90</v>
      </c>
      <c r="AG20" s="123">
        <v>47264516</v>
      </c>
      <c r="AH20" s="49">
        <f t="shared" si="9"/>
        <v>1424</v>
      </c>
      <c r="AI20" s="50">
        <f t="shared" si="8"/>
        <v>221.91055010129344</v>
      </c>
      <c r="AJ20" s="98">
        <v>1</v>
      </c>
      <c r="AK20" s="98">
        <v>0</v>
      </c>
      <c r="AL20" s="98">
        <v>1</v>
      </c>
      <c r="AM20" s="98">
        <v>1</v>
      </c>
      <c r="AN20" s="98">
        <v>1</v>
      </c>
      <c r="AO20" s="98">
        <v>0</v>
      </c>
      <c r="AP20" s="115">
        <v>10901598</v>
      </c>
      <c r="AQ20" s="115">
        <f t="shared" si="1"/>
        <v>0</v>
      </c>
      <c r="AR20" s="53">
        <v>1.29</v>
      </c>
      <c r="AS20" s="52" t="s">
        <v>134</v>
      </c>
      <c r="AY20" s="101"/>
    </row>
    <row r="21" spans="1:51" x14ac:dyDescent="0.25">
      <c r="B21" s="40">
        <v>2.4166666666666701</v>
      </c>
      <c r="C21" s="40">
        <v>0.45833333333333298</v>
      </c>
      <c r="D21" s="110">
        <v>4</v>
      </c>
      <c r="E21" s="41">
        <f t="shared" si="0"/>
        <v>2.8169014084507045</v>
      </c>
      <c r="F21" s="87">
        <v>83</v>
      </c>
      <c r="G21" s="41">
        <f t="shared" si="2"/>
        <v>58.450704225352112</v>
      </c>
      <c r="H21" s="42" t="s">
        <v>88</v>
      </c>
      <c r="I21" s="42">
        <f t="shared" si="3"/>
        <v>57.04225352112676</v>
      </c>
      <c r="J21" s="43">
        <f t="shared" si="10"/>
        <v>58.450704225352112</v>
      </c>
      <c r="K21" s="42">
        <f t="shared" si="11"/>
        <v>59.870704225352114</v>
      </c>
      <c r="L21" s="44">
        <v>19</v>
      </c>
      <c r="M21" s="45" t="s">
        <v>100</v>
      </c>
      <c r="N21" s="45">
        <v>17.7</v>
      </c>
      <c r="O21" s="111">
        <v>137</v>
      </c>
      <c r="P21" s="111">
        <v>145</v>
      </c>
      <c r="Q21" s="111">
        <v>4503365</v>
      </c>
      <c r="R21" s="46">
        <f t="shared" si="4"/>
        <v>5987</v>
      </c>
      <c r="S21" s="47">
        <f t="shared" si="5"/>
        <v>143.68799999999999</v>
      </c>
      <c r="T21" s="47">
        <f t="shared" si="6"/>
        <v>5.9870000000000001</v>
      </c>
      <c r="U21" s="112">
        <v>6.4</v>
      </c>
      <c r="V21" s="112">
        <f t="shared" si="7"/>
        <v>6.4</v>
      </c>
      <c r="W21" s="113" t="s">
        <v>129</v>
      </c>
      <c r="X21" s="115">
        <v>1057</v>
      </c>
      <c r="Y21" s="115">
        <v>0</v>
      </c>
      <c r="Z21" s="115">
        <v>1187</v>
      </c>
      <c r="AA21" s="115">
        <v>1185</v>
      </c>
      <c r="AB21" s="115">
        <v>1188</v>
      </c>
      <c r="AC21" s="48" t="s">
        <v>90</v>
      </c>
      <c r="AD21" s="48" t="s">
        <v>90</v>
      </c>
      <c r="AE21" s="48" t="s">
        <v>90</v>
      </c>
      <c r="AF21" s="114" t="s">
        <v>90</v>
      </c>
      <c r="AG21" s="123">
        <v>47265872</v>
      </c>
      <c r="AH21" s="49">
        <f t="shared" si="9"/>
        <v>1356</v>
      </c>
      <c r="AI21" s="50">
        <f t="shared" si="8"/>
        <v>226.49072991481543</v>
      </c>
      <c r="AJ21" s="98">
        <v>1</v>
      </c>
      <c r="AK21" s="98">
        <v>0</v>
      </c>
      <c r="AL21" s="98">
        <v>1</v>
      </c>
      <c r="AM21" s="98">
        <v>1</v>
      </c>
      <c r="AN21" s="98">
        <v>1</v>
      </c>
      <c r="AO21" s="98">
        <v>0</v>
      </c>
      <c r="AP21" s="115">
        <v>10901598</v>
      </c>
      <c r="AQ21" s="115">
        <f t="shared" si="1"/>
        <v>0</v>
      </c>
      <c r="AR21" s="51"/>
      <c r="AS21" s="52" t="s">
        <v>101</v>
      </c>
      <c r="AY21" s="101"/>
    </row>
    <row r="22" spans="1:51" x14ac:dyDescent="0.25">
      <c r="A22" s="97" t="s">
        <v>163</v>
      </c>
      <c r="B22" s="40">
        <v>2.4583333333333299</v>
      </c>
      <c r="C22" s="40">
        <v>0.5</v>
      </c>
      <c r="D22" s="110">
        <v>4</v>
      </c>
      <c r="E22" s="41">
        <f t="shared" si="0"/>
        <v>2.8169014084507045</v>
      </c>
      <c r="F22" s="87">
        <v>83</v>
      </c>
      <c r="G22" s="41">
        <f t="shared" si="2"/>
        <v>58.450704225352112</v>
      </c>
      <c r="H22" s="42" t="s">
        <v>88</v>
      </c>
      <c r="I22" s="42">
        <f t="shared" si="3"/>
        <v>57.04225352112676</v>
      </c>
      <c r="J22" s="43">
        <f t="shared" si="10"/>
        <v>58.450704225352112</v>
      </c>
      <c r="K22" s="42">
        <f t="shared" si="11"/>
        <v>59.870704225352114</v>
      </c>
      <c r="L22" s="44">
        <v>19</v>
      </c>
      <c r="M22" s="45" t="s">
        <v>100</v>
      </c>
      <c r="N22" s="45">
        <v>17.3</v>
      </c>
      <c r="O22" s="111">
        <v>133</v>
      </c>
      <c r="P22" s="111">
        <v>148</v>
      </c>
      <c r="Q22" s="111">
        <v>4509494</v>
      </c>
      <c r="R22" s="46">
        <f t="shared" si="4"/>
        <v>6129</v>
      </c>
      <c r="S22" s="47">
        <f t="shared" si="5"/>
        <v>147.096</v>
      </c>
      <c r="T22" s="47">
        <f t="shared" si="6"/>
        <v>6.1289999999999996</v>
      </c>
      <c r="U22" s="112">
        <v>5.7</v>
      </c>
      <c r="V22" s="112">
        <f t="shared" si="7"/>
        <v>5.7</v>
      </c>
      <c r="W22" s="113" t="s">
        <v>129</v>
      </c>
      <c r="X22" s="115">
        <v>1078</v>
      </c>
      <c r="Y22" s="115">
        <v>0</v>
      </c>
      <c r="Z22" s="115">
        <v>1187</v>
      </c>
      <c r="AA22" s="115">
        <v>1185</v>
      </c>
      <c r="AB22" s="115">
        <v>1188</v>
      </c>
      <c r="AC22" s="48" t="s">
        <v>90</v>
      </c>
      <c r="AD22" s="48" t="s">
        <v>90</v>
      </c>
      <c r="AE22" s="48" t="s">
        <v>90</v>
      </c>
      <c r="AF22" s="114" t="s">
        <v>90</v>
      </c>
      <c r="AG22" s="123">
        <v>47267264</v>
      </c>
      <c r="AH22" s="49">
        <f t="shared" si="9"/>
        <v>1392</v>
      </c>
      <c r="AI22" s="50">
        <f t="shared" si="8"/>
        <v>227.11698482623595</v>
      </c>
      <c r="AJ22" s="98">
        <v>1</v>
      </c>
      <c r="AK22" s="98">
        <v>0</v>
      </c>
      <c r="AL22" s="98">
        <v>1</v>
      </c>
      <c r="AM22" s="98">
        <v>1</v>
      </c>
      <c r="AN22" s="98">
        <v>1</v>
      </c>
      <c r="AO22" s="98">
        <v>0</v>
      </c>
      <c r="AP22" s="115">
        <v>10901598</v>
      </c>
      <c r="AQ22" s="115">
        <f t="shared" si="1"/>
        <v>0</v>
      </c>
      <c r="AR22" s="51"/>
      <c r="AS22" s="52" t="s">
        <v>101</v>
      </c>
      <c r="AV22" s="55" t="s">
        <v>110</v>
      </c>
      <c r="AY22" s="101"/>
    </row>
    <row r="23" spans="1:51" x14ac:dyDescent="0.25">
      <c r="A23" s="97" t="s">
        <v>124</v>
      </c>
      <c r="B23" s="40">
        <v>2.5</v>
      </c>
      <c r="C23" s="40">
        <v>0.54166666666666696</v>
      </c>
      <c r="D23" s="110">
        <v>4</v>
      </c>
      <c r="E23" s="41">
        <f t="shared" si="0"/>
        <v>2.8169014084507045</v>
      </c>
      <c r="F23" s="173">
        <v>81</v>
      </c>
      <c r="G23" s="41">
        <f t="shared" si="2"/>
        <v>57.04225352112676</v>
      </c>
      <c r="H23" s="42" t="s">
        <v>88</v>
      </c>
      <c r="I23" s="42">
        <f t="shared" si="3"/>
        <v>55.633802816901408</v>
      </c>
      <c r="J23" s="43">
        <f t="shared" si="10"/>
        <v>57.04225352112676</v>
      </c>
      <c r="K23" s="42">
        <f>J23+(6/1.42)</f>
        <v>61.267605633802816</v>
      </c>
      <c r="L23" s="44">
        <v>19</v>
      </c>
      <c r="M23" s="45" t="s">
        <v>100</v>
      </c>
      <c r="N23" s="45">
        <v>17.5</v>
      </c>
      <c r="O23" s="111">
        <v>135</v>
      </c>
      <c r="P23" s="111">
        <v>148</v>
      </c>
      <c r="Q23" s="111">
        <v>4515579</v>
      </c>
      <c r="R23" s="46">
        <f t="shared" si="4"/>
        <v>6085</v>
      </c>
      <c r="S23" s="47">
        <f t="shared" si="5"/>
        <v>146.04</v>
      </c>
      <c r="T23" s="47">
        <f t="shared" si="6"/>
        <v>6.085</v>
      </c>
      <c r="U23" s="112">
        <v>5</v>
      </c>
      <c r="V23" s="112">
        <f t="shared" si="7"/>
        <v>5</v>
      </c>
      <c r="W23" s="113" t="s">
        <v>129</v>
      </c>
      <c r="X23" s="115">
        <v>1078</v>
      </c>
      <c r="Y23" s="115">
        <v>0</v>
      </c>
      <c r="Z23" s="115">
        <v>1187</v>
      </c>
      <c r="AA23" s="115">
        <v>1185</v>
      </c>
      <c r="AB23" s="115">
        <v>1188</v>
      </c>
      <c r="AC23" s="48" t="s">
        <v>90</v>
      </c>
      <c r="AD23" s="48" t="s">
        <v>90</v>
      </c>
      <c r="AE23" s="48" t="s">
        <v>90</v>
      </c>
      <c r="AF23" s="114" t="s">
        <v>90</v>
      </c>
      <c r="AG23" s="123">
        <v>47268651</v>
      </c>
      <c r="AH23" s="49">
        <f t="shared" si="9"/>
        <v>1387</v>
      </c>
      <c r="AI23" s="50">
        <f t="shared" si="8"/>
        <v>227.93755135579295</v>
      </c>
      <c r="AJ23" s="98">
        <v>1</v>
      </c>
      <c r="AK23" s="98">
        <v>0</v>
      </c>
      <c r="AL23" s="98">
        <v>1</v>
      </c>
      <c r="AM23" s="98">
        <v>1</v>
      </c>
      <c r="AN23" s="98">
        <v>1</v>
      </c>
      <c r="AO23" s="98">
        <v>0</v>
      </c>
      <c r="AP23" s="115">
        <v>10901598</v>
      </c>
      <c r="AQ23" s="115">
        <f t="shared" si="1"/>
        <v>0</v>
      </c>
      <c r="AR23" s="51"/>
      <c r="AS23" s="52" t="s">
        <v>113</v>
      </c>
      <c r="AT23" s="54"/>
      <c r="AV23" s="56" t="s">
        <v>111</v>
      </c>
      <c r="AW23" s="57" t="s">
        <v>112</v>
      </c>
      <c r="AY23" s="101"/>
    </row>
    <row r="24" spans="1:51" x14ac:dyDescent="0.25">
      <c r="B24" s="40">
        <v>2.5416666666666701</v>
      </c>
      <c r="C24" s="40">
        <v>0.58333333333333404</v>
      </c>
      <c r="D24" s="110">
        <v>4</v>
      </c>
      <c r="E24" s="41">
        <f t="shared" si="0"/>
        <v>2.8169014084507045</v>
      </c>
      <c r="F24" s="173">
        <v>81</v>
      </c>
      <c r="G24" s="41">
        <f t="shared" si="2"/>
        <v>57.04225352112676</v>
      </c>
      <c r="H24" s="42" t="s">
        <v>88</v>
      </c>
      <c r="I24" s="42">
        <f t="shared" si="3"/>
        <v>55.633802816901408</v>
      </c>
      <c r="J24" s="43">
        <f t="shared" si="10"/>
        <v>57.04225352112676</v>
      </c>
      <c r="K24" s="42">
        <f t="shared" ref="K24:K34" si="12">J24+(6/1.42)</f>
        <v>61.267605633802816</v>
      </c>
      <c r="L24" s="44">
        <v>18</v>
      </c>
      <c r="M24" s="45" t="s">
        <v>100</v>
      </c>
      <c r="N24" s="45">
        <v>17.3</v>
      </c>
      <c r="O24" s="111">
        <v>136</v>
      </c>
      <c r="P24" s="111">
        <v>144</v>
      </c>
      <c r="Q24" s="111">
        <v>4521822</v>
      </c>
      <c r="R24" s="46">
        <f t="shared" si="4"/>
        <v>6243</v>
      </c>
      <c r="S24" s="47">
        <f t="shared" si="5"/>
        <v>149.83199999999999</v>
      </c>
      <c r="T24" s="47">
        <f t="shared" si="6"/>
        <v>6.2430000000000003</v>
      </c>
      <c r="U24" s="112">
        <v>4.5</v>
      </c>
      <c r="V24" s="112">
        <f t="shared" si="7"/>
        <v>4.5</v>
      </c>
      <c r="W24" s="113" t="s">
        <v>129</v>
      </c>
      <c r="X24" s="115">
        <v>1048</v>
      </c>
      <c r="Y24" s="115">
        <v>0</v>
      </c>
      <c r="Z24" s="115">
        <v>1187</v>
      </c>
      <c r="AA24" s="115">
        <v>1185</v>
      </c>
      <c r="AB24" s="115">
        <v>1187</v>
      </c>
      <c r="AC24" s="48" t="s">
        <v>90</v>
      </c>
      <c r="AD24" s="48" t="s">
        <v>90</v>
      </c>
      <c r="AE24" s="48" t="s">
        <v>90</v>
      </c>
      <c r="AF24" s="114" t="s">
        <v>90</v>
      </c>
      <c r="AG24" s="123">
        <v>47270008</v>
      </c>
      <c r="AH24" s="49">
        <f>IF(ISBLANK(AG24),"-",AG24-AG23)</f>
        <v>1357</v>
      </c>
      <c r="AI24" s="50">
        <f t="shared" si="8"/>
        <v>217.36344706070798</v>
      </c>
      <c r="AJ24" s="98">
        <v>1</v>
      </c>
      <c r="AK24" s="98">
        <v>0</v>
      </c>
      <c r="AL24" s="98">
        <v>1</v>
      </c>
      <c r="AM24" s="98">
        <v>1</v>
      </c>
      <c r="AN24" s="98">
        <v>1</v>
      </c>
      <c r="AO24" s="98">
        <v>0</v>
      </c>
      <c r="AP24" s="115">
        <v>10901598</v>
      </c>
      <c r="AQ24" s="115">
        <f t="shared" si="1"/>
        <v>0</v>
      </c>
      <c r="AR24" s="53">
        <v>1.25</v>
      </c>
      <c r="AS24" s="52" t="s">
        <v>113</v>
      </c>
      <c r="AV24" s="58" t="s">
        <v>29</v>
      </c>
      <c r="AW24" s="58">
        <v>14.7</v>
      </c>
      <c r="AY24" s="101"/>
    </row>
    <row r="25" spans="1:51" x14ac:dyDescent="0.25">
      <c r="B25" s="40">
        <v>2.5833333333333299</v>
      </c>
      <c r="C25" s="40">
        <v>0.625</v>
      </c>
      <c r="D25" s="110">
        <v>4</v>
      </c>
      <c r="E25" s="41">
        <f t="shared" si="0"/>
        <v>2.8169014084507045</v>
      </c>
      <c r="F25" s="173">
        <v>81</v>
      </c>
      <c r="G25" s="41">
        <f t="shared" si="2"/>
        <v>57.04225352112676</v>
      </c>
      <c r="H25" s="42" t="s">
        <v>88</v>
      </c>
      <c r="I25" s="42">
        <f t="shared" si="3"/>
        <v>55.633802816901408</v>
      </c>
      <c r="J25" s="43">
        <f t="shared" si="10"/>
        <v>57.04225352112676</v>
      </c>
      <c r="K25" s="42">
        <f t="shared" si="12"/>
        <v>61.267605633802816</v>
      </c>
      <c r="L25" s="44">
        <v>18</v>
      </c>
      <c r="M25" s="45" t="s">
        <v>100</v>
      </c>
      <c r="N25" s="45">
        <v>16.899999999999999</v>
      </c>
      <c r="O25" s="111">
        <v>139</v>
      </c>
      <c r="P25" s="111">
        <v>144</v>
      </c>
      <c r="Q25" s="111">
        <v>4528072</v>
      </c>
      <c r="R25" s="46">
        <f t="shared" si="4"/>
        <v>6250</v>
      </c>
      <c r="S25" s="47">
        <f t="shared" si="5"/>
        <v>150</v>
      </c>
      <c r="T25" s="47">
        <f t="shared" si="6"/>
        <v>6.25</v>
      </c>
      <c r="U25" s="112">
        <v>3.8</v>
      </c>
      <c r="V25" s="112">
        <f t="shared" si="7"/>
        <v>3.8</v>
      </c>
      <c r="W25" s="113" t="s">
        <v>129</v>
      </c>
      <c r="X25" s="115">
        <v>1026</v>
      </c>
      <c r="Y25" s="115">
        <v>0</v>
      </c>
      <c r="Z25" s="115">
        <v>1187</v>
      </c>
      <c r="AA25" s="115">
        <v>1185</v>
      </c>
      <c r="AB25" s="115">
        <v>1187</v>
      </c>
      <c r="AC25" s="48" t="s">
        <v>90</v>
      </c>
      <c r="AD25" s="48" t="s">
        <v>90</v>
      </c>
      <c r="AE25" s="48" t="s">
        <v>90</v>
      </c>
      <c r="AF25" s="114" t="s">
        <v>90</v>
      </c>
      <c r="AG25" s="123">
        <v>47271448</v>
      </c>
      <c r="AH25" s="49">
        <f t="shared" si="9"/>
        <v>1440</v>
      </c>
      <c r="AI25" s="50">
        <f t="shared" si="8"/>
        <v>230.4</v>
      </c>
      <c r="AJ25" s="98">
        <v>1</v>
      </c>
      <c r="AK25" s="98">
        <v>0</v>
      </c>
      <c r="AL25" s="98">
        <v>1</v>
      </c>
      <c r="AM25" s="98">
        <v>1</v>
      </c>
      <c r="AN25" s="98">
        <v>1</v>
      </c>
      <c r="AO25" s="98">
        <v>0</v>
      </c>
      <c r="AP25" s="115">
        <v>10901598</v>
      </c>
      <c r="AQ25" s="115">
        <f t="shared" si="1"/>
        <v>0</v>
      </c>
      <c r="AR25" s="51"/>
      <c r="AS25" s="52" t="s">
        <v>113</v>
      </c>
      <c r="AV25" s="58" t="s">
        <v>74</v>
      </c>
      <c r="AW25" s="58">
        <v>10.36</v>
      </c>
      <c r="AY25" s="101"/>
    </row>
    <row r="26" spans="1:51" x14ac:dyDescent="0.25">
      <c r="B26" s="40">
        <v>2.625</v>
      </c>
      <c r="C26" s="40">
        <v>0.66666666666666696</v>
      </c>
      <c r="D26" s="110">
        <v>4</v>
      </c>
      <c r="E26" s="41">
        <f t="shared" si="0"/>
        <v>2.8169014084507045</v>
      </c>
      <c r="F26" s="173">
        <v>81</v>
      </c>
      <c r="G26" s="41">
        <f t="shared" si="2"/>
        <v>57.04225352112676</v>
      </c>
      <c r="H26" s="42" t="s">
        <v>88</v>
      </c>
      <c r="I26" s="42">
        <f t="shared" si="3"/>
        <v>53.521126760563384</v>
      </c>
      <c r="J26" s="43">
        <f>(F26-3)/1.42</f>
        <v>54.929577464788736</v>
      </c>
      <c r="K26" s="42">
        <f t="shared" si="12"/>
        <v>59.154929577464792</v>
      </c>
      <c r="L26" s="44">
        <v>18</v>
      </c>
      <c r="M26" s="45" t="s">
        <v>100</v>
      </c>
      <c r="N26" s="45">
        <v>16.7</v>
      </c>
      <c r="O26" s="111">
        <v>139</v>
      </c>
      <c r="P26" s="111">
        <v>142</v>
      </c>
      <c r="Q26" s="111">
        <v>4534027</v>
      </c>
      <c r="R26" s="46">
        <f t="shared" si="4"/>
        <v>5955</v>
      </c>
      <c r="S26" s="47">
        <f t="shared" si="5"/>
        <v>142.91999999999999</v>
      </c>
      <c r="T26" s="47">
        <f t="shared" si="6"/>
        <v>5.9550000000000001</v>
      </c>
      <c r="U26" s="112">
        <v>3.5</v>
      </c>
      <c r="V26" s="112">
        <f t="shared" si="7"/>
        <v>3.5</v>
      </c>
      <c r="W26" s="113" t="s">
        <v>129</v>
      </c>
      <c r="X26" s="115">
        <v>1005</v>
      </c>
      <c r="Y26" s="115">
        <v>0</v>
      </c>
      <c r="Z26" s="115">
        <v>1187</v>
      </c>
      <c r="AA26" s="115">
        <v>1185</v>
      </c>
      <c r="AB26" s="115">
        <v>1187</v>
      </c>
      <c r="AC26" s="48" t="s">
        <v>90</v>
      </c>
      <c r="AD26" s="48" t="s">
        <v>90</v>
      </c>
      <c r="AE26" s="48" t="s">
        <v>90</v>
      </c>
      <c r="AF26" s="114" t="s">
        <v>90</v>
      </c>
      <c r="AG26" s="123">
        <v>47272812</v>
      </c>
      <c r="AH26" s="49">
        <f t="shared" si="9"/>
        <v>1364</v>
      </c>
      <c r="AI26" s="50">
        <f t="shared" si="8"/>
        <v>229.0512174643157</v>
      </c>
      <c r="AJ26" s="98">
        <v>1</v>
      </c>
      <c r="AK26" s="98">
        <v>0</v>
      </c>
      <c r="AL26" s="98">
        <v>1</v>
      </c>
      <c r="AM26" s="98">
        <v>1</v>
      </c>
      <c r="AN26" s="98">
        <v>1</v>
      </c>
      <c r="AO26" s="98">
        <v>0</v>
      </c>
      <c r="AP26" s="115">
        <v>10901598</v>
      </c>
      <c r="AQ26" s="115">
        <f t="shared" si="1"/>
        <v>0</v>
      </c>
      <c r="AR26" s="51"/>
      <c r="AS26" s="52" t="s">
        <v>113</v>
      </c>
      <c r="AV26" s="58" t="s">
        <v>114</v>
      </c>
      <c r="AW26" s="58">
        <v>1.01325</v>
      </c>
      <c r="AY26" s="101"/>
    </row>
    <row r="27" spans="1:51" x14ac:dyDescent="0.25">
      <c r="B27" s="40">
        <v>2.6666666666666701</v>
      </c>
      <c r="C27" s="40">
        <v>0.70833333333333404</v>
      </c>
      <c r="D27" s="110">
        <v>4</v>
      </c>
      <c r="E27" s="41">
        <f t="shared" si="0"/>
        <v>2.8169014084507045</v>
      </c>
      <c r="F27" s="173">
        <v>81</v>
      </c>
      <c r="G27" s="41">
        <f t="shared" si="2"/>
        <v>57.04225352112676</v>
      </c>
      <c r="H27" s="42" t="s">
        <v>88</v>
      </c>
      <c r="I27" s="42">
        <f t="shared" si="3"/>
        <v>53.521126760563384</v>
      </c>
      <c r="J27" s="43">
        <f t="shared" ref="J27:J32" si="13">(F27-3)/1.42</f>
        <v>54.929577464788736</v>
      </c>
      <c r="K27" s="42">
        <f t="shared" si="12"/>
        <v>59.154929577464792</v>
      </c>
      <c r="L27" s="44">
        <v>18</v>
      </c>
      <c r="M27" s="45" t="s">
        <v>100</v>
      </c>
      <c r="N27" s="45">
        <v>16.7</v>
      </c>
      <c r="O27" s="111">
        <v>139</v>
      </c>
      <c r="P27" s="111">
        <v>140</v>
      </c>
      <c r="Q27" s="111">
        <v>4539898</v>
      </c>
      <c r="R27" s="46">
        <f t="shared" si="4"/>
        <v>5871</v>
      </c>
      <c r="S27" s="47">
        <f t="shared" si="5"/>
        <v>140.904</v>
      </c>
      <c r="T27" s="47">
        <f t="shared" si="6"/>
        <v>5.8710000000000004</v>
      </c>
      <c r="U27" s="112">
        <v>3.3</v>
      </c>
      <c r="V27" s="112">
        <f t="shared" si="7"/>
        <v>3.3</v>
      </c>
      <c r="W27" s="113" t="s">
        <v>129</v>
      </c>
      <c r="X27" s="115">
        <v>1005</v>
      </c>
      <c r="Y27" s="115">
        <v>0</v>
      </c>
      <c r="Z27" s="115">
        <v>1186</v>
      </c>
      <c r="AA27" s="115">
        <v>1185</v>
      </c>
      <c r="AB27" s="115">
        <v>1186</v>
      </c>
      <c r="AC27" s="48" t="s">
        <v>90</v>
      </c>
      <c r="AD27" s="48" t="s">
        <v>90</v>
      </c>
      <c r="AE27" s="48" t="s">
        <v>90</v>
      </c>
      <c r="AF27" s="114" t="s">
        <v>90</v>
      </c>
      <c r="AG27" s="123">
        <v>47274152</v>
      </c>
      <c r="AH27" s="49">
        <f t="shared" si="9"/>
        <v>1340</v>
      </c>
      <c r="AI27" s="50">
        <f t="shared" si="8"/>
        <v>228.24050417305398</v>
      </c>
      <c r="AJ27" s="98">
        <v>1</v>
      </c>
      <c r="AK27" s="98">
        <v>0</v>
      </c>
      <c r="AL27" s="98">
        <v>1</v>
      </c>
      <c r="AM27" s="98">
        <v>1</v>
      </c>
      <c r="AN27" s="98">
        <v>1</v>
      </c>
      <c r="AO27" s="98">
        <v>0</v>
      </c>
      <c r="AP27" s="115">
        <v>10901598</v>
      </c>
      <c r="AQ27" s="115">
        <f t="shared" si="1"/>
        <v>0</v>
      </c>
      <c r="AR27" s="51"/>
      <c r="AS27" s="52" t="s">
        <v>113</v>
      </c>
      <c r="AV27" s="58" t="s">
        <v>115</v>
      </c>
      <c r="AW27" s="58">
        <v>1</v>
      </c>
      <c r="AY27" s="101"/>
    </row>
    <row r="28" spans="1:51" x14ac:dyDescent="0.25">
      <c r="B28" s="40">
        <v>2.7083333333333299</v>
      </c>
      <c r="C28" s="40">
        <v>0.750000000000002</v>
      </c>
      <c r="D28" s="110">
        <v>4</v>
      </c>
      <c r="E28" s="41">
        <f t="shared" si="0"/>
        <v>2.8169014084507045</v>
      </c>
      <c r="F28" s="174">
        <v>78</v>
      </c>
      <c r="G28" s="41">
        <f t="shared" si="2"/>
        <v>54.929577464788736</v>
      </c>
      <c r="H28" s="42" t="s">
        <v>88</v>
      </c>
      <c r="I28" s="42">
        <f t="shared" si="3"/>
        <v>51.408450704225352</v>
      </c>
      <c r="J28" s="43">
        <f t="shared" si="13"/>
        <v>52.816901408450704</v>
      </c>
      <c r="K28" s="42">
        <f t="shared" si="12"/>
        <v>57.04225352112676</v>
      </c>
      <c r="L28" s="44">
        <v>18</v>
      </c>
      <c r="M28" s="45" t="s">
        <v>100</v>
      </c>
      <c r="N28" s="45">
        <v>16.7</v>
      </c>
      <c r="O28" s="111">
        <v>139</v>
      </c>
      <c r="P28" s="111">
        <v>138</v>
      </c>
      <c r="Q28" s="111">
        <v>4545812</v>
      </c>
      <c r="R28" s="46">
        <f t="shared" si="4"/>
        <v>5914</v>
      </c>
      <c r="S28" s="47">
        <f t="shared" si="5"/>
        <v>141.93600000000001</v>
      </c>
      <c r="T28" s="47">
        <f t="shared" si="6"/>
        <v>5.9139999999999997</v>
      </c>
      <c r="U28" s="112">
        <v>3</v>
      </c>
      <c r="V28" s="112">
        <f t="shared" si="7"/>
        <v>3</v>
      </c>
      <c r="W28" s="113" t="s">
        <v>129</v>
      </c>
      <c r="X28" s="115">
        <v>996</v>
      </c>
      <c r="Y28" s="115">
        <v>0</v>
      </c>
      <c r="Z28" s="115">
        <v>1186</v>
      </c>
      <c r="AA28" s="115">
        <v>1185</v>
      </c>
      <c r="AB28" s="115">
        <v>1188</v>
      </c>
      <c r="AC28" s="48" t="s">
        <v>90</v>
      </c>
      <c r="AD28" s="48" t="s">
        <v>90</v>
      </c>
      <c r="AE28" s="48" t="s">
        <v>90</v>
      </c>
      <c r="AF28" s="114" t="s">
        <v>90</v>
      </c>
      <c r="AG28" s="123">
        <v>47275512</v>
      </c>
      <c r="AH28" s="49">
        <f t="shared" si="9"/>
        <v>1360</v>
      </c>
      <c r="AI28" s="50">
        <f t="shared" si="8"/>
        <v>229.96280013527226</v>
      </c>
      <c r="AJ28" s="98">
        <v>1</v>
      </c>
      <c r="AK28" s="98">
        <v>0</v>
      </c>
      <c r="AL28" s="98">
        <v>1</v>
      </c>
      <c r="AM28" s="98">
        <v>1</v>
      </c>
      <c r="AN28" s="98">
        <v>1</v>
      </c>
      <c r="AO28" s="98">
        <v>0</v>
      </c>
      <c r="AP28" s="115">
        <v>10901598</v>
      </c>
      <c r="AQ28" s="115">
        <f t="shared" si="1"/>
        <v>0</v>
      </c>
      <c r="AR28" s="53">
        <v>1.18</v>
      </c>
      <c r="AS28" s="52" t="s">
        <v>113</v>
      </c>
      <c r="AV28" s="58" t="s">
        <v>116</v>
      </c>
      <c r="AW28" s="58">
        <v>101.325</v>
      </c>
      <c r="AY28" s="101"/>
    </row>
    <row r="29" spans="1:51" x14ac:dyDescent="0.25">
      <c r="A29" s="97" t="s">
        <v>134</v>
      </c>
      <c r="B29" s="40">
        <v>2.75</v>
      </c>
      <c r="C29" s="40">
        <v>0.79166666666666896</v>
      </c>
      <c r="D29" s="110">
        <v>3</v>
      </c>
      <c r="E29" s="41">
        <f t="shared" si="0"/>
        <v>2.1126760563380285</v>
      </c>
      <c r="F29" s="174">
        <v>78</v>
      </c>
      <c r="G29" s="41">
        <f t="shared" si="2"/>
        <v>54.929577464788736</v>
      </c>
      <c r="H29" s="42" t="s">
        <v>88</v>
      </c>
      <c r="I29" s="42">
        <f t="shared" si="3"/>
        <v>51.408450704225352</v>
      </c>
      <c r="J29" s="43">
        <f t="shared" si="13"/>
        <v>52.816901408450704</v>
      </c>
      <c r="K29" s="42">
        <f t="shared" si="12"/>
        <v>57.04225352112676</v>
      </c>
      <c r="L29" s="44">
        <v>18</v>
      </c>
      <c r="M29" s="45" t="s">
        <v>100</v>
      </c>
      <c r="N29" s="45">
        <v>16.600000000000001</v>
      </c>
      <c r="O29" s="111">
        <v>138</v>
      </c>
      <c r="P29" s="111">
        <v>140</v>
      </c>
      <c r="Q29" s="111">
        <v>4551580</v>
      </c>
      <c r="R29" s="46">
        <f t="shared" si="4"/>
        <v>5768</v>
      </c>
      <c r="S29" s="47">
        <f t="shared" si="5"/>
        <v>138.43199999999999</v>
      </c>
      <c r="T29" s="47">
        <f t="shared" si="6"/>
        <v>5.7679999999999998</v>
      </c>
      <c r="U29" s="112">
        <v>2.8</v>
      </c>
      <c r="V29" s="112">
        <f t="shared" si="7"/>
        <v>2.8</v>
      </c>
      <c r="W29" s="113" t="s">
        <v>129</v>
      </c>
      <c r="X29" s="115">
        <v>966</v>
      </c>
      <c r="Y29" s="115">
        <v>0</v>
      </c>
      <c r="Z29" s="115">
        <v>1187</v>
      </c>
      <c r="AA29" s="115">
        <v>1185</v>
      </c>
      <c r="AB29" s="115">
        <v>1187</v>
      </c>
      <c r="AC29" s="48" t="s">
        <v>90</v>
      </c>
      <c r="AD29" s="48" t="s">
        <v>90</v>
      </c>
      <c r="AE29" s="48" t="s">
        <v>90</v>
      </c>
      <c r="AF29" s="114" t="s">
        <v>90</v>
      </c>
      <c r="AG29" s="123">
        <v>47276832</v>
      </c>
      <c r="AH29" s="49">
        <f t="shared" si="9"/>
        <v>1320</v>
      </c>
      <c r="AI29" s="50">
        <f t="shared" si="8"/>
        <v>228.84882108183081</v>
      </c>
      <c r="AJ29" s="98">
        <v>1</v>
      </c>
      <c r="AK29" s="98">
        <v>0</v>
      </c>
      <c r="AL29" s="98">
        <v>1</v>
      </c>
      <c r="AM29" s="98">
        <v>1</v>
      </c>
      <c r="AN29" s="98">
        <v>1</v>
      </c>
      <c r="AO29" s="98">
        <v>0</v>
      </c>
      <c r="AP29" s="115">
        <v>10901598</v>
      </c>
      <c r="AQ29" s="115">
        <f t="shared" si="1"/>
        <v>0</v>
      </c>
      <c r="AR29" s="51"/>
      <c r="AS29" s="52" t="s">
        <v>113</v>
      </c>
      <c r="AY29" s="101"/>
    </row>
    <row r="30" spans="1:51" x14ac:dyDescent="0.25">
      <c r="B30" s="40">
        <v>2.7916666666666701</v>
      </c>
      <c r="C30" s="40">
        <v>0.83333333333333703</v>
      </c>
      <c r="D30" s="110">
        <v>3</v>
      </c>
      <c r="E30" s="41">
        <f t="shared" si="0"/>
        <v>2.1126760563380285</v>
      </c>
      <c r="F30" s="175">
        <v>76</v>
      </c>
      <c r="G30" s="41">
        <f t="shared" si="2"/>
        <v>53.521126760563384</v>
      </c>
      <c r="H30" s="42" t="s">
        <v>88</v>
      </c>
      <c r="I30" s="42">
        <f t="shared" si="3"/>
        <v>50</v>
      </c>
      <c r="J30" s="43">
        <f t="shared" si="13"/>
        <v>51.408450704225352</v>
      </c>
      <c r="K30" s="42">
        <f t="shared" si="12"/>
        <v>55.633802816901408</v>
      </c>
      <c r="L30" s="44">
        <v>18</v>
      </c>
      <c r="M30" s="45" t="s">
        <v>100</v>
      </c>
      <c r="N30" s="45">
        <v>16.600000000000001</v>
      </c>
      <c r="O30" s="111">
        <v>138</v>
      </c>
      <c r="P30" s="111">
        <v>140</v>
      </c>
      <c r="Q30" s="111">
        <v>4557449</v>
      </c>
      <c r="R30" s="46">
        <f t="shared" si="4"/>
        <v>5869</v>
      </c>
      <c r="S30" s="47">
        <f t="shared" si="5"/>
        <v>140.85599999999999</v>
      </c>
      <c r="T30" s="47">
        <f t="shared" si="6"/>
        <v>5.8689999999999998</v>
      </c>
      <c r="U30" s="112">
        <v>2.6</v>
      </c>
      <c r="V30" s="112">
        <f t="shared" si="7"/>
        <v>2.6</v>
      </c>
      <c r="W30" s="113" t="s">
        <v>129</v>
      </c>
      <c r="X30" s="115">
        <v>996</v>
      </c>
      <c r="Y30" s="115">
        <v>0</v>
      </c>
      <c r="Z30" s="115">
        <v>1188</v>
      </c>
      <c r="AA30" s="115">
        <v>1185</v>
      </c>
      <c r="AB30" s="115">
        <v>1188</v>
      </c>
      <c r="AC30" s="48" t="s">
        <v>90</v>
      </c>
      <c r="AD30" s="48" t="s">
        <v>90</v>
      </c>
      <c r="AE30" s="48" t="s">
        <v>90</v>
      </c>
      <c r="AF30" s="114" t="s">
        <v>90</v>
      </c>
      <c r="AG30" s="123">
        <v>47278172</v>
      </c>
      <c r="AH30" s="49">
        <f t="shared" si="9"/>
        <v>1340</v>
      </c>
      <c r="AI30" s="50">
        <f t="shared" si="8"/>
        <v>228.31828250127791</v>
      </c>
      <c r="AJ30" s="98">
        <v>1</v>
      </c>
      <c r="AK30" s="98">
        <v>0</v>
      </c>
      <c r="AL30" s="98">
        <v>1</v>
      </c>
      <c r="AM30" s="98">
        <v>1</v>
      </c>
      <c r="AN30" s="98">
        <v>1</v>
      </c>
      <c r="AO30" s="98">
        <v>0</v>
      </c>
      <c r="AP30" s="115">
        <v>10901598</v>
      </c>
      <c r="AQ30" s="115">
        <f t="shared" si="1"/>
        <v>0</v>
      </c>
      <c r="AR30" s="51"/>
      <c r="AS30" s="52" t="s">
        <v>113</v>
      </c>
      <c r="AV30" s="339" t="s">
        <v>117</v>
      </c>
      <c r="AW30" s="339"/>
      <c r="AY30" s="101"/>
    </row>
    <row r="31" spans="1:51" x14ac:dyDescent="0.25">
      <c r="B31" s="40">
        <v>2.8333333333333299</v>
      </c>
      <c r="C31" s="40">
        <v>0.875000000000004</v>
      </c>
      <c r="D31" s="110">
        <v>3</v>
      </c>
      <c r="E31" s="41">
        <f t="shared" si="0"/>
        <v>2.1126760563380285</v>
      </c>
      <c r="F31" s="175">
        <v>83</v>
      </c>
      <c r="G31" s="41">
        <f t="shared" si="2"/>
        <v>58.450704225352112</v>
      </c>
      <c r="H31" s="42" t="s">
        <v>88</v>
      </c>
      <c r="I31" s="42">
        <f t="shared" si="3"/>
        <v>54.929577464788736</v>
      </c>
      <c r="J31" s="43">
        <f t="shared" si="13"/>
        <v>56.338028169014088</v>
      </c>
      <c r="K31" s="42">
        <f t="shared" si="12"/>
        <v>60.563380281690144</v>
      </c>
      <c r="L31" s="44">
        <v>18</v>
      </c>
      <c r="M31" s="45" t="s">
        <v>100</v>
      </c>
      <c r="N31" s="45">
        <v>16.100000000000001</v>
      </c>
      <c r="O31" s="111">
        <v>132</v>
      </c>
      <c r="P31" s="111">
        <v>140</v>
      </c>
      <c r="Q31" s="111">
        <v>4563256</v>
      </c>
      <c r="R31" s="46">
        <f t="shared" si="4"/>
        <v>5807</v>
      </c>
      <c r="S31" s="47">
        <f t="shared" si="5"/>
        <v>139.36799999999999</v>
      </c>
      <c r="T31" s="47">
        <f t="shared" si="6"/>
        <v>5.8070000000000004</v>
      </c>
      <c r="U31" s="112">
        <v>2.2999999999999998</v>
      </c>
      <c r="V31" s="112">
        <f t="shared" si="7"/>
        <v>2.2999999999999998</v>
      </c>
      <c r="W31" s="113" t="s">
        <v>129</v>
      </c>
      <c r="X31" s="115">
        <v>1057</v>
      </c>
      <c r="Y31" s="115">
        <v>0</v>
      </c>
      <c r="Z31" s="115">
        <v>1187</v>
      </c>
      <c r="AA31" s="115">
        <v>1185</v>
      </c>
      <c r="AB31" s="115">
        <v>1187</v>
      </c>
      <c r="AC31" s="48" t="s">
        <v>90</v>
      </c>
      <c r="AD31" s="48" t="s">
        <v>90</v>
      </c>
      <c r="AE31" s="48" t="s">
        <v>90</v>
      </c>
      <c r="AF31" s="114" t="s">
        <v>90</v>
      </c>
      <c r="AG31" s="123">
        <v>47279524</v>
      </c>
      <c r="AH31" s="49">
        <f t="shared" si="9"/>
        <v>1352</v>
      </c>
      <c r="AI31" s="50">
        <f t="shared" si="8"/>
        <v>232.82245565696573</v>
      </c>
      <c r="AJ31" s="98">
        <v>1</v>
      </c>
      <c r="AK31" s="98">
        <v>0</v>
      </c>
      <c r="AL31" s="98">
        <v>1</v>
      </c>
      <c r="AM31" s="98">
        <v>1</v>
      </c>
      <c r="AN31" s="98">
        <v>1</v>
      </c>
      <c r="AO31" s="98">
        <v>0</v>
      </c>
      <c r="AP31" s="115">
        <v>10901598</v>
      </c>
      <c r="AQ31" s="115">
        <f t="shared" si="1"/>
        <v>0</v>
      </c>
      <c r="AR31" s="51"/>
      <c r="AS31" s="52" t="s">
        <v>113</v>
      </c>
      <c r="AV31" s="59" t="s">
        <v>29</v>
      </c>
      <c r="AW31" s="59" t="s">
        <v>74</v>
      </c>
      <c r="AY31" s="101"/>
    </row>
    <row r="32" spans="1:51" x14ac:dyDescent="0.25">
      <c r="B32" s="40">
        <v>2.875</v>
      </c>
      <c r="C32" s="40">
        <v>0.91666666666667096</v>
      </c>
      <c r="D32" s="110">
        <v>4</v>
      </c>
      <c r="E32" s="41">
        <f t="shared" si="0"/>
        <v>2.8169014084507045</v>
      </c>
      <c r="F32" s="175">
        <v>83</v>
      </c>
      <c r="G32" s="41">
        <f t="shared" si="2"/>
        <v>58.450704225352112</v>
      </c>
      <c r="H32" s="42" t="s">
        <v>88</v>
      </c>
      <c r="I32" s="42">
        <f t="shared" si="3"/>
        <v>54.929577464788736</v>
      </c>
      <c r="J32" s="43">
        <f t="shared" si="13"/>
        <v>56.338028169014088</v>
      </c>
      <c r="K32" s="42">
        <f t="shared" si="12"/>
        <v>60.563380281690144</v>
      </c>
      <c r="L32" s="44">
        <v>14</v>
      </c>
      <c r="M32" s="45" t="s">
        <v>118</v>
      </c>
      <c r="N32" s="45">
        <v>12.6</v>
      </c>
      <c r="O32" s="111">
        <v>129</v>
      </c>
      <c r="P32" s="111">
        <v>138</v>
      </c>
      <c r="Q32" s="111">
        <v>4568876</v>
      </c>
      <c r="R32" s="46">
        <f t="shared" si="4"/>
        <v>5620</v>
      </c>
      <c r="S32" s="47">
        <f t="shared" si="5"/>
        <v>134.88</v>
      </c>
      <c r="T32" s="47">
        <f t="shared" si="6"/>
        <v>5.62</v>
      </c>
      <c r="U32" s="112">
        <v>1.9</v>
      </c>
      <c r="V32" s="112">
        <f t="shared" si="7"/>
        <v>1.9</v>
      </c>
      <c r="W32" s="113" t="s">
        <v>129</v>
      </c>
      <c r="X32" s="115">
        <v>1067</v>
      </c>
      <c r="Y32" s="115">
        <v>0</v>
      </c>
      <c r="Z32" s="115">
        <v>1186</v>
      </c>
      <c r="AA32" s="115">
        <v>1185</v>
      </c>
      <c r="AB32" s="115">
        <v>1187</v>
      </c>
      <c r="AC32" s="48" t="s">
        <v>90</v>
      </c>
      <c r="AD32" s="48" t="s">
        <v>90</v>
      </c>
      <c r="AE32" s="48" t="s">
        <v>90</v>
      </c>
      <c r="AF32" s="114" t="s">
        <v>90</v>
      </c>
      <c r="AG32" s="123">
        <v>47280840</v>
      </c>
      <c r="AH32" s="49">
        <f t="shared" si="9"/>
        <v>1316</v>
      </c>
      <c r="AI32" s="50">
        <f t="shared" si="8"/>
        <v>234.16370106761565</v>
      </c>
      <c r="AJ32" s="98">
        <v>1</v>
      </c>
      <c r="AK32" s="98">
        <v>0</v>
      </c>
      <c r="AL32" s="98">
        <v>1</v>
      </c>
      <c r="AM32" s="98">
        <v>1</v>
      </c>
      <c r="AN32" s="98">
        <v>1</v>
      </c>
      <c r="AO32" s="98">
        <v>0</v>
      </c>
      <c r="AP32" s="115">
        <v>10901598</v>
      </c>
      <c r="AQ32" s="115">
        <f t="shared" si="1"/>
        <v>0</v>
      </c>
      <c r="AR32" s="53">
        <v>1.24</v>
      </c>
      <c r="AS32" s="52" t="s">
        <v>113</v>
      </c>
      <c r="AV32" s="60">
        <v>1</v>
      </c>
      <c r="AW32" s="60">
        <f>IFERROR(AV32*VLOOKUP(AV31,AV24:AW28,2,FALSE)/VLOOKUP(AW31,AV24:AW28,2,FALSE),"Enter Unit and Value")</f>
        <v>1.4189189189189189</v>
      </c>
      <c r="AY32" s="101"/>
    </row>
    <row r="33" spans="1:51" x14ac:dyDescent="0.25">
      <c r="B33" s="40">
        <v>2.9166666666666701</v>
      </c>
      <c r="C33" s="40">
        <v>0.95833333333333803</v>
      </c>
      <c r="D33" s="110">
        <v>3</v>
      </c>
      <c r="E33" s="41">
        <f t="shared" si="0"/>
        <v>2.1126760563380285</v>
      </c>
      <c r="F33" s="175">
        <v>83</v>
      </c>
      <c r="G33" s="41">
        <f t="shared" si="2"/>
        <v>58.450704225352112</v>
      </c>
      <c r="H33" s="42" t="s">
        <v>88</v>
      </c>
      <c r="I33" s="42">
        <f>J33-(2/1.42)</f>
        <v>53.521126760563384</v>
      </c>
      <c r="J33" s="43">
        <f>(F33-5)/1.42</f>
        <v>54.929577464788736</v>
      </c>
      <c r="K33" s="42">
        <f t="shared" si="12"/>
        <v>59.154929577464792</v>
      </c>
      <c r="L33" s="44">
        <v>14</v>
      </c>
      <c r="M33" s="45" t="s">
        <v>118</v>
      </c>
      <c r="N33" s="45">
        <v>11.9</v>
      </c>
      <c r="O33" s="111">
        <v>136</v>
      </c>
      <c r="P33" s="111">
        <v>125</v>
      </c>
      <c r="Q33" s="111">
        <v>4574548</v>
      </c>
      <c r="R33" s="46">
        <f t="shared" si="4"/>
        <v>5672</v>
      </c>
      <c r="S33" s="47">
        <f t="shared" si="5"/>
        <v>136.12799999999999</v>
      </c>
      <c r="T33" s="47">
        <f t="shared" si="6"/>
        <v>5.6719999999999997</v>
      </c>
      <c r="U33" s="112">
        <v>1.8</v>
      </c>
      <c r="V33" s="112">
        <f t="shared" si="7"/>
        <v>1.8</v>
      </c>
      <c r="W33" s="113" t="s">
        <v>135</v>
      </c>
      <c r="X33" s="115">
        <v>0</v>
      </c>
      <c r="Y33" s="115">
        <v>0</v>
      </c>
      <c r="Z33" s="115">
        <v>1186</v>
      </c>
      <c r="AA33" s="115">
        <v>1185</v>
      </c>
      <c r="AB33" s="115">
        <v>1187</v>
      </c>
      <c r="AC33" s="48" t="s">
        <v>90</v>
      </c>
      <c r="AD33" s="48" t="s">
        <v>90</v>
      </c>
      <c r="AE33" s="48" t="s">
        <v>90</v>
      </c>
      <c r="AF33" s="114" t="s">
        <v>90</v>
      </c>
      <c r="AG33" s="123">
        <v>47282140</v>
      </c>
      <c r="AH33" s="49">
        <f t="shared" si="9"/>
        <v>1300</v>
      </c>
      <c r="AI33" s="50">
        <f t="shared" si="8"/>
        <v>229.1960507757405</v>
      </c>
      <c r="AJ33" s="98">
        <v>0</v>
      </c>
      <c r="AK33" s="98">
        <v>0</v>
      </c>
      <c r="AL33" s="98">
        <v>10</v>
      </c>
      <c r="AM33" s="98">
        <v>1</v>
      </c>
      <c r="AN33" s="98">
        <v>1</v>
      </c>
      <c r="AO33" s="98">
        <v>0.5</v>
      </c>
      <c r="AP33" s="115">
        <v>10901634</v>
      </c>
      <c r="AQ33" s="115">
        <f t="shared" si="1"/>
        <v>36</v>
      </c>
      <c r="AR33" s="51"/>
      <c r="AS33" s="52" t="s">
        <v>113</v>
      </c>
      <c r="AY33" s="101"/>
    </row>
    <row r="34" spans="1:51" x14ac:dyDescent="0.25">
      <c r="B34" s="40">
        <v>2.9583333333333299</v>
      </c>
      <c r="C34" s="40">
        <v>1</v>
      </c>
      <c r="D34" s="110">
        <v>3</v>
      </c>
      <c r="E34" s="41">
        <f t="shared" si="0"/>
        <v>2.1126760563380285</v>
      </c>
      <c r="F34" s="175">
        <v>83</v>
      </c>
      <c r="G34" s="41">
        <f t="shared" si="2"/>
        <v>58.450704225352112</v>
      </c>
      <c r="H34" s="42" t="s">
        <v>88</v>
      </c>
      <c r="I34" s="42">
        <f t="shared" si="3"/>
        <v>53.521126760563384</v>
      </c>
      <c r="J34" s="43">
        <f>(F34-5)/1.42</f>
        <v>54.929577464788736</v>
      </c>
      <c r="K34" s="42">
        <f t="shared" si="12"/>
        <v>59.154929577464792</v>
      </c>
      <c r="L34" s="44">
        <v>14</v>
      </c>
      <c r="M34" s="45" t="s">
        <v>118</v>
      </c>
      <c r="N34" s="61">
        <v>11.5</v>
      </c>
      <c r="O34" s="111">
        <v>144</v>
      </c>
      <c r="P34" s="111">
        <v>126</v>
      </c>
      <c r="Q34" s="111">
        <v>4579922</v>
      </c>
      <c r="R34" s="46">
        <f t="shared" si="4"/>
        <v>5374</v>
      </c>
      <c r="S34" s="47">
        <f t="shared" si="5"/>
        <v>128.976</v>
      </c>
      <c r="T34" s="47">
        <f t="shared" si="6"/>
        <v>5.3739999999999997</v>
      </c>
      <c r="U34" s="112">
        <v>2.1</v>
      </c>
      <c r="V34" s="112">
        <f t="shared" si="7"/>
        <v>2.1</v>
      </c>
      <c r="W34" s="113" t="s">
        <v>135</v>
      </c>
      <c r="X34" s="115">
        <v>0</v>
      </c>
      <c r="Y34" s="115">
        <v>0</v>
      </c>
      <c r="Z34" s="115">
        <v>1187</v>
      </c>
      <c r="AA34" s="115">
        <v>1185</v>
      </c>
      <c r="AB34" s="115">
        <v>1188</v>
      </c>
      <c r="AC34" s="48" t="s">
        <v>90</v>
      </c>
      <c r="AD34" s="48" t="s">
        <v>90</v>
      </c>
      <c r="AE34" s="48" t="s">
        <v>90</v>
      </c>
      <c r="AF34" s="114" t="s">
        <v>90</v>
      </c>
      <c r="AG34" s="123">
        <v>47283380</v>
      </c>
      <c r="AH34" s="49">
        <f t="shared" si="9"/>
        <v>1240</v>
      </c>
      <c r="AI34" s="50">
        <f t="shared" si="8"/>
        <v>230.74060290286567</v>
      </c>
      <c r="AJ34" s="98">
        <v>0</v>
      </c>
      <c r="AK34" s="98">
        <v>0</v>
      </c>
      <c r="AL34" s="98">
        <v>1</v>
      </c>
      <c r="AM34" s="98">
        <v>1</v>
      </c>
      <c r="AN34" s="98">
        <v>1</v>
      </c>
      <c r="AO34" s="98">
        <v>0.5</v>
      </c>
      <c r="AP34" s="115">
        <v>10901968</v>
      </c>
      <c r="AQ34" s="115">
        <f t="shared" si="1"/>
        <v>334</v>
      </c>
      <c r="AR34" s="51"/>
      <c r="AS34" s="52" t="s">
        <v>113</v>
      </c>
      <c r="AV34" s="56" t="s">
        <v>119</v>
      </c>
      <c r="AW34" s="62" t="s">
        <v>30</v>
      </c>
      <c r="AY34" s="101"/>
    </row>
    <row r="35" spans="1:51" x14ac:dyDescent="0.25">
      <c r="B35" s="92"/>
      <c r="C35" s="93"/>
      <c r="D35" s="92"/>
      <c r="E35" s="95"/>
      <c r="F35" s="95"/>
      <c r="G35" s="96"/>
      <c r="H35" s="94"/>
      <c r="I35" s="95"/>
      <c r="J35" s="95"/>
      <c r="K35" s="96"/>
      <c r="L35" s="340" t="s">
        <v>120</v>
      </c>
      <c r="M35" s="341"/>
      <c r="N35" s="342"/>
      <c r="O35" s="63"/>
      <c r="P35" s="119"/>
      <c r="Q35" s="119"/>
      <c r="R35" s="64">
        <f>SUM(R11:R34)</f>
        <v>136478</v>
      </c>
      <c r="S35" s="65">
        <f>AVERAGE(S11:S34)</f>
        <v>136.47800000000001</v>
      </c>
      <c r="T35" s="65">
        <f>SUM(T11:T34)</f>
        <v>136.47799999999998</v>
      </c>
      <c r="U35" s="112"/>
      <c r="V35" s="94"/>
      <c r="W35" s="57"/>
      <c r="X35" s="88"/>
      <c r="Y35" s="89"/>
      <c r="Z35" s="89"/>
      <c r="AA35" s="89"/>
      <c r="AB35" s="90"/>
      <c r="AC35" s="88"/>
      <c r="AD35" s="89"/>
      <c r="AE35" s="90"/>
      <c r="AF35" s="91"/>
      <c r="AG35" s="66">
        <f>AG34-AG10</f>
        <v>31680</v>
      </c>
      <c r="AH35" s="67">
        <f>SUM(AH11:AH34)</f>
        <v>31680</v>
      </c>
      <c r="AI35" s="68">
        <f>$AH$35/$T35</f>
        <v>232.12532422808076</v>
      </c>
      <c r="AJ35" s="98"/>
      <c r="AK35" s="98"/>
      <c r="AL35" s="98"/>
      <c r="AM35" s="98"/>
      <c r="AN35" s="98"/>
      <c r="AO35" s="69"/>
      <c r="AP35" s="70">
        <f>AP34-AP10</f>
        <v>2939</v>
      </c>
      <c r="AQ35" s="71">
        <f>SUM(AQ11:AQ34)</f>
        <v>2939</v>
      </c>
      <c r="AR35" s="72">
        <f>AVERAGE(AR11:AR34)</f>
        <v>1.1683333333333332</v>
      </c>
      <c r="AS35" s="69"/>
      <c r="AV35" s="73" t="s">
        <v>30</v>
      </c>
      <c r="AW35" s="73">
        <v>1</v>
      </c>
      <c r="AY35" s="101"/>
    </row>
    <row r="36" spans="1:51" x14ac:dyDescent="0.25">
      <c r="B36" s="74"/>
      <c r="C36" s="74"/>
      <c r="D36" s="74"/>
      <c r="E36" s="75"/>
      <c r="F36" s="75"/>
      <c r="G36" s="75"/>
      <c r="H36" s="75"/>
      <c r="I36" s="76"/>
      <c r="J36" s="76"/>
      <c r="K36" s="76"/>
      <c r="L36" s="99"/>
      <c r="M36" s="99"/>
      <c r="N36" s="99"/>
      <c r="O36" s="99"/>
      <c r="P36" s="99"/>
      <c r="Q36" s="99"/>
      <c r="R36" s="99"/>
      <c r="S36" s="99"/>
      <c r="T36" s="99"/>
      <c r="U36" s="77"/>
      <c r="V36" s="77"/>
      <c r="W36" s="99"/>
      <c r="X36" s="99"/>
      <c r="Y36" s="99"/>
      <c r="Z36" s="102"/>
      <c r="AA36" s="99"/>
      <c r="AB36" s="99"/>
      <c r="AC36" s="99"/>
      <c r="AD36" s="99"/>
      <c r="AE36" s="99"/>
      <c r="AH36" s="78"/>
      <c r="AM36" s="99"/>
      <c r="AN36" s="99"/>
      <c r="AO36" s="99"/>
      <c r="AP36" s="99"/>
      <c r="AQ36" s="99"/>
      <c r="AR36" s="99"/>
      <c r="AV36" s="73" t="s">
        <v>121</v>
      </c>
      <c r="AW36" s="73">
        <v>41.67</v>
      </c>
      <c r="AY36" s="101"/>
    </row>
    <row r="37" spans="1:51" x14ac:dyDescent="0.25">
      <c r="B37" s="86" t="s">
        <v>122</v>
      </c>
      <c r="C37" s="86"/>
      <c r="D37" s="86"/>
      <c r="E37" s="85"/>
      <c r="F37" s="85"/>
      <c r="G37" s="85"/>
      <c r="H37" s="85"/>
      <c r="I37" s="85"/>
      <c r="J37" s="85"/>
      <c r="K37" s="85"/>
      <c r="L37" s="85"/>
      <c r="M37" s="85"/>
      <c r="N37" s="85"/>
      <c r="O37" s="85"/>
      <c r="P37" s="85"/>
      <c r="Q37" s="85"/>
      <c r="R37" s="85"/>
      <c r="S37" s="85"/>
      <c r="T37" s="85"/>
      <c r="U37" s="85"/>
      <c r="V37" s="85"/>
      <c r="W37" s="102"/>
      <c r="X37" s="102"/>
      <c r="Y37" s="102"/>
      <c r="Z37" s="102"/>
      <c r="AA37" s="102"/>
      <c r="AB37" s="102"/>
      <c r="AC37" s="102"/>
      <c r="AD37" s="102"/>
      <c r="AE37" s="102"/>
      <c r="AM37" s="20"/>
      <c r="AN37" s="99"/>
      <c r="AO37" s="99"/>
      <c r="AP37" s="99"/>
      <c r="AQ37" s="99"/>
      <c r="AR37" s="102"/>
      <c r="AV37" s="73" t="s">
        <v>123</v>
      </c>
      <c r="AW37" s="73">
        <v>11.574999999999999</v>
      </c>
      <c r="AY37" s="101"/>
    </row>
    <row r="38" spans="1:51" x14ac:dyDescent="0.25">
      <c r="B38" s="84" t="s">
        <v>130</v>
      </c>
      <c r="C38" s="105"/>
      <c r="D38" s="105"/>
      <c r="E38" s="105"/>
      <c r="F38" s="105"/>
      <c r="G38" s="105"/>
      <c r="H38" s="105"/>
      <c r="I38" s="106"/>
      <c r="J38" s="106"/>
      <c r="K38" s="106"/>
      <c r="L38" s="106"/>
      <c r="M38" s="106"/>
      <c r="N38" s="106"/>
      <c r="O38" s="106"/>
      <c r="P38" s="106"/>
      <c r="Q38" s="106"/>
      <c r="R38" s="106"/>
      <c r="S38" s="85"/>
      <c r="T38" s="85"/>
      <c r="U38" s="85"/>
      <c r="V38" s="85"/>
      <c r="W38" s="102"/>
      <c r="X38" s="102"/>
      <c r="Y38" s="102"/>
      <c r="Z38" s="102"/>
      <c r="AA38" s="102"/>
      <c r="AB38" s="102"/>
      <c r="AC38" s="102"/>
      <c r="AD38" s="102"/>
      <c r="AE38" s="102"/>
      <c r="AM38" s="20"/>
      <c r="AN38" s="99"/>
      <c r="AO38" s="99"/>
      <c r="AP38" s="99"/>
      <c r="AQ38" s="99"/>
      <c r="AR38" s="102"/>
      <c r="AV38" s="73"/>
      <c r="AW38" s="73"/>
      <c r="AY38" s="101"/>
    </row>
    <row r="39" spans="1:51" x14ac:dyDescent="0.25">
      <c r="B39" s="167" t="s">
        <v>131</v>
      </c>
      <c r="C39" s="105"/>
      <c r="D39" s="105"/>
      <c r="E39" s="105"/>
      <c r="F39" s="105"/>
      <c r="G39" s="105"/>
      <c r="H39" s="105"/>
      <c r="I39" s="106"/>
      <c r="J39" s="106"/>
      <c r="K39" s="106"/>
      <c r="L39" s="106"/>
      <c r="M39" s="106"/>
      <c r="N39" s="106"/>
      <c r="O39" s="106"/>
      <c r="P39" s="106"/>
      <c r="Q39" s="106"/>
      <c r="R39" s="106"/>
      <c r="S39" s="85"/>
      <c r="T39" s="85"/>
      <c r="U39" s="85"/>
      <c r="V39" s="85"/>
      <c r="W39" s="102"/>
      <c r="X39" s="102"/>
      <c r="Y39" s="102"/>
      <c r="Z39" s="102"/>
      <c r="AA39" s="102"/>
      <c r="AB39" s="102"/>
      <c r="AC39" s="102"/>
      <c r="AD39" s="102"/>
      <c r="AE39" s="102"/>
      <c r="AM39" s="20"/>
      <c r="AN39" s="99"/>
      <c r="AO39" s="99"/>
      <c r="AP39" s="99"/>
      <c r="AQ39" s="99"/>
      <c r="AR39" s="102"/>
      <c r="AV39" s="73"/>
      <c r="AW39" s="73"/>
      <c r="AY39" s="101"/>
    </row>
    <row r="40" spans="1:51" x14ac:dyDescent="0.25">
      <c r="B40" s="167" t="s">
        <v>191</v>
      </c>
      <c r="C40" s="105"/>
      <c r="D40" s="105"/>
      <c r="E40" s="105"/>
      <c r="F40" s="105"/>
      <c r="G40" s="105"/>
      <c r="H40" s="105"/>
      <c r="I40" s="106"/>
      <c r="J40" s="106"/>
      <c r="K40" s="106"/>
      <c r="L40" s="106"/>
      <c r="M40" s="106"/>
      <c r="N40" s="106"/>
      <c r="O40" s="106"/>
      <c r="P40" s="106"/>
      <c r="Q40" s="106"/>
      <c r="R40" s="106"/>
      <c r="S40" s="85"/>
      <c r="T40" s="85"/>
      <c r="U40" s="85"/>
      <c r="V40" s="85"/>
      <c r="W40" s="102"/>
      <c r="X40" s="102"/>
      <c r="Y40" s="102"/>
      <c r="Z40" s="102"/>
      <c r="AA40" s="102"/>
      <c r="AB40" s="102"/>
      <c r="AC40" s="102"/>
      <c r="AD40" s="102"/>
      <c r="AE40" s="102"/>
      <c r="AM40" s="20"/>
      <c r="AN40" s="99"/>
      <c r="AO40" s="99"/>
      <c r="AP40" s="99"/>
      <c r="AQ40" s="99"/>
      <c r="AR40" s="102"/>
      <c r="AV40" s="73"/>
      <c r="AW40" s="73"/>
      <c r="AY40" s="101"/>
    </row>
    <row r="41" spans="1:51" x14ac:dyDescent="0.25">
      <c r="B41" s="82" t="s">
        <v>190</v>
      </c>
      <c r="C41" s="105"/>
      <c r="D41" s="105"/>
      <c r="E41" s="105"/>
      <c r="F41" s="105"/>
      <c r="G41" s="105"/>
      <c r="H41" s="105"/>
      <c r="I41" s="106"/>
      <c r="J41" s="106"/>
      <c r="K41" s="106"/>
      <c r="L41" s="106"/>
      <c r="M41" s="106"/>
      <c r="N41" s="106"/>
      <c r="O41" s="106"/>
      <c r="P41" s="106"/>
      <c r="Q41" s="106"/>
      <c r="R41" s="106"/>
      <c r="S41" s="85"/>
      <c r="T41" s="85"/>
      <c r="U41" s="85"/>
      <c r="V41" s="85"/>
      <c r="W41" s="102"/>
      <c r="X41" s="102"/>
      <c r="Y41" s="102"/>
      <c r="Z41" s="102"/>
      <c r="AA41" s="102"/>
      <c r="AB41" s="102"/>
      <c r="AC41" s="102"/>
      <c r="AD41" s="102"/>
      <c r="AE41" s="102"/>
      <c r="AM41" s="20"/>
      <c r="AN41" s="99"/>
      <c r="AO41" s="99"/>
      <c r="AP41" s="99"/>
      <c r="AQ41" s="99"/>
      <c r="AR41" s="102"/>
      <c r="AV41" s="73"/>
      <c r="AW41" s="73"/>
      <c r="AY41" s="101"/>
    </row>
    <row r="42" spans="1:51" x14ac:dyDescent="0.25">
      <c r="B42" s="83" t="s">
        <v>192</v>
      </c>
      <c r="C42" s="106"/>
      <c r="D42" s="106"/>
      <c r="E42" s="106"/>
      <c r="F42" s="85"/>
      <c r="G42" s="85"/>
      <c r="H42" s="85"/>
      <c r="I42" s="106"/>
      <c r="J42" s="106"/>
      <c r="K42" s="106"/>
      <c r="L42" s="85"/>
      <c r="M42" s="85"/>
      <c r="N42" s="85"/>
      <c r="O42" s="106"/>
      <c r="P42" s="106"/>
      <c r="Q42" s="106"/>
      <c r="R42" s="106"/>
      <c r="S42" s="85"/>
      <c r="T42" s="85"/>
      <c r="U42" s="85"/>
      <c r="V42" s="85"/>
      <c r="W42" s="102"/>
      <c r="X42" s="102"/>
      <c r="Y42" s="102"/>
      <c r="Z42" s="102"/>
      <c r="AA42" s="102"/>
      <c r="AB42" s="102"/>
      <c r="AC42" s="102"/>
      <c r="AD42" s="102"/>
      <c r="AE42" s="102"/>
      <c r="AM42" s="20"/>
      <c r="AN42" s="99"/>
      <c r="AO42" s="99"/>
      <c r="AP42" s="99"/>
      <c r="AQ42" s="99"/>
      <c r="AR42" s="102"/>
      <c r="AV42" s="128"/>
      <c r="AW42" s="128"/>
      <c r="AY42" s="101"/>
    </row>
    <row r="43" spans="1:51" x14ac:dyDescent="0.25">
      <c r="B43" s="167" t="s">
        <v>126</v>
      </c>
      <c r="C43" s="105"/>
      <c r="D43" s="105"/>
      <c r="E43" s="105"/>
      <c r="F43" s="105"/>
      <c r="G43" s="105"/>
      <c r="H43" s="105"/>
      <c r="I43" s="106"/>
      <c r="J43" s="106"/>
      <c r="K43" s="106"/>
      <c r="L43" s="106"/>
      <c r="M43" s="106"/>
      <c r="N43" s="106"/>
      <c r="O43" s="106"/>
      <c r="P43" s="106"/>
      <c r="Q43" s="106"/>
      <c r="R43" s="106"/>
      <c r="S43" s="107"/>
      <c r="T43" s="107"/>
      <c r="U43" s="107"/>
      <c r="V43" s="107"/>
      <c r="W43" s="102"/>
      <c r="X43" s="102"/>
      <c r="Y43" s="102"/>
      <c r="Z43" s="102"/>
      <c r="AA43" s="102"/>
      <c r="AB43" s="102"/>
      <c r="AC43" s="102"/>
      <c r="AD43" s="102"/>
      <c r="AE43" s="102"/>
      <c r="AM43" s="103"/>
      <c r="AN43" s="103"/>
      <c r="AO43" s="103"/>
      <c r="AP43" s="103"/>
      <c r="AQ43" s="103"/>
      <c r="AR43" s="103"/>
      <c r="AS43" s="104"/>
      <c r="AV43" s="101"/>
      <c r="AW43" s="97"/>
      <c r="AX43" s="97"/>
      <c r="AY43" s="97"/>
    </row>
    <row r="44" spans="1:51" x14ac:dyDescent="0.25">
      <c r="B44" s="167" t="s">
        <v>138</v>
      </c>
      <c r="C44" s="145"/>
      <c r="D44" s="145"/>
      <c r="E44" s="146"/>
      <c r="F44" s="127"/>
      <c r="G44" s="109"/>
      <c r="H44" s="105"/>
      <c r="I44" s="106"/>
      <c r="J44" s="106"/>
      <c r="K44" s="106"/>
      <c r="L44" s="106"/>
      <c r="M44" s="106"/>
      <c r="N44" s="106"/>
      <c r="O44" s="106"/>
      <c r="P44" s="106"/>
      <c r="Q44" s="106"/>
      <c r="R44" s="106"/>
      <c r="S44" s="108"/>
      <c r="T44" s="107"/>
      <c r="U44" s="107"/>
      <c r="V44" s="107"/>
      <c r="W44" s="102"/>
      <c r="X44" s="102"/>
      <c r="Y44" s="102"/>
      <c r="Z44" s="102"/>
      <c r="AA44" s="102"/>
      <c r="AB44" s="102"/>
      <c r="AC44" s="102"/>
      <c r="AD44" s="102"/>
      <c r="AE44" s="102"/>
      <c r="AM44" s="103"/>
      <c r="AN44" s="103"/>
      <c r="AO44" s="103"/>
      <c r="AP44" s="103"/>
      <c r="AQ44" s="103"/>
      <c r="AR44" s="103"/>
      <c r="AS44" s="104"/>
      <c r="AV44" s="101"/>
      <c r="AW44" s="97"/>
      <c r="AX44" s="97"/>
      <c r="AY44" s="97"/>
    </row>
    <row r="45" spans="1:51" x14ac:dyDescent="0.25">
      <c r="A45" s="121"/>
      <c r="B45" s="133" t="s">
        <v>186</v>
      </c>
      <c r="C45" s="145"/>
      <c r="D45" s="147"/>
      <c r="E45" s="148"/>
      <c r="F45" s="129"/>
      <c r="G45" s="129"/>
      <c r="H45" s="129"/>
      <c r="I45" s="129"/>
      <c r="J45" s="130"/>
      <c r="K45" s="130"/>
      <c r="L45" s="125"/>
      <c r="M45" s="125"/>
      <c r="N45" s="125"/>
      <c r="O45" s="125"/>
      <c r="P45" s="125"/>
      <c r="Q45" s="125"/>
      <c r="R45" s="125"/>
      <c r="S45" s="125"/>
      <c r="T45" s="126"/>
      <c r="U45" s="126"/>
      <c r="V45" s="107"/>
      <c r="W45" s="102"/>
      <c r="X45" s="102"/>
      <c r="Y45" s="102"/>
      <c r="Z45" s="102"/>
      <c r="AA45" s="102"/>
      <c r="AB45" s="102"/>
      <c r="AC45" s="102"/>
      <c r="AD45" s="102"/>
      <c r="AE45" s="102"/>
      <c r="AM45" s="103"/>
      <c r="AN45" s="103"/>
      <c r="AO45" s="103"/>
      <c r="AP45" s="103"/>
      <c r="AQ45" s="103"/>
      <c r="AR45" s="103"/>
      <c r="AS45" s="104"/>
      <c r="AV45" s="101"/>
      <c r="AW45" s="97"/>
      <c r="AX45" s="97"/>
      <c r="AY45" s="97"/>
    </row>
    <row r="46" spans="1:51" x14ac:dyDescent="0.25">
      <c r="B46" s="167" t="s">
        <v>187</v>
      </c>
      <c r="C46" s="149"/>
      <c r="D46" s="150"/>
      <c r="E46" s="151"/>
      <c r="F46" s="131"/>
      <c r="G46" s="131"/>
      <c r="H46" s="131"/>
      <c r="I46" s="131"/>
      <c r="J46" s="132"/>
      <c r="K46" s="132"/>
      <c r="L46" s="135"/>
      <c r="M46" s="135"/>
      <c r="N46" s="135"/>
      <c r="O46" s="135"/>
      <c r="P46" s="135"/>
      <c r="Q46" s="135"/>
      <c r="R46" s="135"/>
      <c r="S46" s="135"/>
      <c r="T46" s="135"/>
      <c r="U46" s="135"/>
      <c r="V46" s="107"/>
      <c r="W46" s="102"/>
      <c r="X46" s="102"/>
      <c r="Y46" s="102"/>
      <c r="Z46" s="102"/>
      <c r="AA46" s="102"/>
      <c r="AB46" s="102"/>
      <c r="AC46" s="102"/>
      <c r="AD46" s="102"/>
      <c r="AE46" s="102"/>
      <c r="AM46" s="103"/>
      <c r="AN46" s="103"/>
      <c r="AO46" s="103"/>
      <c r="AP46" s="103"/>
      <c r="AQ46" s="103"/>
      <c r="AR46" s="103"/>
      <c r="AS46" s="104"/>
      <c r="AV46" s="101"/>
      <c r="AW46" s="97"/>
      <c r="AX46" s="97"/>
      <c r="AY46" s="97"/>
    </row>
    <row r="47" spans="1:51" x14ac:dyDescent="0.25">
      <c r="B47" s="167" t="s">
        <v>140</v>
      </c>
      <c r="C47" s="152"/>
      <c r="D47" s="153"/>
      <c r="E47" s="154"/>
      <c r="F47" s="135"/>
      <c r="G47" s="135"/>
      <c r="H47" s="135"/>
      <c r="I47" s="135"/>
      <c r="J47" s="135"/>
      <c r="K47" s="135"/>
      <c r="L47" s="135"/>
      <c r="M47" s="135"/>
      <c r="N47" s="135"/>
      <c r="O47" s="135"/>
      <c r="P47" s="135"/>
      <c r="Q47" s="135"/>
      <c r="R47" s="135"/>
      <c r="S47" s="135"/>
      <c r="T47" s="135"/>
      <c r="U47" s="135"/>
      <c r="V47" s="79"/>
      <c r="W47" s="102"/>
      <c r="X47" s="102"/>
      <c r="Y47" s="102"/>
      <c r="Z47" s="80"/>
      <c r="AA47" s="102"/>
      <c r="AB47" s="102"/>
      <c r="AC47" s="102"/>
      <c r="AD47" s="102"/>
      <c r="AE47" s="102"/>
      <c r="AM47" s="103"/>
      <c r="AN47" s="103"/>
      <c r="AO47" s="103"/>
      <c r="AP47" s="103"/>
      <c r="AQ47" s="103"/>
      <c r="AR47" s="103"/>
      <c r="AS47" s="104"/>
      <c r="AV47" s="101"/>
      <c r="AW47" s="97"/>
      <c r="AX47" s="97"/>
      <c r="AY47" s="97"/>
    </row>
    <row r="48" spans="1:51" x14ac:dyDescent="0.25">
      <c r="B48" s="167" t="s">
        <v>143</v>
      </c>
      <c r="C48" s="124"/>
      <c r="D48" s="155"/>
      <c r="E48" s="148"/>
      <c r="F48" s="124"/>
      <c r="G48" s="124"/>
      <c r="H48" s="124"/>
      <c r="I48" s="124"/>
      <c r="J48" s="125"/>
      <c r="K48" s="125"/>
      <c r="L48" s="125"/>
      <c r="M48" s="125"/>
      <c r="N48" s="125"/>
      <c r="O48" s="125"/>
      <c r="P48" s="125"/>
      <c r="Q48" s="125"/>
      <c r="R48" s="125"/>
      <c r="S48" s="125"/>
      <c r="T48" s="126"/>
      <c r="U48" s="126"/>
      <c r="V48" s="79"/>
      <c r="W48" s="102"/>
      <c r="X48" s="102"/>
      <c r="Y48" s="102"/>
      <c r="Z48" s="80"/>
      <c r="AA48" s="102"/>
      <c r="AB48" s="102"/>
      <c r="AC48" s="102"/>
      <c r="AD48" s="102"/>
      <c r="AE48" s="102"/>
      <c r="AM48" s="103"/>
      <c r="AN48" s="103"/>
      <c r="AO48" s="103"/>
      <c r="AP48" s="103"/>
      <c r="AQ48" s="103"/>
      <c r="AR48" s="103"/>
      <c r="AS48" s="104"/>
      <c r="AV48" s="101"/>
      <c r="AW48" s="97"/>
      <c r="AX48" s="97"/>
      <c r="AY48" s="97"/>
    </row>
    <row r="49" spans="1:51" x14ac:dyDescent="0.25">
      <c r="B49" s="167" t="s">
        <v>144</v>
      </c>
      <c r="C49" s="135"/>
      <c r="D49" s="147"/>
      <c r="E49" s="148"/>
      <c r="F49" s="124"/>
      <c r="G49" s="124"/>
      <c r="H49" s="124"/>
      <c r="I49" s="124"/>
      <c r="J49" s="125"/>
      <c r="K49" s="125"/>
      <c r="L49" s="125"/>
      <c r="M49" s="125"/>
      <c r="N49" s="125"/>
      <c r="O49" s="125"/>
      <c r="P49" s="125"/>
      <c r="Q49" s="125"/>
      <c r="R49" s="125"/>
      <c r="S49" s="125"/>
      <c r="T49" s="126"/>
      <c r="U49" s="126"/>
      <c r="V49" s="79"/>
      <c r="W49" s="102"/>
      <c r="X49" s="102"/>
      <c r="Y49" s="102"/>
      <c r="Z49" s="80"/>
      <c r="AA49" s="102"/>
      <c r="AB49" s="102"/>
      <c r="AC49" s="102"/>
      <c r="AD49" s="102"/>
      <c r="AE49" s="102"/>
      <c r="AM49" s="103"/>
      <c r="AN49" s="103"/>
      <c r="AO49" s="103"/>
      <c r="AP49" s="103"/>
      <c r="AQ49" s="103"/>
      <c r="AR49" s="103"/>
      <c r="AS49" s="104"/>
      <c r="AV49" s="101"/>
      <c r="AW49" s="97"/>
      <c r="AX49" s="97"/>
      <c r="AY49" s="97"/>
    </row>
    <row r="50" spans="1:51" x14ac:dyDescent="0.25">
      <c r="B50" s="181" t="s">
        <v>174</v>
      </c>
      <c r="C50" s="186"/>
      <c r="D50" s="197"/>
      <c r="E50" s="186"/>
      <c r="F50" s="186"/>
      <c r="G50" s="186"/>
      <c r="H50" s="186"/>
      <c r="I50" s="186"/>
      <c r="J50" s="187"/>
      <c r="K50" s="187"/>
      <c r="L50" s="187"/>
      <c r="M50" s="187"/>
      <c r="N50" s="187"/>
      <c r="O50" s="187"/>
      <c r="P50" s="187"/>
      <c r="Q50" s="187"/>
      <c r="R50" s="187"/>
      <c r="S50" s="125"/>
      <c r="T50" s="126"/>
      <c r="U50" s="126"/>
      <c r="V50" s="79"/>
      <c r="W50" s="102"/>
      <c r="X50" s="102"/>
      <c r="Y50" s="102"/>
      <c r="Z50" s="80"/>
      <c r="AA50" s="102"/>
      <c r="AB50" s="102"/>
      <c r="AC50" s="102"/>
      <c r="AD50" s="102"/>
      <c r="AE50" s="102"/>
      <c r="AM50" s="103"/>
      <c r="AN50" s="103"/>
      <c r="AO50" s="103"/>
      <c r="AP50" s="103"/>
      <c r="AQ50" s="103"/>
      <c r="AR50" s="103"/>
      <c r="AS50" s="104"/>
      <c r="AV50" s="101"/>
      <c r="AW50" s="97"/>
      <c r="AX50" s="97"/>
      <c r="AY50" s="97"/>
    </row>
    <row r="51" spans="1:51" x14ac:dyDescent="0.25">
      <c r="B51" s="133" t="s">
        <v>193</v>
      </c>
      <c r="C51" s="158"/>
      <c r="D51" s="148"/>
      <c r="E51" s="147"/>
      <c r="F51" s="124"/>
      <c r="G51" s="124"/>
      <c r="H51" s="124"/>
      <c r="I51" s="124"/>
      <c r="J51" s="124"/>
      <c r="K51" s="125"/>
      <c r="L51" s="125"/>
      <c r="M51" s="125"/>
      <c r="N51" s="125"/>
      <c r="O51" s="125"/>
      <c r="P51" s="125"/>
      <c r="Q51" s="125"/>
      <c r="R51" s="125"/>
      <c r="S51" s="125"/>
      <c r="T51" s="126"/>
      <c r="U51" s="126"/>
      <c r="V51" s="79"/>
      <c r="W51" s="102"/>
      <c r="X51" s="102"/>
      <c r="Y51" s="102"/>
      <c r="Z51" s="80"/>
      <c r="AA51" s="102"/>
      <c r="AB51" s="102"/>
      <c r="AC51" s="102"/>
      <c r="AD51" s="102"/>
      <c r="AE51" s="102"/>
      <c r="AM51" s="103"/>
      <c r="AN51" s="103"/>
      <c r="AO51" s="103"/>
      <c r="AP51" s="103"/>
      <c r="AQ51" s="103"/>
      <c r="AR51" s="103"/>
      <c r="AS51" s="104"/>
      <c r="AV51" s="101"/>
      <c r="AW51" s="97"/>
      <c r="AX51" s="97"/>
      <c r="AY51" s="97"/>
    </row>
    <row r="52" spans="1:51" x14ac:dyDescent="0.25">
      <c r="B52" s="167" t="s">
        <v>148</v>
      </c>
      <c r="C52" s="189"/>
      <c r="D52" s="190"/>
      <c r="E52" s="189"/>
      <c r="F52" s="189"/>
      <c r="G52" s="189"/>
      <c r="H52" s="189"/>
      <c r="I52" s="189"/>
      <c r="J52" s="191"/>
      <c r="K52" s="191"/>
      <c r="L52" s="191"/>
      <c r="M52" s="191"/>
      <c r="N52" s="191"/>
      <c r="O52" s="191"/>
      <c r="P52" s="191"/>
      <c r="Q52" s="191"/>
      <c r="R52" s="191"/>
      <c r="S52" s="125"/>
      <c r="T52" s="126"/>
      <c r="U52" s="126"/>
      <c r="V52" s="79"/>
      <c r="W52" s="102"/>
      <c r="X52" s="102"/>
      <c r="Y52" s="102"/>
      <c r="Z52" s="80"/>
      <c r="AA52" s="102"/>
      <c r="AB52" s="102"/>
      <c r="AC52" s="102"/>
      <c r="AD52" s="102"/>
      <c r="AE52" s="102"/>
      <c r="AM52" s="103"/>
      <c r="AN52" s="103"/>
      <c r="AO52" s="103"/>
      <c r="AP52" s="103"/>
      <c r="AQ52" s="103"/>
      <c r="AR52" s="103"/>
      <c r="AS52" s="104"/>
      <c r="AV52" s="101"/>
      <c r="AW52" s="97"/>
      <c r="AX52" s="97"/>
      <c r="AY52" s="97"/>
    </row>
    <row r="53" spans="1:51" x14ac:dyDescent="0.25">
      <c r="B53" s="133" t="s">
        <v>194</v>
      </c>
      <c r="C53" s="167"/>
      <c r="D53" s="137"/>
      <c r="E53" s="188"/>
      <c r="F53" s="137"/>
      <c r="G53" s="137"/>
      <c r="H53" s="137"/>
      <c r="I53" s="124"/>
      <c r="J53" s="124"/>
      <c r="K53" s="125"/>
      <c r="L53" s="125"/>
      <c r="M53" s="125"/>
      <c r="N53" s="125"/>
      <c r="O53" s="125"/>
      <c r="P53" s="125"/>
      <c r="Q53" s="125"/>
      <c r="R53" s="125"/>
      <c r="S53" s="125"/>
      <c r="T53" s="125"/>
      <c r="U53" s="126"/>
      <c r="V53" s="126"/>
      <c r="W53" s="79"/>
      <c r="X53" s="102"/>
      <c r="Y53" s="102"/>
      <c r="Z53" s="102"/>
      <c r="AA53" s="80"/>
      <c r="AB53" s="102"/>
      <c r="AC53" s="102"/>
      <c r="AD53" s="102"/>
      <c r="AE53" s="102"/>
      <c r="AF53" s="102"/>
      <c r="AN53" s="103"/>
      <c r="AO53" s="103"/>
      <c r="AP53" s="103"/>
      <c r="AQ53" s="103"/>
      <c r="AR53" s="103"/>
      <c r="AS53" s="103"/>
      <c r="AT53" s="104"/>
      <c r="AW53" s="101"/>
      <c r="AX53" s="97"/>
      <c r="AY53" s="97"/>
    </row>
    <row r="54" spans="1:51" x14ac:dyDescent="0.25">
      <c r="B54" s="167"/>
      <c r="C54" s="158"/>
      <c r="D54" s="148"/>
      <c r="E54" s="147"/>
      <c r="F54" s="124"/>
      <c r="G54" s="124"/>
      <c r="H54" s="124"/>
      <c r="I54" s="124"/>
      <c r="J54" s="124"/>
      <c r="K54" s="125"/>
      <c r="L54" s="125"/>
      <c r="M54" s="125"/>
      <c r="N54" s="125"/>
      <c r="O54" s="125"/>
      <c r="P54" s="125"/>
      <c r="Q54" s="125"/>
      <c r="R54" s="125"/>
      <c r="S54" s="125"/>
      <c r="T54" s="125"/>
      <c r="U54" s="126"/>
      <c r="V54" s="126"/>
      <c r="W54" s="79"/>
      <c r="X54" s="102"/>
      <c r="Y54" s="102"/>
      <c r="Z54" s="102"/>
      <c r="AA54" s="80"/>
      <c r="AB54" s="102"/>
      <c r="AC54" s="102"/>
      <c r="AD54" s="102"/>
      <c r="AE54" s="102"/>
      <c r="AF54" s="102"/>
      <c r="AN54" s="103"/>
      <c r="AO54" s="103"/>
      <c r="AP54" s="103"/>
      <c r="AQ54" s="103"/>
      <c r="AR54" s="103"/>
      <c r="AS54" s="103"/>
      <c r="AT54" s="104"/>
      <c r="AW54" s="101"/>
      <c r="AX54" s="97"/>
      <c r="AY54" s="97"/>
    </row>
    <row r="55" spans="1:51" x14ac:dyDescent="0.25">
      <c r="B55" s="133"/>
      <c r="C55" s="167"/>
      <c r="D55" s="154"/>
      <c r="E55" s="153"/>
      <c r="F55" s="135"/>
      <c r="G55" s="135"/>
      <c r="H55" s="135"/>
      <c r="I55" s="135"/>
      <c r="J55" s="135"/>
      <c r="K55" s="135"/>
      <c r="L55" s="135"/>
      <c r="M55" s="135"/>
      <c r="N55" s="135"/>
      <c r="O55" s="135"/>
      <c r="P55" s="135"/>
      <c r="Q55" s="135"/>
      <c r="R55" s="135"/>
      <c r="S55" s="135"/>
      <c r="T55" s="135"/>
      <c r="U55" s="135"/>
      <c r="V55" s="135"/>
      <c r="W55" s="79"/>
      <c r="X55" s="102"/>
      <c r="Y55" s="102"/>
      <c r="Z55" s="102"/>
      <c r="AA55" s="80"/>
      <c r="AB55" s="102"/>
      <c r="AC55" s="102"/>
      <c r="AD55" s="102"/>
      <c r="AE55" s="102"/>
      <c r="AF55" s="102"/>
      <c r="AN55" s="103"/>
      <c r="AO55" s="103"/>
      <c r="AP55" s="103"/>
      <c r="AQ55" s="103"/>
      <c r="AR55" s="103"/>
      <c r="AS55" s="103"/>
      <c r="AT55" s="104"/>
      <c r="AW55" s="101"/>
      <c r="AX55" s="97"/>
      <c r="AY55" s="97"/>
    </row>
    <row r="56" spans="1:51" x14ac:dyDescent="0.25">
      <c r="B56" s="144"/>
      <c r="C56" s="134"/>
      <c r="D56" s="153"/>
      <c r="E56" s="154"/>
      <c r="F56" s="135"/>
      <c r="G56" s="135"/>
      <c r="H56" s="135"/>
      <c r="I56" s="135"/>
      <c r="J56" s="135"/>
      <c r="K56" s="135"/>
      <c r="L56" s="135"/>
      <c r="M56" s="135"/>
      <c r="N56" s="135"/>
      <c r="O56" s="135"/>
      <c r="P56" s="135"/>
      <c r="Q56" s="135"/>
      <c r="R56" s="135"/>
      <c r="S56" s="135"/>
      <c r="T56" s="135"/>
      <c r="U56" s="135"/>
      <c r="V56" s="79"/>
      <c r="W56" s="102"/>
      <c r="X56" s="102"/>
      <c r="Y56" s="102"/>
      <c r="Z56" s="80"/>
      <c r="AA56" s="102"/>
      <c r="AB56" s="102"/>
      <c r="AC56" s="102"/>
      <c r="AD56" s="102"/>
      <c r="AE56" s="102"/>
      <c r="AM56" s="103"/>
      <c r="AN56" s="103"/>
      <c r="AO56" s="103"/>
      <c r="AP56" s="103"/>
      <c r="AQ56" s="103"/>
      <c r="AR56" s="103"/>
      <c r="AS56" s="104"/>
      <c r="AV56" s="101"/>
      <c r="AW56" s="97"/>
      <c r="AX56" s="97"/>
      <c r="AY56" s="97"/>
    </row>
    <row r="57" spans="1:51" x14ac:dyDescent="0.25">
      <c r="B57" s="144"/>
      <c r="C57" s="167"/>
      <c r="D57" s="153"/>
      <c r="E57" s="154"/>
      <c r="F57" s="135"/>
      <c r="G57" s="124"/>
      <c r="H57" s="124"/>
      <c r="I57" s="124"/>
      <c r="J57" s="124"/>
      <c r="K57" s="124"/>
      <c r="L57" s="124"/>
      <c r="M57" s="124"/>
      <c r="N57" s="124"/>
      <c r="O57" s="124"/>
      <c r="P57" s="124"/>
      <c r="Q57" s="124"/>
      <c r="R57" s="124"/>
      <c r="S57" s="124"/>
      <c r="T57" s="124"/>
      <c r="U57" s="124"/>
      <c r="V57" s="79"/>
      <c r="W57" s="102"/>
      <c r="X57" s="102"/>
      <c r="Y57" s="102"/>
      <c r="Z57" s="80"/>
      <c r="AA57" s="102"/>
      <c r="AB57" s="102"/>
      <c r="AC57" s="102"/>
      <c r="AD57" s="102"/>
      <c r="AE57" s="102"/>
      <c r="AM57" s="103"/>
      <c r="AN57" s="103"/>
      <c r="AO57" s="103"/>
      <c r="AP57" s="103"/>
      <c r="AQ57" s="103"/>
      <c r="AR57" s="103"/>
      <c r="AS57" s="104"/>
      <c r="AV57" s="101"/>
      <c r="AW57" s="97"/>
      <c r="AX57" s="97"/>
      <c r="AY57" s="97"/>
    </row>
    <row r="58" spans="1:51" x14ac:dyDescent="0.25">
      <c r="A58" s="102"/>
      <c r="B58" s="144"/>
      <c r="C58" s="134"/>
      <c r="D58" s="160"/>
      <c r="E58" s="159"/>
      <c r="F58" s="134"/>
      <c r="G58" s="105"/>
      <c r="H58" s="105"/>
      <c r="I58" s="105"/>
      <c r="J58" s="106"/>
      <c r="K58" s="106"/>
      <c r="L58" s="106"/>
      <c r="M58" s="106"/>
      <c r="N58" s="106"/>
      <c r="O58" s="106"/>
      <c r="P58" s="106"/>
      <c r="Q58" s="106"/>
      <c r="R58" s="106"/>
      <c r="S58" s="106"/>
      <c r="T58" s="120"/>
      <c r="U58" s="122"/>
      <c r="V58" s="79"/>
      <c r="AS58" s="97"/>
      <c r="AT58" s="97"/>
      <c r="AU58" s="97"/>
      <c r="AV58" s="97"/>
      <c r="AW58" s="97"/>
      <c r="AX58" s="97"/>
      <c r="AY58" s="97"/>
    </row>
    <row r="59" spans="1:51" x14ac:dyDescent="0.25">
      <c r="A59" s="102"/>
      <c r="B59" s="167"/>
      <c r="C59" s="182"/>
      <c r="D59" s="117"/>
      <c r="E59" s="134"/>
      <c r="F59" s="134"/>
      <c r="G59" s="105"/>
      <c r="H59" s="105"/>
      <c r="I59" s="105"/>
      <c r="J59" s="106"/>
      <c r="K59" s="106"/>
      <c r="L59" s="106"/>
      <c r="M59" s="106"/>
      <c r="N59" s="106"/>
      <c r="O59" s="106"/>
      <c r="P59" s="106"/>
      <c r="Q59" s="106"/>
      <c r="R59" s="106"/>
      <c r="S59" s="106"/>
      <c r="T59" s="120"/>
      <c r="U59" s="122"/>
      <c r="V59" s="79"/>
      <c r="AS59" s="97"/>
      <c r="AT59" s="97"/>
      <c r="AU59" s="97"/>
      <c r="AV59" s="97"/>
      <c r="AW59" s="97"/>
      <c r="AX59" s="97"/>
      <c r="AY59" s="97"/>
    </row>
    <row r="60" spans="1:51" x14ac:dyDescent="0.25">
      <c r="A60" s="102"/>
      <c r="B60" s="133"/>
      <c r="C60" s="134"/>
      <c r="D60" s="117"/>
      <c r="E60" s="134"/>
      <c r="F60" s="134"/>
      <c r="G60" s="105"/>
      <c r="H60" s="105"/>
      <c r="I60" s="105"/>
      <c r="J60" s="106"/>
      <c r="K60" s="106"/>
      <c r="L60" s="106"/>
      <c r="M60" s="106"/>
      <c r="N60" s="106"/>
      <c r="O60" s="106"/>
      <c r="P60" s="106"/>
      <c r="Q60" s="106"/>
      <c r="R60" s="106"/>
      <c r="S60" s="106"/>
      <c r="T60" s="120"/>
      <c r="U60" s="122"/>
      <c r="V60" s="79"/>
      <c r="AS60" s="97"/>
      <c r="AT60" s="97"/>
      <c r="AU60" s="97"/>
      <c r="AV60" s="97"/>
      <c r="AW60" s="97"/>
      <c r="AX60" s="97"/>
      <c r="AY60" s="97"/>
    </row>
    <row r="61" spans="1:51" x14ac:dyDescent="0.25">
      <c r="A61" s="102"/>
      <c r="B61" s="133"/>
      <c r="C61" s="134"/>
      <c r="D61" s="117"/>
      <c r="E61" s="134"/>
      <c r="F61" s="134"/>
      <c r="G61" s="105"/>
      <c r="H61" s="105"/>
      <c r="I61" s="105"/>
      <c r="J61" s="106"/>
      <c r="K61" s="106"/>
      <c r="L61" s="106"/>
      <c r="M61" s="106"/>
      <c r="N61" s="106"/>
      <c r="O61" s="106"/>
      <c r="P61" s="106"/>
      <c r="Q61" s="106"/>
      <c r="R61" s="106"/>
      <c r="S61" s="106"/>
      <c r="T61" s="120"/>
      <c r="U61" s="122"/>
      <c r="V61" s="79"/>
      <c r="AS61" s="97"/>
      <c r="AT61" s="97"/>
      <c r="AU61" s="97"/>
      <c r="AV61" s="97"/>
      <c r="AW61" s="97"/>
      <c r="AX61" s="97"/>
      <c r="AY61" s="97"/>
    </row>
    <row r="62" spans="1:51" x14ac:dyDescent="0.25">
      <c r="A62" s="102"/>
      <c r="B62" s="167"/>
      <c r="C62" s="134"/>
      <c r="D62" s="117"/>
      <c r="E62" s="134"/>
      <c r="F62" s="134"/>
      <c r="G62" s="105"/>
      <c r="H62" s="105"/>
      <c r="I62" s="105"/>
      <c r="J62" s="106"/>
      <c r="K62" s="106"/>
      <c r="L62" s="106"/>
      <c r="M62" s="106"/>
      <c r="N62" s="106"/>
      <c r="O62" s="106"/>
      <c r="P62" s="106"/>
      <c r="Q62" s="106"/>
      <c r="R62" s="106"/>
      <c r="S62" s="106"/>
      <c r="T62" s="120"/>
      <c r="U62" s="122"/>
      <c r="V62" s="79"/>
      <c r="AS62" s="97"/>
      <c r="AT62" s="97"/>
      <c r="AU62" s="97"/>
      <c r="AV62" s="97"/>
      <c r="AW62" s="97"/>
      <c r="AX62" s="97"/>
      <c r="AY62" s="97"/>
    </row>
    <row r="63" spans="1:51" x14ac:dyDescent="0.25">
      <c r="A63" s="102"/>
      <c r="B63" s="167"/>
      <c r="C63" s="134"/>
      <c r="D63" s="117"/>
      <c r="E63" s="134"/>
      <c r="F63" s="134"/>
      <c r="G63" s="105"/>
      <c r="H63" s="105"/>
      <c r="I63" s="105"/>
      <c r="J63" s="106"/>
      <c r="K63" s="106"/>
      <c r="L63" s="106"/>
      <c r="M63" s="106"/>
      <c r="N63" s="106"/>
      <c r="O63" s="106"/>
      <c r="P63" s="106"/>
      <c r="Q63" s="106"/>
      <c r="R63" s="106"/>
      <c r="S63" s="106"/>
      <c r="T63" s="120"/>
      <c r="U63" s="122"/>
      <c r="V63" s="79"/>
      <c r="AS63" s="97"/>
      <c r="AT63" s="97"/>
      <c r="AU63" s="97"/>
      <c r="AV63" s="97"/>
      <c r="AW63" s="97"/>
      <c r="AX63" s="97"/>
      <c r="AY63" s="97"/>
    </row>
    <row r="64" spans="1:51" x14ac:dyDescent="0.25">
      <c r="A64" s="102"/>
      <c r="B64" s="167"/>
      <c r="C64" s="134"/>
      <c r="D64" s="117"/>
      <c r="E64" s="134"/>
      <c r="F64" s="134"/>
      <c r="G64" s="105"/>
      <c r="H64" s="105"/>
      <c r="I64" s="105"/>
      <c r="J64" s="106"/>
      <c r="K64" s="106"/>
      <c r="L64" s="106"/>
      <c r="M64" s="106"/>
      <c r="N64" s="106"/>
      <c r="O64" s="106"/>
      <c r="P64" s="106"/>
      <c r="Q64" s="106"/>
      <c r="R64" s="106"/>
      <c r="S64" s="106"/>
      <c r="T64" s="120"/>
      <c r="U64" s="122"/>
      <c r="V64" s="79"/>
      <c r="AS64" s="97"/>
      <c r="AT64" s="97"/>
      <c r="AU64" s="97"/>
      <c r="AV64" s="97"/>
      <c r="AW64" s="97"/>
      <c r="AX64" s="97"/>
      <c r="AY64" s="97"/>
    </row>
    <row r="65" spans="1:51" x14ac:dyDescent="0.25">
      <c r="A65" s="102"/>
      <c r="B65" s="167"/>
      <c r="C65" s="134"/>
      <c r="D65" s="117"/>
      <c r="E65" s="134"/>
      <c r="F65" s="134"/>
      <c r="G65" s="105"/>
      <c r="H65" s="105"/>
      <c r="I65" s="105"/>
      <c r="J65" s="106"/>
      <c r="K65" s="106"/>
      <c r="L65" s="106"/>
      <c r="M65" s="106"/>
      <c r="N65" s="106"/>
      <c r="O65" s="106"/>
      <c r="P65" s="106"/>
      <c r="Q65" s="106"/>
      <c r="R65" s="106"/>
      <c r="S65" s="106"/>
      <c r="T65" s="120"/>
      <c r="U65" s="122"/>
      <c r="V65" s="79"/>
      <c r="AS65" s="97"/>
      <c r="AT65" s="97"/>
      <c r="AU65" s="97"/>
      <c r="AV65" s="97"/>
      <c r="AW65" s="97"/>
      <c r="AX65" s="97"/>
      <c r="AY65" s="97"/>
    </row>
    <row r="66" spans="1:51" x14ac:dyDescent="0.25">
      <c r="A66" s="102"/>
      <c r="B66" s="134"/>
      <c r="C66" s="134"/>
      <c r="D66" s="117"/>
      <c r="E66" s="134"/>
      <c r="F66" s="134"/>
      <c r="G66" s="105"/>
      <c r="H66" s="105"/>
      <c r="I66" s="105"/>
      <c r="J66" s="106"/>
      <c r="K66" s="106"/>
      <c r="L66" s="106"/>
      <c r="M66" s="106"/>
      <c r="N66" s="106"/>
      <c r="O66" s="106"/>
      <c r="P66" s="106"/>
      <c r="Q66" s="106"/>
      <c r="R66" s="106"/>
      <c r="S66" s="106"/>
      <c r="T66" s="120"/>
      <c r="U66" s="122"/>
      <c r="V66" s="79"/>
      <c r="AS66" s="97"/>
      <c r="AT66" s="97"/>
      <c r="AU66" s="97"/>
      <c r="AV66" s="97"/>
      <c r="AW66" s="97"/>
      <c r="AX66" s="97"/>
      <c r="AY66" s="97"/>
    </row>
    <row r="67" spans="1:51" x14ac:dyDescent="0.25">
      <c r="A67" s="102"/>
      <c r="B67" s="167"/>
      <c r="C67" s="134"/>
      <c r="D67" s="117"/>
      <c r="E67" s="134"/>
      <c r="F67" s="134"/>
      <c r="G67" s="105"/>
      <c r="H67" s="105"/>
      <c r="I67" s="105"/>
      <c r="J67" s="106"/>
      <c r="K67" s="106"/>
      <c r="L67" s="106"/>
      <c r="M67" s="106"/>
      <c r="N67" s="106"/>
      <c r="O67" s="106"/>
      <c r="P67" s="106"/>
      <c r="Q67" s="106"/>
      <c r="R67" s="106"/>
      <c r="S67" s="106"/>
      <c r="T67" s="120"/>
      <c r="U67" s="122"/>
      <c r="V67" s="79"/>
      <c r="AS67" s="97"/>
      <c r="AT67" s="97"/>
      <c r="AU67" s="97"/>
      <c r="AV67" s="97"/>
      <c r="AW67" s="97"/>
      <c r="AX67" s="97"/>
      <c r="AY67" s="97"/>
    </row>
    <row r="68" spans="1:51" x14ac:dyDescent="0.25">
      <c r="A68" s="102"/>
      <c r="B68" s="133"/>
      <c r="C68" s="134"/>
      <c r="D68" s="117"/>
      <c r="E68" s="134"/>
      <c r="F68" s="134"/>
      <c r="G68" s="105"/>
      <c r="H68" s="105"/>
      <c r="I68" s="105"/>
      <c r="J68" s="106"/>
      <c r="K68" s="106"/>
      <c r="L68" s="106"/>
      <c r="M68" s="106"/>
      <c r="N68" s="106"/>
      <c r="O68" s="106"/>
      <c r="P68" s="106"/>
      <c r="Q68" s="106"/>
      <c r="R68" s="106"/>
      <c r="S68" s="106"/>
      <c r="T68" s="120"/>
      <c r="U68" s="122"/>
      <c r="V68" s="79"/>
      <c r="AS68" s="97"/>
      <c r="AT68" s="97"/>
      <c r="AU68" s="97"/>
      <c r="AV68" s="97"/>
      <c r="AW68" s="97"/>
      <c r="AX68" s="97"/>
      <c r="AY68" s="97"/>
    </row>
    <row r="69" spans="1:51" x14ac:dyDescent="0.25">
      <c r="A69" s="102"/>
      <c r="B69" s="167"/>
      <c r="C69" s="134"/>
      <c r="D69" s="117"/>
      <c r="E69" s="134"/>
      <c r="F69" s="134"/>
      <c r="G69" s="105"/>
      <c r="H69" s="105"/>
      <c r="I69" s="105"/>
      <c r="J69" s="106"/>
      <c r="K69" s="106"/>
      <c r="L69" s="106"/>
      <c r="M69" s="106"/>
      <c r="N69" s="106"/>
      <c r="O69" s="106"/>
      <c r="P69" s="106"/>
      <c r="Q69" s="106"/>
      <c r="R69" s="106"/>
      <c r="S69" s="106"/>
      <c r="T69" s="120"/>
      <c r="U69" s="122"/>
      <c r="V69" s="79"/>
      <c r="AS69" s="97"/>
      <c r="AT69" s="97"/>
      <c r="AU69" s="97"/>
      <c r="AV69" s="97"/>
      <c r="AW69" s="97"/>
      <c r="AX69" s="97"/>
      <c r="AY69" s="97"/>
    </row>
    <row r="70" spans="1:51" x14ac:dyDescent="0.25">
      <c r="A70" s="102"/>
      <c r="B70" s="133"/>
      <c r="C70" s="134"/>
      <c r="D70" s="117"/>
      <c r="E70" s="134"/>
      <c r="F70" s="134"/>
      <c r="G70" s="105"/>
      <c r="H70" s="105"/>
      <c r="I70" s="105"/>
      <c r="J70" s="106"/>
      <c r="K70" s="106"/>
      <c r="L70" s="106"/>
      <c r="M70" s="106"/>
      <c r="N70" s="106"/>
      <c r="O70" s="106"/>
      <c r="P70" s="106"/>
      <c r="Q70" s="106"/>
      <c r="R70" s="106"/>
      <c r="S70" s="106"/>
      <c r="T70" s="120"/>
      <c r="U70" s="122"/>
      <c r="V70" s="79"/>
      <c r="AS70" s="97"/>
      <c r="AT70" s="97"/>
      <c r="AU70" s="97"/>
      <c r="AV70" s="97"/>
      <c r="AW70" s="97"/>
      <c r="AX70" s="97"/>
      <c r="AY70" s="97"/>
    </row>
    <row r="71" spans="1:51" x14ac:dyDescent="0.25">
      <c r="A71" s="102"/>
      <c r="B71" s="136"/>
      <c r="C71" s="134"/>
      <c r="D71" s="117"/>
      <c r="E71" s="134"/>
      <c r="F71" s="134"/>
      <c r="G71" s="105"/>
      <c r="H71" s="105"/>
      <c r="I71" s="105"/>
      <c r="J71" s="106"/>
      <c r="K71" s="106"/>
      <c r="L71" s="106"/>
      <c r="M71" s="106"/>
      <c r="N71" s="106"/>
      <c r="O71" s="106"/>
      <c r="P71" s="106"/>
      <c r="Q71" s="106"/>
      <c r="R71" s="106"/>
      <c r="S71" s="106"/>
      <c r="T71" s="108"/>
      <c r="U71" s="79"/>
      <c r="V71" s="79"/>
      <c r="AS71" s="97"/>
      <c r="AT71" s="97"/>
      <c r="AU71" s="97"/>
      <c r="AV71" s="97"/>
      <c r="AW71" s="97"/>
      <c r="AX71" s="97"/>
      <c r="AY71" s="97"/>
    </row>
    <row r="72" spans="1:51" x14ac:dyDescent="0.25">
      <c r="A72" s="102"/>
      <c r="B72" s="138"/>
      <c r="C72" s="139"/>
      <c r="D72" s="140"/>
      <c r="E72" s="139"/>
      <c r="F72" s="139"/>
      <c r="G72" s="139"/>
      <c r="H72" s="139"/>
      <c r="I72" s="139"/>
      <c r="J72" s="141"/>
      <c r="K72" s="141"/>
      <c r="L72" s="141"/>
      <c r="M72" s="141"/>
      <c r="N72" s="141"/>
      <c r="O72" s="141"/>
      <c r="P72" s="141"/>
      <c r="Q72" s="141"/>
      <c r="R72" s="141"/>
      <c r="S72" s="141"/>
      <c r="T72" s="142"/>
      <c r="U72" s="143"/>
      <c r="V72" s="143"/>
      <c r="AS72" s="97"/>
      <c r="AT72" s="97"/>
      <c r="AU72" s="97"/>
      <c r="AV72" s="97"/>
      <c r="AW72" s="97"/>
      <c r="AX72" s="97"/>
      <c r="AY72" s="97"/>
    </row>
    <row r="73" spans="1:51" x14ac:dyDescent="0.25">
      <c r="A73" s="102"/>
      <c r="B73" s="138"/>
      <c r="C73" s="139"/>
      <c r="D73" s="140"/>
      <c r="E73" s="139"/>
      <c r="F73" s="139"/>
      <c r="G73" s="139"/>
      <c r="H73" s="139"/>
      <c r="I73" s="139"/>
      <c r="J73" s="141"/>
      <c r="K73" s="141"/>
      <c r="L73" s="141"/>
      <c r="M73" s="141"/>
      <c r="N73" s="141"/>
      <c r="O73" s="141"/>
      <c r="P73" s="141"/>
      <c r="Q73" s="141"/>
      <c r="R73" s="141"/>
      <c r="S73" s="141"/>
      <c r="T73" s="142"/>
      <c r="U73" s="143"/>
      <c r="V73" s="143"/>
      <c r="AS73" s="97"/>
      <c r="AT73" s="97"/>
      <c r="AU73" s="97"/>
      <c r="AV73" s="97"/>
      <c r="AW73" s="97"/>
      <c r="AX73" s="97"/>
      <c r="AY73" s="97"/>
    </row>
    <row r="74" spans="1:51" x14ac:dyDescent="0.25">
      <c r="A74" s="102"/>
      <c r="B74" s="138"/>
      <c r="C74" s="139"/>
      <c r="D74" s="140"/>
      <c r="E74" s="139"/>
      <c r="F74" s="139"/>
      <c r="G74" s="139"/>
      <c r="H74" s="139"/>
      <c r="I74" s="139"/>
      <c r="J74" s="141"/>
      <c r="K74" s="141"/>
      <c r="L74" s="141"/>
      <c r="M74" s="141"/>
      <c r="N74" s="141"/>
      <c r="O74" s="141"/>
      <c r="P74" s="141"/>
      <c r="Q74" s="141"/>
      <c r="R74" s="141"/>
      <c r="S74" s="141"/>
      <c r="T74" s="142"/>
      <c r="U74" s="143"/>
      <c r="V74" s="143"/>
      <c r="AS74" s="97"/>
      <c r="AT74" s="97"/>
      <c r="AU74" s="97"/>
      <c r="AV74" s="97"/>
      <c r="AW74" s="97"/>
      <c r="AX74" s="97"/>
      <c r="AY74" s="97"/>
    </row>
    <row r="75" spans="1:51" x14ac:dyDescent="0.25">
      <c r="O75" s="12"/>
      <c r="P75" s="99"/>
      <c r="Q75" s="99"/>
      <c r="AS75" s="97"/>
      <c r="AT75" s="97"/>
      <c r="AU75" s="97"/>
      <c r="AV75" s="97"/>
      <c r="AW75" s="97"/>
      <c r="AX75" s="97"/>
      <c r="AY75" s="97"/>
    </row>
    <row r="76" spans="1:51" x14ac:dyDescent="0.25">
      <c r="O76" s="12"/>
      <c r="P76" s="99"/>
      <c r="Q76" s="99"/>
      <c r="AS76" s="97"/>
      <c r="AT76" s="97"/>
      <c r="AU76" s="97"/>
      <c r="AV76" s="97"/>
      <c r="AW76" s="97"/>
      <c r="AX76" s="97"/>
      <c r="AY76" s="97"/>
    </row>
    <row r="77" spans="1:51" x14ac:dyDescent="0.25">
      <c r="O77" s="12"/>
      <c r="P77" s="99"/>
      <c r="Q77" s="99"/>
      <c r="AS77" s="97"/>
      <c r="AT77" s="97"/>
      <c r="AU77" s="97"/>
      <c r="AV77" s="97"/>
      <c r="AW77" s="97"/>
      <c r="AX77" s="97"/>
      <c r="AY77" s="97"/>
    </row>
    <row r="78" spans="1:51" x14ac:dyDescent="0.25">
      <c r="O78" s="12"/>
      <c r="P78" s="99"/>
      <c r="Q78" s="99"/>
      <c r="R78" s="99"/>
      <c r="S78" s="99"/>
      <c r="AS78" s="97"/>
      <c r="AT78" s="97"/>
      <c r="AU78" s="97"/>
      <c r="AV78" s="97"/>
      <c r="AW78" s="97"/>
      <c r="AX78" s="97"/>
      <c r="AY78" s="97"/>
    </row>
    <row r="79" spans="1:51" x14ac:dyDescent="0.25">
      <c r="O79" s="12"/>
      <c r="P79" s="99"/>
      <c r="Q79" s="99"/>
      <c r="R79" s="99"/>
      <c r="S79" s="99"/>
      <c r="T79" s="99"/>
      <c r="AS79" s="97"/>
      <c r="AT79" s="97"/>
      <c r="AU79" s="97"/>
      <c r="AV79" s="97"/>
      <c r="AW79" s="97"/>
      <c r="AX79" s="97"/>
      <c r="AY79" s="97"/>
    </row>
    <row r="80" spans="1:51" x14ac:dyDescent="0.25">
      <c r="O80" s="12"/>
      <c r="P80" s="99"/>
      <c r="Q80" s="99"/>
      <c r="R80" s="99"/>
      <c r="S80" s="99"/>
      <c r="T80" s="99"/>
      <c r="AS80" s="97"/>
      <c r="AT80" s="97"/>
      <c r="AU80" s="97"/>
      <c r="AV80" s="97"/>
      <c r="AW80" s="97"/>
      <c r="AX80" s="97"/>
      <c r="AY80" s="97"/>
    </row>
    <row r="81" spans="15:51" x14ac:dyDescent="0.25">
      <c r="O81" s="12"/>
      <c r="P81" s="99"/>
      <c r="T81" s="99"/>
      <c r="AS81" s="97"/>
      <c r="AT81" s="97"/>
      <c r="AU81" s="97"/>
      <c r="AV81" s="97"/>
      <c r="AW81" s="97"/>
      <c r="AX81" s="97"/>
      <c r="AY81" s="97"/>
    </row>
    <row r="82" spans="15:51" x14ac:dyDescent="0.25">
      <c r="O82" s="99"/>
      <c r="Q82" s="99"/>
      <c r="R82" s="99"/>
      <c r="S82" s="99"/>
      <c r="AS82" s="97"/>
      <c r="AT82" s="97"/>
      <c r="AU82" s="97"/>
      <c r="AV82" s="97"/>
      <c r="AW82" s="97"/>
      <c r="AX82" s="97"/>
      <c r="AY82" s="97"/>
    </row>
    <row r="83" spans="15:51" x14ac:dyDescent="0.25">
      <c r="O83" s="12"/>
      <c r="P83" s="99"/>
      <c r="Q83" s="99"/>
      <c r="R83" s="99"/>
      <c r="S83" s="99"/>
      <c r="T83" s="99"/>
      <c r="AS83" s="97"/>
      <c r="AT83" s="97"/>
      <c r="AU83" s="97"/>
      <c r="AV83" s="97"/>
      <c r="AW83" s="97"/>
      <c r="AX83" s="97"/>
      <c r="AY83" s="97"/>
    </row>
    <row r="84" spans="15:51" x14ac:dyDescent="0.25">
      <c r="O84" s="12"/>
      <c r="P84" s="99"/>
      <c r="Q84" s="99"/>
      <c r="R84" s="99"/>
      <c r="S84" s="99"/>
      <c r="T84" s="99"/>
      <c r="U84" s="99"/>
      <c r="AS84" s="97"/>
      <c r="AT84" s="97"/>
      <c r="AU84" s="97"/>
      <c r="AV84" s="97"/>
      <c r="AW84" s="97"/>
      <c r="AX84" s="97"/>
      <c r="AY84" s="97"/>
    </row>
    <row r="85" spans="15:51" x14ac:dyDescent="0.25">
      <c r="O85" s="12"/>
      <c r="P85" s="99"/>
      <c r="T85" s="99"/>
      <c r="U85" s="99"/>
      <c r="AS85" s="97"/>
      <c r="AT85" s="97"/>
      <c r="AU85" s="97"/>
      <c r="AV85" s="97"/>
      <c r="AW85" s="97"/>
      <c r="AX85" s="97"/>
      <c r="AY85" s="97"/>
    </row>
    <row r="97" spans="45:51" x14ac:dyDescent="0.25">
      <c r="AS97" s="97"/>
      <c r="AT97" s="97"/>
      <c r="AU97" s="97"/>
      <c r="AV97" s="97"/>
      <c r="AW97" s="97"/>
      <c r="AX97" s="97"/>
      <c r="AY97" s="97"/>
    </row>
  </sheetData>
  <protectedRanges>
    <protectedRange sqref="S58:T74" name="Range2_12_5_1_1"/>
    <protectedRange sqref="L10 AD8 AF8 AJ8:AR8 AF10 L24:N31 N32:N34 N10:N23 G11:G34 E11:E34 R11:T34 AC11:AF34" name="Range1_16_3_1_1"/>
    <protectedRange sqref="L16:M23" name="Range1_1_1_1_10_1_1_1"/>
    <protectedRange sqref="L32:M34" name="Range1_1_10_1_1_1"/>
    <protectedRange sqref="K11:L15 K16:K34 I11:I15 I16:J24 J25 I25:I34" name="Range1_1_2_1_10_2_1_1"/>
    <protectedRange sqref="M11:M15" name="Range1_2_1_2_1_10_1_1_1"/>
    <protectedRange sqref="AS16:AS34" name="Range1_1_1_1"/>
    <protectedRange sqref="H11:H34" name="Range1_1_1_1_1_1_1"/>
    <protectedRange sqref="AA53:AA55 Z47:Z52 Z56:Z57" name="Range2_2_1_10_1_1_1_2"/>
    <protectedRange sqref="N58:R74" name="Range2_12_1_6_1_1"/>
    <protectedRange sqref="L58:M74" name="Range2_2_12_1_7_1_1"/>
    <protectedRange sqref="AS11:AS15" name="Range1_4_1_1_1_1"/>
    <protectedRange sqref="J11:J15 J26:J34" name="Range1_1_2_1_10_1_1_1_1"/>
    <protectedRange sqref="T43" name="Range2_12_5_1_1_4"/>
    <protectedRange sqref="E43:H43" name="Range2_2_12_1_7_1_1_1"/>
    <protectedRange sqref="D43" name="Range2_3_2_1_3_1_1_2_10_1_1_1_1_1"/>
    <protectedRange sqref="C43" name="Range2_1_1_1_1_11_1_2_1_1_1"/>
    <protectedRange sqref="F42 L42 S38:S42" name="Range2_12_3_1_1_1_1"/>
    <protectedRange sqref="D38:H38 C42:E42 O42:R42 I42:K42 N38:R41" name="Range2_12_1_3_1_1_1_1"/>
    <protectedRange sqref="I38:M38 E39:M41" name="Range2_2_12_1_6_1_1_1_1"/>
    <protectedRange sqref="D39:D41" name="Range2_1_1_1_1_11_1_1_1_1_1_1"/>
    <protectedRange sqref="C39:C41" name="Range2_1_2_1_1_1_1_1"/>
    <protectedRange sqref="C38" name="Range2_3_1_1_1_1_1"/>
    <protectedRange sqref="S43" name="Range2_12_5_1_1_4_1"/>
    <protectedRange sqref="Q43:R43" name="Range2_12_1_5_1_1_1_1_1"/>
    <protectedRange sqref="N43:P43" name="Range2_12_1_2_2_1_1_1_1_1"/>
    <protectedRange sqref="K43:M43" name="Range2_2_12_1_4_2_1_1_1_1_1"/>
    <protectedRange sqref="I43:J43" name="Range2_2_12_1_4_2_1_1_1_2_1_1"/>
    <protectedRange sqref="Q10 AP10 AG10" name="Range1_16_3_1_1_1_1_1"/>
    <protectedRange sqref="Q35" name="Range1_16_3_1_1_1_1_1_2"/>
    <protectedRange sqref="P35" name="Range1_16_3_1_1_2"/>
    <protectedRange sqref="U35 V11:V34 X11:AB34" name="Range1_16_3_1_1_3"/>
    <protectedRange sqref="AR11 AR25:AR34" name="Range1_16_3_1_1_5"/>
    <protectedRange sqref="L6 D6 D8 O8:U8" name="Range1_16_3_1_1_7"/>
    <protectedRange sqref="J58:K74" name="Range2_2_12_1_4_1_1_1_1_1_1_1_1_1_1_1_1_1_1_1"/>
    <protectedRange sqref="I58:I74" name="Range2_2_12_1_7_1_1_2_2_1_2"/>
    <protectedRange sqref="F58:H74" name="Range2_2_12_1_3_1_2_1_1_1_1_2_1_1_1_1_1_1_1_1_1_1_1"/>
    <protectedRange sqref="E58:E74" name="Range2_2_12_1_3_1_2_1_1_1_2_1_1_1_1_3_1_1_1_1_1_1_1_1_1"/>
    <protectedRange sqref="O11:P34" name="Range1_16_3_1_1_2_1"/>
    <protectedRange sqref="Q11:Q34" name="Range1_16_3_1_1_1_1_1_2_1"/>
    <protectedRange sqref="U11:U34" name="Range1_16_3_1_1_3_1"/>
    <protectedRange sqref="W11:W34" name="Range1_16_3_1_1_3_2"/>
    <protectedRange sqref="AG11:AG34" name="Range1_16_3_1_1_1_1_1_1"/>
    <protectedRange sqref="AR12:AR24" name="Range1_16_3_1_1_5_1"/>
    <protectedRange sqref="P5:U5" name="Range1_16_1_1_1_1_1_1_2_2_2_2_2_2_2_2_2_2_2_2_2_2_2_2_2_2_2_2_2_2_2_1_2_2_2_2_2_2_2_2_2_2_3_2_2_2_2_2_2_2_2_2_2"/>
    <protectedRange sqref="P3:U3" name="Range1_16_1_1_1_1_1_1_2_2_2_2_2_2_2_2_2_2_2_2_2_2_2_2_2_2_2_2_2_2_2_1_2_2_2_2_2_2_2_2_2_2_3_2_2_2_2_2_2_2_2_2_2_2"/>
    <protectedRange sqref="G55:V55 F56:G57" name="Range2_12_5_1_1_1_2_2_1_1_1_1_1_1_1_1_1_1_1_2_1_1_1_2_1_1_1_1_1_1_1_1_1_1_1_1_1_1_1_1_2_1_1_1_1_1_1_1_1_1_2_1_1_3_1_1_1_3_1_1_1_1_1_1_1_1_1_1_1_1_1_1_1_1_1_1_1_1_1_1_2_1_1_1_1_1_1_1_1_1_1_1_2_2_1_2_1_1_1_1_1_1_1_1_1_1_1_1_1"/>
    <protectedRange sqref="T53:U54 S48:T50 S52:T52 T51" name="Range2_12_5_1_1_2_1_1_1_2_1_1_1_1_1_1_1_1_1_1_1_1_1"/>
    <protectedRange sqref="O53:S54 N48:R50 N52:R52 O51:S51" name="Range2_12_1_6_1_1_2_1_1_1_2_1_1_1_1_1_1_1_1_1_1_1_1_1"/>
    <protectedRange sqref="M53:N54 L48:M50 L52:M52 M51:N51" name="Range2_2_12_1_7_1_1_3_1_1_1_2_1_1_1_1_1_1_1_1_1_1_1_1_1"/>
    <protectedRange sqref="K53:L54 J48:K50 J52:K52 K51:L51" name="Range2_2_12_1_4_1_1_1_1_1_1_1_1_1_1_1_1_1_1_1_2_1_1_1_2_1_1_1_1_1_1_1_1_1_1_1_1_1"/>
    <protectedRange sqref="J53:J54 I48:I50 I52 J51" name="Range2_2_12_1_7_1_1_2_2_1_2_2_1_1_1_2_1_1_1_1_1_1_1_1_1_1_1_1_1"/>
    <protectedRange sqref="H53:I54 G48:H50 G52:H52 H51:I51" name="Range2_2_12_1_3_1_2_1_1_1_1_2_1_1_1_1_1_1_1_1_1_1_1_2_1_1_1_2_1_1_1_1_1_1_1_1_1_1_1_1_1"/>
    <protectedRange sqref="G53:G54 F48:F50 F52 G51" name="Range2_2_12_1_3_1_2_1_1_1_1_2_1_1_1_1_1_1_1_1_1_1_1_2_2_1_1_2_1_1_1_1_1_1_1_1_1_1_1_1_1"/>
    <protectedRange sqref="F53:F54 E48:E50 E52 F51" name="Range2_2_12_1_3_1_2_1_1_1_2_1_1_1_1_3_1_1_1_1_1_1_1_1_1_2_2_1_1_2_1_1_1_1_1_1_1_1_1_1_1_1_1"/>
    <protectedRange sqref="P4:U4" name="Range1_16_1_1_1_1_1_1_2_2_2_2_2_2_2_2_2_2_2_2_2_2_2_2_2_2_2_2_2_2_2_1_2_2_2_2_2_2_2_2_2_2_3_2_2_2_2_2_2_2_2_2_2_2_2_2_2_2_2_2_2_2_2_2_2_1"/>
    <protectedRange sqref="T44" name="Range2_12_5_1_1_2_1_1_1_1_1_1_1_1_1_1_1_1_1_1_1_1"/>
    <protectedRange sqref="S44" name="Range2_12_4_1_1_1_4_2_2_1_1_1_1_1_1_1_1_1_1_1_1_1_1_1_1"/>
    <protectedRange sqref="G44:H44" name="Range2_2_12_1_3_1_1_1_1_1_4_1_1_1_1_1_1_1_1_1_1_2_1_1_1_1_1_1_1_1_1_1_1_1"/>
    <protectedRange sqref="Q44:R44" name="Range2_12_1_6_1_1_1_1_2_1_1_1_1_1_1_1_1_1_2_1_1_1_1_1_1_1_1_1_1_1"/>
    <protectedRange sqref="N44:P44" name="Range2_12_1_2_3_1_1_1_1_2_1_1_1_1_1_1_1_1_1_2_1_1_1_1_1_1_1_1_1_1_1"/>
    <protectedRange sqref="I44:M44" name="Range2_2_12_1_4_3_1_1_1_1_2_1_1_1_1_1_1_1_1_1_2_1_1_1_1_1_1_1_1_1_1_1"/>
    <protectedRange sqref="F46:U46" name="Range2_12_5_1_1_1_2_2_1_1_1_1_1_1_1_1_1_1_1_2_1_1_1_2_1_1_1_1_1_1_1_1_1_1_1_1_1_1_1_1_2_1_1_1_1_1_1_1_1_1_2_1_1_3_1_1_1_3_1_1_1_1_1_1_1_1_1_1_1_1_1_1_1_1_1_1_1_1_1_1_2_1_1_1_1_1_1_1_1_1_1_1_2_2_1_1_1_1_1_1_1_1_1_1"/>
    <protectedRange sqref="S45:T45" name="Range2_12_5_1_1_2_1_1_1_1_1_2_1_1_1_1_1_1"/>
    <protectedRange sqref="N45:R45" name="Range2_12_1_6_1_1_2_1_1_1_1_1_2_1_1_1_1_1_1"/>
    <protectedRange sqref="L45:M45" name="Range2_2_12_1_7_1_1_3_1_1_1_1_1_2_1_1_1_1_1_1"/>
    <protectedRange sqref="J45:K45" name="Range2_2_12_1_4_1_1_1_1_1_1_1_1_1_1_1_1_1_1_1_2_1_1_1_1_1_2_1_1_1_1_1_1"/>
    <protectedRange sqref="I45" name="Range2_2_12_1_7_1_1_2_2_1_2_2_1_1_1_1_1_2_1_1_1_1_1_1"/>
    <protectedRange sqref="G45:H45" name="Range2_2_12_1_3_1_2_1_1_1_1_2_1_1_1_1_1_1_1_1_1_1_1_2_1_1_1_1_1_2_1_1_1_1_1_1"/>
    <protectedRange sqref="F45" name="Range2_2_12_1_3_1_2_1_1_1_1_2_1_1_1_1_1_1_1_1_1_1_1_2_2_1_1_1_1_2_1_1_1_1_1_1"/>
    <protectedRange sqref="E45" name="Range2_2_12_1_3_1_2_1_1_1_2_1_1_1_1_3_1_1_1_1_1_1_1_1_1_2_2_1_1_1_1_2_1_1_1_1_1_1"/>
    <protectedRange sqref="C54 C51" name="Range2_12_5_1_1_1_1_1_2_1_1_1_1_1_1_1_1_1_1_1_1_1_1_1_1_1_1_1_1_2_1_1_1_1_1_1_1_1_1_1_1_1_1_3_1_1_1_2_1_1_1_1_1_1_1_1_1_1_1_1_2_1_1_1_1_1_1_1_1_1_1_1_1_1_1_1_1_1_1_1_1_1_1_1_1_1_1_1_1_3_1_2_1_1_1_2_2_1_2_1_1_1_1_1_1_1_1_1_1_1_1_1_1_1_1_1_1_1_2_1_1_1_1__2"/>
    <protectedRange sqref="B59" name="Range2_12_5_1_1_1_2_1_1_1_1_1_1_1_1_1_1_1_2_1_1_1_1_1_1_1_1_1_1_1_1_1_1_1_1_1_1_1_1_1_1_2_1_1_1_1_1_1_1_1_1_1_1_2_1_1_1_1_2_1_1_1_1_1_1_1_1_1_1_1_2_1_1_1_1_1_1_1_1_1_1_1_1_1_1_3_1_1_1_1_2_1_1_1_1_1_1_1_2_1_1_1_1_1_1_1_1_1_1_1_1_1_1_1_1_1_1_1_1_1_1_1_1__4"/>
    <protectedRange sqref="B61" name="Range2_12_5_1_1_1_2_2_1_1_1_1_1_1_1_1_1_1_1_2_1_1_1_1_1_1_1_1_1_1_1_1_1_1_1_1_1_1_1_1_1_1_1_1_1_1_1_1_1_1_1_1_1_1_1_1_1_1_1_1_1_1_1_1_1_1_1_1_1_1_1_1_1_2_1_1_1_1_1_1_1_1_1_1_1_2_1_1_1_1_1_2_1_1_1_1_1_1_1_1_1_1_1_1_1_1_1_1_1_1_1_1_1_1_1_1_1_1_1_1_1_1_2__4"/>
    <protectedRange sqref="B62" name="Range2_12_5_1_1_1_2_1_1_1_1_1_1_1_1_1_1_1_2_1_2_1_1_1_1_1_1_1_1_1_2_1_1_1_1_1_1_1_1_1_1_1_1_1_1_1_1_1_1_1_1_1_1_1_1_1_1_1_1_1_1_1_1_1_1_1_1_1_1_1_1_1_1_1_2_1_1_1_1_1_1_1_1_1_2_1_2_1_1_1_1_1_2_1_1_1_1_1_1_1_1_2_1_1_1_1_1_1_1_1_2_1_1_1_1_1_2_1_1_1_1_1_2__1"/>
    <protectedRange sqref="B63" name="Range2_12_5_1_1_1_2_1_1_1_1_1_1_1_1_1_1_1_2_1_2_1_1_1_1_1_1_1_1_1_2_1_1_1_1_1_1_1_1_1_1_1_1_1_1_1_1_1_1_1_1_1_1_1_1_1_1_1_1_1_1_1_1_1_1_1_1_1_1_1_1_1_1_1_2_1_1_1_1_1_1_1_1_1_2_1_2_1_1_1_1_1_2_1_1_1_1_1_1_1_1_2_1_1_1_1_1_1_1_1_2_1_1_1_1_1_2_1_1_1_1_1_2__4"/>
    <protectedRange sqref="F16:F22" name="Range1_16_3_1_1_2_1_1_1_2_1_1"/>
    <protectedRange sqref="B43" name="Range2_12_5_1_1_1_1_1_2_1_1_1_1"/>
    <protectedRange sqref="C55" name="Range2_12_5_1_1_1_1_1_2_1_1_1_1_1_1_1_1_1_1_1_1_1_1_1_1_1_1_1_1_2_1_1_1_1_1_1_1_1_1_1_1_1_1_3_1_1_1_2_1_1_1_1_1_1_1_1_1_1_1_1_2_1_1_1_1_1_1_1_1_1_1_1_1_1_1_1_1_1_1_1_1_1_1_1_1_1_1_1_1_3_1_2_1_1_1_2_2_1_1_1_2_2_1_1_1_1_1_1_1_1_1_1_1_1_1_2_2_1_2_1_2"/>
    <protectedRange sqref="C56" name="Range2_12_5_1_1_1_2_2_1_1_1_1_1_1_1_1_1_1_1_2_1_1_1_1_1_1_1_1_1_3_1_3_1_2_1_1_1_1_1_1_1_1_1_1_1_1_1_2_1_1_1_1_1_2_1_1_1_1_1_1_1_1_2_1_1_3_1_1_1_2_1_1_1_1_1_1_1_1_1_1_1_1_1_1_1_1_1_2_1_1_1_1_1_1_1_1_1_1_1_1_1_1_1_1_1_1_1_2_3_1_2_1_1_1_2_2_1_1_1_1_1_2_1__3"/>
    <protectedRange sqref="C57" name="Range2_12_5_1_1_1_1_1_2_1_1_2_1_1_1_1_1_1_1_1_1_1_1_1_1_1_1_1_1_2_1_1_1_1_1_1_1_1_1_1_1_1_1_1_3_1_1_1_2_1_1_1_1_1_1_1_1_1_2_1_1_1_1_1_1_1_1_1_1_1_1_1_1_1_1_1_1_1_1_1_1_1_1_1_1_2_1_1_1_2_2_1_1_1_1_1_1_1_1_1_1_1_1_2_2_1_2_1_2"/>
    <protectedRange sqref="C59" name="Range2_12_5_1_1_1_2_2_1_1_1_1_1_1_1_1_1_1_1_2_1_1_1_1_1_1_1_1_1_3_1_3_1_2_1_1_1_1_1_1_1_1_1_1_1_1_1_2_1_1_1_1_1_2_1_1_1_1_1_1_1_1_2_1_1_3_1_1_1_2_1_1_1_1_1_1_1_1_1_1_1_1_1_1_1_1_1_2_1_1_1_1_1_1_1_1_1_1_1_1_1_1_1_1_1_1_1_2_3_1_2_1_1_1_2_2_1_3_1_1_1_1_1__3"/>
    <protectedRange sqref="C58" name="Range2_12_5_1_1_1_2_2_1_1_1_1_1_1_1_1_1_1_1_2_1_1_1_1_1_1_1_1_1_3_1_3_1_2_1_1_1_1_1_1_1_1_1_1_1_1_1_2_1_1_1_1_1_2_1_1_1_1_1_1_1_1_2_1_1_3_1_1_1_2_1_1_1_1_1_1_1_1_1_1_1_1_1_1_1_1_1_2_1_1_1_1_1_1_1_1_1_1_1_1_1_1_1_1_1_1_1_2_3_1_2_1_1_1_2_2_1_1_1_3_1_1_1__3"/>
    <protectedRange sqref="B40" name="Range2_12_5_1_1_1_2_1_1_1_1_1_1_1_1_1_1_1_2_1_1_1_1_1_1_1_1_1_1_1_1_1_1_1_1_1_1_1_1_1_1_2_1_1_1_1_1_1_1_1_1_1_1_2_1_1_1_1_2_1_1_1_1_1_1_1_1_1_1_1_2_1_1_1_1_1_1_1_1_1_1_1_1_1_1_3_1_1_1_1_2_1_1_1_1_1_1_1_2_1_1_1_1_1_1_1_1_1_1_1_1_1_1_1_1_1_1_1_1_1_1_1_1__2"/>
    <protectedRange sqref="B54" name="Range2_12_5_1_1_1_1_1_2_1_2_1_1_1_2_1_1_1_1_1_1_1_1_1_1_2_1_1_1_1_1_2_1_1_1_1_1_1_1_2_1_1_3_1_1_1_2_1_1_1_1_1_1_1_1_1_1_1_1_1_1_1_1_1_1_1_1_1_1_1_1_1_1_1_1_1_1_1_1_2_2_1_1_1_1_2_1_1_2_1_1_1_1_1_1_1_1_1_1_2_2_1_1_2_1"/>
    <protectedRange sqref="B44" name="Range2_12_5_1_1_1_2_1_1_1_1_1_1_1_1_1_1_1_2_1_1_1_1_1_1_1_1_1_1_1_1_1_1_1_1_1_1_1_1_1_1_2_1_1_1_1_1_1_1_1_1_1_1_2_1_1_1_1_2_1_1_1_1_1_1_1_1_1_1_1_2_1_1_1_1_1_1_1_1_1_1_1_1_1_1_3_1_1_1_1_2_1_1_1_1_1_1_1_2_1_1_1_1_1_1_1_1_1_1_1_1_1_1_1_1_1_1_1_1_1_1_1_1__1"/>
    <protectedRange sqref="B45" name="Range2_12_5_1_1_1_2_2_1_1_1_1_1_1_1_1_1_1_1_2_1_1_1_1_1_1_1_1_1_1_1_1_1_1_1_1_1_1_1_1_1_1_1_1_1_1_1_1_1_1_1_1_1_1_1_1_1_1_1_1_1_1_1_1_1_1_1_1_1_1_1_1_1_2_1_1_1_1_1_1_1_1_1_1_1_2_1_1_1_1_1_2_1_1_1_1_1_1_1_1_1_1_1_1_1_1_1_1_1_1_1_1_1_1_1_1_1_1_1_1_1_1_2__1"/>
    <protectedRange sqref="B47" name="Range2_12_5_1_1_1_2_1_1_1_1_1_1_1_1_1_1_1_2_1_2_1_1_1_1_1_1_1_1_1_2_1_1_1_1_1_1_1_1_1_1_1_1_1_1_1_1_1_1_1_1_1_1_1_1_1_1_1_1_1_1_1_1_1_1_1_1_1_1_1_1_1_1_1_2_1_1_1_1_1_1_1_1_1_2_1_2_1_1_1_1_1_2_1_1_1_1_1_1_1_1_2_1_1_1_1_1_1_1_1_2_1_1_1_1_1_2_1_1_1_1_1_2__3"/>
    <protectedRange sqref="B48" name="Range2_12_5_1_1_1_1_1_2_1_1_1_1_1_1_1_1_1_1_1_1_1_1_1_1_1_1_1_1_2_1_1_1_1_1_1_1_1_1_1_1_1_1_3_1_1_1_2_1_1_1_1_1_1_1_1_1_1_1_1_2_1_1_1_1_1_1_1_1_1_1_1_1_1_1_1_1_1_1_1_1_1_1_1_1_1_1_1_1_3_1_2_1_1_1_2_2_1_1_1_2_2_1_1_1_1_1_1_1_1_1_1_1_1_1_2_2_1_2_1_1_1_2__1"/>
    <protectedRange sqref="B49" name="Range2_12_5_1_1_1_1_1_2_1_1_2_1_1_1_1_1_1_1_1_1_1_1_1_1_1_1_1_1_2_1_1_1_1_1_1_1_1_1_1_1_1_1_1_3_1_1_1_2_1_1_1_1_1_1_1_1_1_2_1_1_1_1_1_1_1_1_1_1_1_1_1_1_1_1_1_1_1_1_1_1_1_1_1_1_2_1_1_1_2_2_1_1_1_1_1_1_1_1_1_1_1_1_2_2_1_2_1_1_1_2_2_1"/>
    <protectedRange sqref="B50" name="Range2_12_5_1_1_1_2_2_1_1_1_1_1_1_1_1_1_1_1_2_1_1_1_1_1_1_1_1_1_3_1_3_1_2_1_1_1_1_1_1_1_1_1_1_1_1_1_2_1_1_1_1_1_2_1_1_1_1_1_1_1_1_2_1_1_3_1_1_1_2_1_1_1_1_1_1_1_1_1_1_1_1_1_1_1_1_1_2_1_1_1_1_1_1_1_1_1_1_1_1_1_1_1_1_1_1_1_2_3_1_2_1_1_1_2_2_1_3_1_1_1_1_1__4"/>
    <protectedRange sqref="B51" name="Range2_12_5_1_1_1_2_2_1_1_1_1_1_1_1_1_1_1_1_2_1_1_1_2_1_1_1_1_1_1_1_1_1_1_1_1_1_1_1_1_2_1_1_1_1_1_1_1_1_1_2_1_1_3_1_1_1_3_1_1_1_1_1_1_1_1_1_1_1_1_1_1_1_1_1_1_1_1_1_1_2_1_1_1_1_1_1_1_1_1_2_2_1_1_1_2_2_1_1_1_1_1_1_1_1_1_1_2_2_1_1_2"/>
    <protectedRange sqref="B52" name="Range2_12_5_1_1_1_1_1_2_1_2_1_1_1_2_1_1_1_1_1_1_1_1_1_1_2_1_1_1_1_1_2_1_1_1_1_1_1_1_2_1_1_3_1_1_1_2_1_1_1_1_1_1_1_1_1_1_1_1_1_1_1_1_1_1_1_1_1_1_1_1_1_1_1_1_1_1_1_1_2_2_1_1_1_1_2_1_1_2_1_1_1_1_1_1_1_1_1_1_2_2_1_1_2"/>
  </protectedRanges>
  <mergeCells count="41">
    <mergeCell ref="P3:U3"/>
    <mergeCell ref="P4:U4"/>
    <mergeCell ref="P5:U5"/>
    <mergeCell ref="B6:C6"/>
    <mergeCell ref="D6:H6"/>
    <mergeCell ref="L6:M6"/>
    <mergeCell ref="AB7:AC7"/>
    <mergeCell ref="AD7:AE7"/>
    <mergeCell ref="AJ7:AN7"/>
    <mergeCell ref="AO7:AQ7"/>
    <mergeCell ref="B8:C8"/>
    <mergeCell ref="D8:G8"/>
    <mergeCell ref="I8:K8"/>
    <mergeCell ref="U8:V8"/>
    <mergeCell ref="X8:Y8"/>
    <mergeCell ref="Z8:AA8"/>
    <mergeCell ref="B7:C7"/>
    <mergeCell ref="D7:G7"/>
    <mergeCell ref="P7:T7"/>
    <mergeCell ref="U7:V7"/>
    <mergeCell ref="X7:Y7"/>
    <mergeCell ref="Z7:AA7"/>
    <mergeCell ref="AB8:AC8"/>
    <mergeCell ref="AD8:AE8"/>
    <mergeCell ref="B9:C9"/>
    <mergeCell ref="D9:E9"/>
    <mergeCell ref="F9:G9"/>
    <mergeCell ref="H9:H10"/>
    <mergeCell ref="I9:K9"/>
    <mergeCell ref="M9:M10"/>
    <mergeCell ref="O9:O10"/>
    <mergeCell ref="P9:P10"/>
    <mergeCell ref="AS9:AS10"/>
    <mergeCell ref="AV30:AW30"/>
    <mergeCell ref="L35:N35"/>
    <mergeCell ref="R9:T10"/>
    <mergeCell ref="W9:W10"/>
    <mergeCell ref="X9:AE9"/>
    <mergeCell ref="AH9:AH10"/>
    <mergeCell ref="AI9:AI10"/>
    <mergeCell ref="AQ9:AQ10"/>
  </mergeCells>
  <conditionalFormatting sqref="AC11:AE34 X11:Y34 AA11:AA34">
    <cfRule type="containsText" dxfId="1077" priority="36" operator="containsText" text="N/A">
      <formula>NOT(ISERROR(SEARCH("N/A",X11)))</formula>
    </cfRule>
    <cfRule type="cellIs" dxfId="1076" priority="49" operator="equal">
      <formula>0</formula>
    </cfRule>
  </conditionalFormatting>
  <conditionalFormatting sqref="AC11:AE34 X11:Y34 AA11:AA34">
    <cfRule type="cellIs" dxfId="1075" priority="48" operator="greaterThanOrEqual">
      <formula>1185</formula>
    </cfRule>
  </conditionalFormatting>
  <conditionalFormatting sqref="AC11:AE34 X11:Y34 AA11:AA34">
    <cfRule type="cellIs" dxfId="1074" priority="47" operator="between">
      <formula>0.1</formula>
      <formula>1184</formula>
    </cfRule>
  </conditionalFormatting>
  <conditionalFormatting sqref="X8">
    <cfRule type="cellIs" dxfId="1073" priority="46" operator="equal">
      <formula>0</formula>
    </cfRule>
  </conditionalFormatting>
  <conditionalFormatting sqref="X8">
    <cfRule type="cellIs" dxfId="1072" priority="45" operator="greaterThan">
      <formula>1179</formula>
    </cfRule>
  </conditionalFormatting>
  <conditionalFormatting sqref="X8">
    <cfRule type="cellIs" dxfId="1071" priority="44" operator="greaterThan">
      <formula>99</formula>
    </cfRule>
  </conditionalFormatting>
  <conditionalFormatting sqref="X8">
    <cfRule type="cellIs" dxfId="1070" priority="43" operator="greaterThan">
      <formula>0.99</formula>
    </cfRule>
  </conditionalFormatting>
  <conditionalFormatting sqref="AB8">
    <cfRule type="cellIs" dxfId="1069" priority="42" operator="equal">
      <formula>0</formula>
    </cfRule>
  </conditionalFormatting>
  <conditionalFormatting sqref="AB8">
    <cfRule type="cellIs" dxfId="1068" priority="41" operator="greaterThan">
      <formula>1179</formula>
    </cfRule>
  </conditionalFormatting>
  <conditionalFormatting sqref="AB8">
    <cfRule type="cellIs" dxfId="1067" priority="40" operator="greaterThan">
      <formula>99</formula>
    </cfRule>
  </conditionalFormatting>
  <conditionalFormatting sqref="AB8">
    <cfRule type="cellIs" dxfId="1066" priority="39" operator="greaterThan">
      <formula>0.99</formula>
    </cfRule>
  </conditionalFormatting>
  <conditionalFormatting sqref="AH11:AH31">
    <cfRule type="cellIs" dxfId="1065" priority="37" operator="greaterThan">
      <formula>$AH$8</formula>
    </cfRule>
    <cfRule type="cellIs" dxfId="1064" priority="38" operator="greaterThan">
      <formula>$AH$8</formula>
    </cfRule>
  </conditionalFormatting>
  <conditionalFormatting sqref="AB11:AB34">
    <cfRule type="containsText" dxfId="1063" priority="32" operator="containsText" text="N/A">
      <formula>NOT(ISERROR(SEARCH("N/A",AB11)))</formula>
    </cfRule>
    <cfRule type="cellIs" dxfId="1062" priority="35" operator="equal">
      <formula>0</formula>
    </cfRule>
  </conditionalFormatting>
  <conditionalFormatting sqref="AB11:AB34">
    <cfRule type="cellIs" dxfId="1061" priority="34" operator="greaterThanOrEqual">
      <formula>1185</formula>
    </cfRule>
  </conditionalFormatting>
  <conditionalFormatting sqref="AB11:AB34">
    <cfRule type="cellIs" dxfId="1060" priority="33" operator="between">
      <formula>0.1</formula>
      <formula>1184</formula>
    </cfRule>
  </conditionalFormatting>
  <conditionalFormatting sqref="AO11:AO34 AN11:AN35">
    <cfRule type="cellIs" dxfId="1059" priority="31" operator="equal">
      <formula>0</formula>
    </cfRule>
  </conditionalFormatting>
  <conditionalFormatting sqref="AO11:AO34 AN11:AN35">
    <cfRule type="cellIs" dxfId="1058" priority="30" operator="greaterThan">
      <formula>1179</formula>
    </cfRule>
  </conditionalFormatting>
  <conditionalFormatting sqref="AO11:AO34 AN11:AN35">
    <cfRule type="cellIs" dxfId="1057" priority="29" operator="greaterThan">
      <formula>99</formula>
    </cfRule>
  </conditionalFormatting>
  <conditionalFormatting sqref="AO11:AO34 AN11:AN35">
    <cfRule type="cellIs" dxfId="1056" priority="28" operator="greaterThan">
      <formula>0.99</formula>
    </cfRule>
  </conditionalFormatting>
  <conditionalFormatting sqref="AQ11:AQ34">
    <cfRule type="cellIs" dxfId="1055" priority="27" operator="equal">
      <formula>0</formula>
    </cfRule>
  </conditionalFormatting>
  <conditionalFormatting sqref="AQ11:AQ34">
    <cfRule type="cellIs" dxfId="1054" priority="26" operator="greaterThan">
      <formula>1179</formula>
    </cfRule>
  </conditionalFormatting>
  <conditionalFormatting sqref="AQ11:AQ34">
    <cfRule type="cellIs" dxfId="1053" priority="25" operator="greaterThan">
      <formula>99</formula>
    </cfRule>
  </conditionalFormatting>
  <conditionalFormatting sqref="AQ11:AQ34">
    <cfRule type="cellIs" dxfId="1052" priority="24" operator="greaterThan">
      <formula>0.99</formula>
    </cfRule>
  </conditionalFormatting>
  <conditionalFormatting sqref="Z11:Z34">
    <cfRule type="containsText" dxfId="1051" priority="20" operator="containsText" text="N/A">
      <formula>NOT(ISERROR(SEARCH("N/A",Z11)))</formula>
    </cfRule>
    <cfRule type="cellIs" dxfId="1050" priority="23" operator="equal">
      <formula>0</formula>
    </cfRule>
  </conditionalFormatting>
  <conditionalFormatting sqref="Z11:Z34">
    <cfRule type="cellIs" dxfId="1049" priority="22" operator="greaterThanOrEqual">
      <formula>1185</formula>
    </cfRule>
  </conditionalFormatting>
  <conditionalFormatting sqref="Z11:Z34">
    <cfRule type="cellIs" dxfId="1048" priority="21" operator="between">
      <formula>0.1</formula>
      <formula>1184</formula>
    </cfRule>
  </conditionalFormatting>
  <conditionalFormatting sqref="AJ11:AN35">
    <cfRule type="cellIs" dxfId="1047" priority="19" operator="equal">
      <formula>0</formula>
    </cfRule>
  </conditionalFormatting>
  <conditionalFormatting sqref="AJ11:AN35">
    <cfRule type="cellIs" dxfId="1046" priority="18" operator="greaterThan">
      <formula>1179</formula>
    </cfRule>
  </conditionalFormatting>
  <conditionalFormatting sqref="AJ11:AN35">
    <cfRule type="cellIs" dxfId="1045" priority="17" operator="greaterThan">
      <formula>99</formula>
    </cfRule>
  </conditionalFormatting>
  <conditionalFormatting sqref="AJ11:AN35">
    <cfRule type="cellIs" dxfId="1044" priority="16" operator="greaterThan">
      <formula>0.99</formula>
    </cfRule>
  </conditionalFormatting>
  <conditionalFormatting sqref="AP11:AP34">
    <cfRule type="cellIs" dxfId="1043" priority="15" operator="equal">
      <formula>0</formula>
    </cfRule>
  </conditionalFormatting>
  <conditionalFormatting sqref="AP11:AP34">
    <cfRule type="cellIs" dxfId="1042" priority="14" operator="greaterThan">
      <formula>1179</formula>
    </cfRule>
  </conditionalFormatting>
  <conditionalFormatting sqref="AP11:AP34">
    <cfRule type="cellIs" dxfId="1041" priority="13" operator="greaterThan">
      <formula>99</formula>
    </cfRule>
  </conditionalFormatting>
  <conditionalFormatting sqref="AP11:AP34">
    <cfRule type="cellIs" dxfId="1040" priority="12" operator="greaterThan">
      <formula>0.99</formula>
    </cfRule>
  </conditionalFormatting>
  <conditionalFormatting sqref="AH32:AH34">
    <cfRule type="cellIs" dxfId="1039" priority="10" operator="greaterThan">
      <formula>$AH$8</formula>
    </cfRule>
    <cfRule type="cellIs" dxfId="1038" priority="11" operator="greaterThan">
      <formula>$AH$8</formula>
    </cfRule>
  </conditionalFormatting>
  <conditionalFormatting sqref="AI11:AI34">
    <cfRule type="cellIs" dxfId="1037" priority="9" operator="greaterThan">
      <formula>$AI$8</formula>
    </cfRule>
  </conditionalFormatting>
  <conditionalFormatting sqref="AL11:AL34">
    <cfRule type="cellIs" dxfId="1036" priority="8" operator="equal">
      <formula>0</formula>
    </cfRule>
  </conditionalFormatting>
  <conditionalFormatting sqref="AL11:AL34">
    <cfRule type="cellIs" dxfId="1035" priority="7" operator="greaterThan">
      <formula>1179</formula>
    </cfRule>
  </conditionalFormatting>
  <conditionalFormatting sqref="AL11:AL34">
    <cfRule type="cellIs" dxfId="1034" priority="6" operator="greaterThan">
      <formula>99</formula>
    </cfRule>
  </conditionalFormatting>
  <conditionalFormatting sqref="AL11:AL34">
    <cfRule type="cellIs" dxfId="1033" priority="5" operator="greaterThan">
      <formula>0.99</formula>
    </cfRule>
  </conditionalFormatting>
  <conditionalFormatting sqref="AM16:AM34">
    <cfRule type="cellIs" dxfId="1032" priority="4" operator="equal">
      <formula>0</formula>
    </cfRule>
  </conditionalFormatting>
  <conditionalFormatting sqref="AM16:AM34">
    <cfRule type="cellIs" dxfId="1031" priority="3" operator="greaterThan">
      <formula>1179</formula>
    </cfRule>
  </conditionalFormatting>
  <conditionalFormatting sqref="AM16:AM34">
    <cfRule type="cellIs" dxfId="1030" priority="2" operator="greaterThan">
      <formula>99</formula>
    </cfRule>
  </conditionalFormatting>
  <conditionalFormatting sqref="AM16:AM34">
    <cfRule type="cellIs" dxfId="1029" priority="1" operator="greaterThan">
      <formula>0.99</formula>
    </cfRule>
  </conditionalFormatting>
  <dataValidations count="4">
    <dataValidation type="list" allowBlank="1" showInputMessage="1" showErrorMessage="1" sqref="AP8:AQ8 N10 L10 D8 O8:T8">
      <formula1>#REF!</formula1>
    </dataValidation>
    <dataValidation type="list" allowBlank="1" showInputMessage="1" showErrorMessage="1" sqref="H11:H34">
      <formula1>$AV$10:$AV$19</formula1>
    </dataValidation>
    <dataValidation type="list" allowBlank="1" showInputMessage="1" showErrorMessage="1" sqref="AV31:AW31">
      <formula1>$AV$24:$AV$28</formula1>
    </dataValidation>
    <dataValidation type="list" allowBlank="1" showInputMessage="1" showErrorMessage="1" sqref="P3:P5">
      <formula1>$AY$10:$AY$39</formula1>
    </dataValidation>
  </dataValidations>
  <hyperlinks>
    <hyperlink ref="H9:H10" location="'1'!AH8" display="Plant Status"/>
  </hyperlinks>
  <pageMargins left="0.7" right="0.7" top="0.75" bottom="0.75" header="0.3" footer="0.3"/>
  <pageSetup paperSize="9"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JUNE 1</vt:lpstr>
      <vt:lpstr>JUNE 2</vt:lpstr>
      <vt:lpstr>JUNE 3</vt:lpstr>
      <vt:lpstr>JUNE 4</vt:lpstr>
      <vt:lpstr>JUNE 5</vt:lpstr>
      <vt:lpstr>JUNE 6</vt:lpstr>
      <vt:lpstr>JUNE 7</vt:lpstr>
      <vt:lpstr>JUNE 8</vt:lpstr>
      <vt:lpstr>JUNE 9</vt:lpstr>
      <vt:lpstr>JUNE 10</vt:lpstr>
      <vt:lpstr>JUNE 11</vt:lpstr>
      <vt:lpstr>JUNE 12</vt:lpstr>
      <vt:lpstr>JUNE 13</vt:lpstr>
      <vt:lpstr>JUNE 14</vt:lpstr>
      <vt:lpstr>JUNE 15</vt:lpstr>
      <vt:lpstr>JUNE 16</vt:lpstr>
      <vt:lpstr>JUNE 17</vt:lpstr>
      <vt:lpstr>JUNE 18</vt:lpstr>
      <vt:lpstr>JUNE 19</vt:lpstr>
      <vt:lpstr>JUNE 20</vt:lpstr>
      <vt:lpstr>JUNE 21</vt:lpstr>
      <vt:lpstr>JUNE 22</vt:lpstr>
      <vt:lpstr>JUNE 23</vt:lpstr>
      <vt:lpstr>JUNE 24</vt:lpstr>
      <vt:lpstr>JUNE 25</vt:lpstr>
      <vt:lpstr>JUNE 26</vt:lpstr>
      <vt:lpstr>JUNE 27</vt:lpstr>
      <vt:lpstr>JUNE 28</vt:lpstr>
      <vt:lpstr>JUNE 29</vt:lpstr>
      <vt:lpstr>JUNE 30</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villamorbooster</dc:creator>
  <cp:lastModifiedBy>Pnom Server</cp:lastModifiedBy>
  <cp:lastPrinted>2016-06-08T16:12:31Z</cp:lastPrinted>
  <dcterms:created xsi:type="dcterms:W3CDTF">2014-06-30T06:13:27Z</dcterms:created>
  <dcterms:modified xsi:type="dcterms:W3CDTF">2016-06-30T20:39:19Z</dcterms:modified>
</cp:coreProperties>
</file>