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80" yWindow="0" windowWidth="15600" windowHeight="8070" tabRatio="605" firstSheet="20" activeTab="30"/>
  </bookViews>
  <sheets>
    <sheet name="JULY 1" sheetId="426" r:id="rId1"/>
    <sheet name="JULY 2" sheetId="427" r:id="rId2"/>
    <sheet name="JULY 3" sheetId="428" r:id="rId3"/>
    <sheet name="JULY 4" sheetId="429" r:id="rId4"/>
    <sheet name="JULY 5" sheetId="430" r:id="rId5"/>
    <sheet name="JULY 6" sheetId="431" r:id="rId6"/>
    <sheet name="JULY 7" sheetId="432" r:id="rId7"/>
    <sheet name="JULY 8" sheetId="433" r:id="rId8"/>
    <sheet name="JULY 9" sheetId="434" r:id="rId9"/>
    <sheet name="JULY 10" sheetId="435" r:id="rId10"/>
    <sheet name="JULY 11" sheetId="436" r:id="rId11"/>
    <sheet name="JULY 12" sheetId="437" r:id="rId12"/>
    <sheet name="JULY 13" sheetId="438" r:id="rId13"/>
    <sheet name="JULY 14" sheetId="439" r:id="rId14"/>
    <sheet name="JULY 15" sheetId="440" r:id="rId15"/>
    <sheet name="JULY 16" sheetId="441" r:id="rId16"/>
    <sheet name="JULY 17" sheetId="442" r:id="rId17"/>
    <sheet name="JULY 18" sheetId="443" r:id="rId18"/>
    <sheet name="JULY 19" sheetId="444" r:id="rId19"/>
    <sheet name="JULY 20" sheetId="445" r:id="rId20"/>
    <sheet name="JULY 21" sheetId="446" r:id="rId21"/>
    <sheet name="JULY 22" sheetId="447" r:id="rId22"/>
    <sheet name="JULY 23" sheetId="448" r:id="rId23"/>
    <sheet name="JULY 24" sheetId="449" r:id="rId24"/>
    <sheet name="JULY 25" sheetId="450" r:id="rId25"/>
    <sheet name="JULY 26" sheetId="451" r:id="rId26"/>
    <sheet name="JULY 27" sheetId="452" r:id="rId27"/>
    <sheet name="JULY 28" sheetId="453" r:id="rId28"/>
    <sheet name="JULY 29" sheetId="454" r:id="rId29"/>
    <sheet name="JULY 30" sheetId="455" r:id="rId30"/>
    <sheet name="JULY 31" sheetId="456" r:id="rId31"/>
  </sheets>
  <externalReferences>
    <externalReference r:id="rId32"/>
  </externalReferences>
  <definedNames>
    <definedName name="_2pm___10pm" localSheetId="0">#REF!</definedName>
    <definedName name="_2pm___10pm" localSheetId="9">#REF!</definedName>
    <definedName name="_2pm___10pm" localSheetId="10">#REF!</definedName>
    <definedName name="_2pm___10pm" localSheetId="11">#REF!</definedName>
    <definedName name="_2pm___10pm" localSheetId="12">#REF!</definedName>
    <definedName name="_2pm___10pm" localSheetId="13">#REF!</definedName>
    <definedName name="_2pm___10pm" localSheetId="14">#REF!</definedName>
    <definedName name="_2pm___10pm" localSheetId="15">#REF!</definedName>
    <definedName name="_2pm___10pm" localSheetId="16">#REF!</definedName>
    <definedName name="_2pm___10pm" localSheetId="17">#REF!</definedName>
    <definedName name="_2pm___10pm" localSheetId="18">#REF!</definedName>
    <definedName name="_2pm___10pm" localSheetId="1">#REF!</definedName>
    <definedName name="_2pm___10pm" localSheetId="19">#REF!</definedName>
    <definedName name="_2pm___10pm" localSheetId="20">#REF!</definedName>
    <definedName name="_2pm___10pm" localSheetId="21">#REF!</definedName>
    <definedName name="_2pm___10pm" localSheetId="22">#REF!</definedName>
    <definedName name="_2pm___10pm" localSheetId="23">#REF!</definedName>
    <definedName name="_2pm___10pm" localSheetId="24">#REF!</definedName>
    <definedName name="_2pm___10pm" localSheetId="25">#REF!</definedName>
    <definedName name="_2pm___10pm" localSheetId="26">#REF!</definedName>
    <definedName name="_2pm___10pm" localSheetId="27">#REF!</definedName>
    <definedName name="_2pm___10pm" localSheetId="28">#REF!</definedName>
    <definedName name="_2pm___10pm" localSheetId="2">#REF!</definedName>
    <definedName name="_2pm___10pm" localSheetId="29">#REF!</definedName>
    <definedName name="_2pm___10pm" localSheetId="30">#REF!</definedName>
    <definedName name="_2pm___10pm" localSheetId="3">#REF!</definedName>
    <definedName name="_2pm___10pm" localSheetId="4">#REF!</definedName>
    <definedName name="_2pm___10pm" localSheetId="5">#REF!</definedName>
    <definedName name="_2pm___10pm" localSheetId="6">#REF!</definedName>
    <definedName name="_2pm___10pm" localSheetId="7">#REF!</definedName>
    <definedName name="_2pm___10pm" localSheetId="8">#REF!</definedName>
    <definedName name="R._MALLARI___R._REGENCIA" localSheetId="0">#REF!</definedName>
    <definedName name="R._MALLARI___R._REGENCIA" localSheetId="9">#REF!</definedName>
    <definedName name="R._MALLARI___R._REGENCIA" localSheetId="10">#REF!</definedName>
    <definedName name="R._MALLARI___R._REGENCIA" localSheetId="11">#REF!</definedName>
    <definedName name="R._MALLARI___R._REGENCIA" localSheetId="12">#REF!</definedName>
    <definedName name="R._MALLARI___R._REGENCIA" localSheetId="13">#REF!</definedName>
    <definedName name="R._MALLARI___R._REGENCIA" localSheetId="14">#REF!</definedName>
    <definedName name="R._MALLARI___R._REGENCIA" localSheetId="15">#REF!</definedName>
    <definedName name="R._MALLARI___R._REGENCIA" localSheetId="16">#REF!</definedName>
    <definedName name="R._MALLARI___R._REGENCIA" localSheetId="17">#REF!</definedName>
    <definedName name="R._MALLARI___R._REGENCIA" localSheetId="18">#REF!</definedName>
    <definedName name="R._MALLARI___R._REGENCIA" localSheetId="1">#REF!</definedName>
    <definedName name="R._MALLARI___R._REGENCIA" localSheetId="19">#REF!</definedName>
    <definedName name="R._MALLARI___R._REGENCIA" localSheetId="20">#REF!</definedName>
    <definedName name="R._MALLARI___R._REGENCIA" localSheetId="21">#REF!</definedName>
    <definedName name="R._MALLARI___R._REGENCIA" localSheetId="22">#REF!</definedName>
    <definedName name="R._MALLARI___R._REGENCIA" localSheetId="23">#REF!</definedName>
    <definedName name="R._MALLARI___R._REGENCIA" localSheetId="24">#REF!</definedName>
    <definedName name="R._MALLARI___R._REGENCIA" localSheetId="25">#REF!</definedName>
    <definedName name="R._MALLARI___R._REGENCIA" localSheetId="26">#REF!</definedName>
    <definedName name="R._MALLARI___R._REGENCIA" localSheetId="27">#REF!</definedName>
    <definedName name="R._MALLARI___R._REGENCIA" localSheetId="28">#REF!</definedName>
    <definedName name="R._MALLARI___R._REGENCIA" localSheetId="2">#REF!</definedName>
    <definedName name="R._MALLARI___R._REGENCIA" localSheetId="29">#REF!</definedName>
    <definedName name="R._MALLARI___R._REGENCIA" localSheetId="30">#REF!</definedName>
    <definedName name="R._MALLARI___R._REGENCIA" localSheetId="3">#REF!</definedName>
    <definedName name="R._MALLARI___R._REGENCIA" localSheetId="4">#REF!</definedName>
    <definedName name="R._MALLARI___R._REGENCIA" localSheetId="5">#REF!</definedName>
    <definedName name="R._MALLARI___R._REGENCIA" localSheetId="6">#REF!</definedName>
    <definedName name="R._MALLARI___R._REGENCIA" localSheetId="7">#REF!</definedName>
    <definedName name="R._MALLARI___R._REGENCIA" localSheetId="8">#REF!</definedName>
  </definedNames>
  <calcPr calcId="145621"/>
</workbook>
</file>

<file path=xl/calcChain.xml><?xml version="1.0" encoding="utf-8"?>
<calcChain xmlns="http://schemas.openxmlformats.org/spreadsheetml/2006/main">
  <c r="AP10" i="456" l="1"/>
  <c r="AQ11" i="456" s="1"/>
  <c r="AG10" i="456"/>
  <c r="Q10" i="456"/>
  <c r="AR35" i="456"/>
  <c r="AP35" i="456"/>
  <c r="AQ34" i="456"/>
  <c r="AH34" i="456"/>
  <c r="V34" i="456"/>
  <c r="R34" i="456"/>
  <c r="T34" i="456" s="1"/>
  <c r="K34" i="456"/>
  <c r="J34" i="456"/>
  <c r="I34" i="456"/>
  <c r="G34" i="456"/>
  <c r="E34" i="456"/>
  <c r="AQ33" i="456"/>
  <c r="AH33" i="456"/>
  <c r="V33" i="456"/>
  <c r="R33" i="456"/>
  <c r="T33" i="456" s="1"/>
  <c r="K33" i="456"/>
  <c r="J33" i="456"/>
  <c r="I33" i="456"/>
  <c r="G33" i="456"/>
  <c r="E33" i="456"/>
  <c r="AW32" i="456"/>
  <c r="AQ32" i="456"/>
  <c r="AH32" i="456"/>
  <c r="V32" i="456"/>
  <c r="R32" i="456"/>
  <c r="S32" i="456" s="1"/>
  <c r="J32" i="456"/>
  <c r="K32" i="456" s="1"/>
  <c r="G32" i="456"/>
  <c r="E32" i="456"/>
  <c r="AQ31" i="456"/>
  <c r="AH31" i="456"/>
  <c r="V31" i="456"/>
  <c r="R31" i="456"/>
  <c r="S31" i="456" s="1"/>
  <c r="J31" i="456"/>
  <c r="I31" i="456" s="1"/>
  <c r="G31" i="456"/>
  <c r="E31" i="456"/>
  <c r="AQ30" i="456"/>
  <c r="AH30" i="456"/>
  <c r="V30" i="456"/>
  <c r="R30" i="456"/>
  <c r="S30" i="456" s="1"/>
  <c r="J30" i="456"/>
  <c r="K30" i="456" s="1"/>
  <c r="G30" i="456"/>
  <c r="E30" i="456"/>
  <c r="AQ29" i="456"/>
  <c r="AH29" i="456"/>
  <c r="V29" i="456"/>
  <c r="R29" i="456"/>
  <c r="S29" i="456" s="1"/>
  <c r="J29" i="456"/>
  <c r="K29" i="456" s="1"/>
  <c r="G29" i="456"/>
  <c r="E29" i="456"/>
  <c r="AQ28" i="456"/>
  <c r="AH28" i="456"/>
  <c r="V28" i="456"/>
  <c r="R28" i="456"/>
  <c r="S28" i="456" s="1"/>
  <c r="J28" i="456"/>
  <c r="K28" i="456" s="1"/>
  <c r="G28" i="456"/>
  <c r="E28" i="456"/>
  <c r="AQ27" i="456"/>
  <c r="AH27" i="456"/>
  <c r="V27" i="456"/>
  <c r="R27" i="456"/>
  <c r="S27" i="456" s="1"/>
  <c r="J27" i="456"/>
  <c r="K27" i="456" s="1"/>
  <c r="G27" i="456"/>
  <c r="E27" i="456"/>
  <c r="AQ26" i="456"/>
  <c r="AH26" i="456"/>
  <c r="V26" i="456"/>
  <c r="R26" i="456"/>
  <c r="S26" i="456" s="1"/>
  <c r="J26" i="456"/>
  <c r="K26" i="456" s="1"/>
  <c r="G26" i="456"/>
  <c r="E26" i="456"/>
  <c r="AQ25" i="456"/>
  <c r="AH25" i="456"/>
  <c r="V25" i="456"/>
  <c r="R25" i="456"/>
  <c r="S25" i="456" s="1"/>
  <c r="J25" i="456"/>
  <c r="I25" i="456" s="1"/>
  <c r="G25" i="456"/>
  <c r="E25" i="456"/>
  <c r="AQ24" i="456"/>
  <c r="AH24" i="456"/>
  <c r="V24" i="456"/>
  <c r="R24" i="456"/>
  <c r="S24" i="456" s="1"/>
  <c r="J24" i="456"/>
  <c r="I24" i="456" s="1"/>
  <c r="G24" i="456"/>
  <c r="E24" i="456"/>
  <c r="AQ23" i="456"/>
  <c r="AH23" i="456"/>
  <c r="V23" i="456"/>
  <c r="R23" i="456"/>
  <c r="S23" i="456" s="1"/>
  <c r="J23" i="456"/>
  <c r="K23" i="456" s="1"/>
  <c r="G23" i="456"/>
  <c r="E23" i="456"/>
  <c r="AQ22" i="456"/>
  <c r="AH22" i="456"/>
  <c r="V22" i="456"/>
  <c r="R22" i="456"/>
  <c r="S22" i="456" s="1"/>
  <c r="J22" i="456"/>
  <c r="K22" i="456" s="1"/>
  <c r="G22" i="456"/>
  <c r="E22" i="456"/>
  <c r="AQ21" i="456"/>
  <c r="AH21" i="456"/>
  <c r="V21" i="456"/>
  <c r="R21" i="456"/>
  <c r="S21" i="456" s="1"/>
  <c r="J21" i="456"/>
  <c r="K21" i="456" s="1"/>
  <c r="G21" i="456"/>
  <c r="E21" i="456"/>
  <c r="AH20" i="456"/>
  <c r="V20" i="456"/>
  <c r="R20" i="456"/>
  <c r="S20" i="456" s="1"/>
  <c r="J20" i="456"/>
  <c r="K20" i="456" s="1"/>
  <c r="I20" i="456"/>
  <c r="G20" i="456"/>
  <c r="E20" i="456"/>
  <c r="AQ19" i="456"/>
  <c r="AH19" i="456"/>
  <c r="V19" i="456"/>
  <c r="R19" i="456"/>
  <c r="S19" i="456" s="1"/>
  <c r="J19" i="456"/>
  <c r="K19" i="456" s="1"/>
  <c r="I19" i="456"/>
  <c r="G19" i="456"/>
  <c r="E19" i="456"/>
  <c r="AQ18" i="456"/>
  <c r="AH18" i="456"/>
  <c r="V18" i="456"/>
  <c r="R18" i="456"/>
  <c r="J18" i="456"/>
  <c r="K18" i="456" s="1"/>
  <c r="I18" i="456"/>
  <c r="G18" i="456"/>
  <c r="E18" i="456"/>
  <c r="AQ17" i="456"/>
  <c r="AH17" i="456"/>
  <c r="V17" i="456"/>
  <c r="R17" i="456"/>
  <c r="T17" i="456" s="1"/>
  <c r="J17" i="456"/>
  <c r="K17" i="456" s="1"/>
  <c r="I17" i="456"/>
  <c r="G17" i="456"/>
  <c r="E17" i="456"/>
  <c r="AQ16" i="456"/>
  <c r="AH16" i="456"/>
  <c r="V16" i="456"/>
  <c r="R16" i="456"/>
  <c r="S16" i="456" s="1"/>
  <c r="J16" i="456"/>
  <c r="K16" i="456" s="1"/>
  <c r="I16" i="456"/>
  <c r="G16" i="456"/>
  <c r="E16" i="456"/>
  <c r="AQ15" i="456"/>
  <c r="AH15" i="456"/>
  <c r="V15" i="456"/>
  <c r="R15" i="456"/>
  <c r="S15" i="456" s="1"/>
  <c r="J15" i="456"/>
  <c r="K15" i="456" s="1"/>
  <c r="I15" i="456"/>
  <c r="G15" i="456"/>
  <c r="E15" i="456"/>
  <c r="AQ14" i="456"/>
  <c r="AH14" i="456"/>
  <c r="V14" i="456"/>
  <c r="R14" i="456"/>
  <c r="J14" i="456"/>
  <c r="K14" i="456" s="1"/>
  <c r="I14" i="456"/>
  <c r="G14" i="456"/>
  <c r="E14" i="456"/>
  <c r="AQ13" i="456"/>
  <c r="AH13" i="456"/>
  <c r="V13" i="456"/>
  <c r="R13" i="456"/>
  <c r="T13" i="456" s="1"/>
  <c r="J13" i="456"/>
  <c r="K13" i="456" s="1"/>
  <c r="I13" i="456"/>
  <c r="G13" i="456"/>
  <c r="E13" i="456"/>
  <c r="AQ12" i="456"/>
  <c r="AH12" i="456"/>
  <c r="V12" i="456"/>
  <c r="R12" i="456"/>
  <c r="T12" i="456" s="1"/>
  <c r="J12" i="456"/>
  <c r="K12" i="456" s="1"/>
  <c r="I12" i="456"/>
  <c r="G12" i="456"/>
  <c r="E12" i="456"/>
  <c r="V11" i="456"/>
  <c r="J11" i="456"/>
  <c r="K11" i="456" s="1"/>
  <c r="I11" i="456"/>
  <c r="G11" i="456"/>
  <c r="E11" i="456"/>
  <c r="AG8" i="456"/>
  <c r="R11" i="456"/>
  <c r="AI33" i="456" l="1"/>
  <c r="S34" i="456"/>
  <c r="T19" i="456"/>
  <c r="AI19" i="456" s="1"/>
  <c r="S18" i="456"/>
  <c r="T18" i="456"/>
  <c r="AI18" i="456" s="1"/>
  <c r="AI17" i="456"/>
  <c r="T15" i="456"/>
  <c r="AI15" i="456" s="1"/>
  <c r="S14" i="456"/>
  <c r="T14" i="456"/>
  <c r="AI14" i="456" s="1"/>
  <c r="AI13" i="456"/>
  <c r="AI12" i="456"/>
  <c r="AQ35" i="456"/>
  <c r="AI34" i="456"/>
  <c r="T16" i="456"/>
  <c r="AI16" i="456" s="1"/>
  <c r="T20" i="456"/>
  <c r="AI20" i="456" s="1"/>
  <c r="T21" i="456"/>
  <c r="AI21" i="456" s="1"/>
  <c r="T22" i="456"/>
  <c r="T23" i="456"/>
  <c r="T24" i="456"/>
  <c r="T25" i="456"/>
  <c r="AI25" i="456" s="1"/>
  <c r="T26" i="456"/>
  <c r="T27" i="456"/>
  <c r="AI27" i="456" s="1"/>
  <c r="T28" i="456"/>
  <c r="AI28" i="456" s="1"/>
  <c r="T29" i="456"/>
  <c r="AI29" i="456" s="1"/>
  <c r="T30" i="456"/>
  <c r="AI30" i="456" s="1"/>
  <c r="T31" i="456"/>
  <c r="AI31" i="456" s="1"/>
  <c r="T32" i="456"/>
  <c r="AI32" i="456" s="1"/>
  <c r="S13" i="456"/>
  <c r="AI22" i="456"/>
  <c r="AI23" i="456"/>
  <c r="AI24" i="456"/>
  <c r="AI26" i="456"/>
  <c r="S17" i="456"/>
  <c r="S33" i="456"/>
  <c r="S12" i="456"/>
  <c r="R35" i="456"/>
  <c r="T11" i="456"/>
  <c r="S11" i="456"/>
  <c r="K24" i="456"/>
  <c r="K25" i="456"/>
  <c r="K31" i="456"/>
  <c r="AH11" i="456"/>
  <c r="I21" i="456"/>
  <c r="I22" i="456"/>
  <c r="I23" i="456"/>
  <c r="I26" i="456"/>
  <c r="I27" i="456"/>
  <c r="I28" i="456"/>
  <c r="I29" i="456"/>
  <c r="I30" i="456"/>
  <c r="I32" i="456"/>
  <c r="AG35" i="456"/>
  <c r="T35" i="456" l="1"/>
  <c r="S35" i="456"/>
  <c r="AH35" i="456"/>
  <c r="AI11" i="456"/>
  <c r="AI35" i="456" l="1"/>
  <c r="AP10" i="455"/>
  <c r="AG10" i="455"/>
  <c r="AG8" i="455" s="1"/>
  <c r="Q10" i="455"/>
  <c r="AR35" i="455"/>
  <c r="AQ34" i="455"/>
  <c r="AH34" i="455"/>
  <c r="V34" i="455"/>
  <c r="R34" i="455"/>
  <c r="T34" i="455" s="1"/>
  <c r="K34" i="455"/>
  <c r="J34" i="455"/>
  <c r="I34" i="455"/>
  <c r="G34" i="455"/>
  <c r="E34" i="455"/>
  <c r="AQ33" i="455"/>
  <c r="AH33" i="455"/>
  <c r="V33" i="455"/>
  <c r="R33" i="455"/>
  <c r="T33" i="455" s="1"/>
  <c r="K33" i="455"/>
  <c r="J33" i="455"/>
  <c r="I33" i="455"/>
  <c r="G33" i="455"/>
  <c r="E33" i="455"/>
  <c r="AW32" i="455"/>
  <c r="AQ32" i="455"/>
  <c r="AH32" i="455"/>
  <c r="V32" i="455"/>
  <c r="R32" i="455"/>
  <c r="T32" i="455" s="1"/>
  <c r="J32" i="455"/>
  <c r="K32" i="455" s="1"/>
  <c r="G32" i="455"/>
  <c r="E32" i="455"/>
  <c r="AQ31" i="455"/>
  <c r="AH31" i="455"/>
  <c r="V31" i="455"/>
  <c r="R31" i="455"/>
  <c r="T31" i="455" s="1"/>
  <c r="J31" i="455"/>
  <c r="K31" i="455" s="1"/>
  <c r="G31" i="455"/>
  <c r="E31" i="455"/>
  <c r="AQ30" i="455"/>
  <c r="AH30" i="455"/>
  <c r="V30" i="455"/>
  <c r="R30" i="455"/>
  <c r="T30" i="455" s="1"/>
  <c r="J30" i="455"/>
  <c r="K30" i="455" s="1"/>
  <c r="G30" i="455"/>
  <c r="E30" i="455"/>
  <c r="AQ29" i="455"/>
  <c r="AH29" i="455"/>
  <c r="V29" i="455"/>
  <c r="R29" i="455"/>
  <c r="T29" i="455" s="1"/>
  <c r="J29" i="455"/>
  <c r="K29" i="455" s="1"/>
  <c r="G29" i="455"/>
  <c r="E29" i="455"/>
  <c r="AQ28" i="455"/>
  <c r="AH28" i="455"/>
  <c r="V28" i="455"/>
  <c r="R28" i="455"/>
  <c r="T28" i="455" s="1"/>
  <c r="J28" i="455"/>
  <c r="K28" i="455" s="1"/>
  <c r="G28" i="455"/>
  <c r="E28" i="455"/>
  <c r="AQ27" i="455"/>
  <c r="AH27" i="455"/>
  <c r="V27" i="455"/>
  <c r="R27" i="455"/>
  <c r="T27" i="455" s="1"/>
  <c r="J27" i="455"/>
  <c r="K27" i="455" s="1"/>
  <c r="G27" i="455"/>
  <c r="E27" i="455"/>
  <c r="AQ26" i="455"/>
  <c r="AH26" i="455"/>
  <c r="V26" i="455"/>
  <c r="R26" i="455"/>
  <c r="T26" i="455" s="1"/>
  <c r="J26" i="455"/>
  <c r="K26" i="455" s="1"/>
  <c r="G26" i="455"/>
  <c r="E26" i="455"/>
  <c r="AQ25" i="455"/>
  <c r="AH25" i="455"/>
  <c r="V25" i="455"/>
  <c r="R25" i="455"/>
  <c r="T25" i="455" s="1"/>
  <c r="J25" i="455"/>
  <c r="K25" i="455" s="1"/>
  <c r="G25" i="455"/>
  <c r="E25" i="455"/>
  <c r="AQ24" i="455"/>
  <c r="AH24" i="455"/>
  <c r="V24" i="455"/>
  <c r="R24" i="455"/>
  <c r="T24" i="455" s="1"/>
  <c r="J24" i="455"/>
  <c r="K24" i="455" s="1"/>
  <c r="G24" i="455"/>
  <c r="E24" i="455"/>
  <c r="AQ23" i="455"/>
  <c r="AH23" i="455"/>
  <c r="V23" i="455"/>
  <c r="R23" i="455"/>
  <c r="T23" i="455" s="1"/>
  <c r="J23" i="455"/>
  <c r="K23" i="455" s="1"/>
  <c r="G23" i="455"/>
  <c r="E23" i="455"/>
  <c r="AQ22" i="455"/>
  <c r="AH22" i="455"/>
  <c r="V22" i="455"/>
  <c r="R22" i="455"/>
  <c r="T22" i="455" s="1"/>
  <c r="J22" i="455"/>
  <c r="K22" i="455" s="1"/>
  <c r="G22" i="455"/>
  <c r="E22" i="455"/>
  <c r="AQ21" i="455"/>
  <c r="AH21" i="455"/>
  <c r="V21" i="455"/>
  <c r="R21" i="455"/>
  <c r="T21" i="455" s="1"/>
  <c r="J21" i="455"/>
  <c r="K21" i="455" s="1"/>
  <c r="G21" i="455"/>
  <c r="E21" i="455"/>
  <c r="AH20" i="455"/>
  <c r="V20" i="455"/>
  <c r="R20" i="455"/>
  <c r="S20" i="455" s="1"/>
  <c r="K20" i="455"/>
  <c r="J20" i="455"/>
  <c r="I20" i="455"/>
  <c r="G20" i="455"/>
  <c r="E20" i="455"/>
  <c r="AQ19" i="455"/>
  <c r="AH19" i="455"/>
  <c r="V19" i="455"/>
  <c r="R19" i="455"/>
  <c r="S19" i="455" s="1"/>
  <c r="K19" i="455"/>
  <c r="J19" i="455"/>
  <c r="I19" i="455"/>
  <c r="G19" i="455"/>
  <c r="E19" i="455"/>
  <c r="AQ18" i="455"/>
  <c r="AH18" i="455"/>
  <c r="V18" i="455"/>
  <c r="R18" i="455"/>
  <c r="S18" i="455" s="1"/>
  <c r="K18" i="455"/>
  <c r="J18" i="455"/>
  <c r="I18" i="455"/>
  <c r="G18" i="455"/>
  <c r="E18" i="455"/>
  <c r="AQ17" i="455"/>
  <c r="AH17" i="455"/>
  <c r="V17" i="455"/>
  <c r="R17" i="455"/>
  <c r="S17" i="455" s="1"/>
  <c r="K17" i="455"/>
  <c r="J17" i="455"/>
  <c r="I17" i="455"/>
  <c r="G17" i="455"/>
  <c r="E17" i="455"/>
  <c r="AQ16" i="455"/>
  <c r="AH16" i="455"/>
  <c r="V16" i="455"/>
  <c r="R16" i="455"/>
  <c r="S16" i="455" s="1"/>
  <c r="K16" i="455"/>
  <c r="J16" i="455"/>
  <c r="I16" i="455"/>
  <c r="G16" i="455"/>
  <c r="E16" i="455"/>
  <c r="AQ15" i="455"/>
  <c r="AH15" i="455"/>
  <c r="V15" i="455"/>
  <c r="R15" i="455"/>
  <c r="S15" i="455" s="1"/>
  <c r="K15" i="455"/>
  <c r="J15" i="455"/>
  <c r="I15" i="455"/>
  <c r="G15" i="455"/>
  <c r="E15" i="455"/>
  <c r="AQ14" i="455"/>
  <c r="AH14" i="455"/>
  <c r="V14" i="455"/>
  <c r="R14" i="455"/>
  <c r="S14" i="455" s="1"/>
  <c r="K14" i="455"/>
  <c r="J14" i="455"/>
  <c r="I14" i="455"/>
  <c r="G14" i="455"/>
  <c r="E14" i="455"/>
  <c r="AQ13" i="455"/>
  <c r="AH13" i="455"/>
  <c r="V13" i="455"/>
  <c r="R13" i="455"/>
  <c r="S13" i="455" s="1"/>
  <c r="K13" i="455"/>
  <c r="J13" i="455"/>
  <c r="I13" i="455"/>
  <c r="G13" i="455"/>
  <c r="E13" i="455"/>
  <c r="AQ12" i="455"/>
  <c r="AH12" i="455"/>
  <c r="V12" i="455"/>
  <c r="R12" i="455"/>
  <c r="S12" i="455" s="1"/>
  <c r="K12" i="455"/>
  <c r="J12" i="455"/>
  <c r="I12" i="455"/>
  <c r="G12" i="455"/>
  <c r="E12" i="455"/>
  <c r="V11" i="455"/>
  <c r="K11" i="455"/>
  <c r="J11" i="455"/>
  <c r="I11" i="455"/>
  <c r="G11" i="455"/>
  <c r="E11" i="455"/>
  <c r="AQ11" i="455"/>
  <c r="AG35" i="455"/>
  <c r="R11" i="455"/>
  <c r="AI34" i="455" l="1"/>
  <c r="AI29" i="455"/>
  <c r="AI25" i="455"/>
  <c r="AI21" i="455"/>
  <c r="T20" i="455"/>
  <c r="AI20" i="455" s="1"/>
  <c r="T19" i="455"/>
  <c r="AI19" i="455" s="1"/>
  <c r="T18" i="455"/>
  <c r="AI18" i="455" s="1"/>
  <c r="T17" i="455"/>
  <c r="AI17" i="455" s="1"/>
  <c r="T16" i="455"/>
  <c r="T15" i="455"/>
  <c r="AI15" i="455" s="1"/>
  <c r="T14" i="455"/>
  <c r="AI14" i="455" s="1"/>
  <c r="T13" i="455"/>
  <c r="AI13" i="455" s="1"/>
  <c r="AQ35" i="455"/>
  <c r="AI33" i="455"/>
  <c r="AI16" i="455"/>
  <c r="T12" i="455"/>
  <c r="AI12" i="455" s="1"/>
  <c r="AI24" i="455"/>
  <c r="AI28" i="455"/>
  <c r="AI32" i="455"/>
  <c r="S33" i="455"/>
  <c r="S34" i="455"/>
  <c r="AI23" i="455"/>
  <c r="AI27" i="455"/>
  <c r="AI31" i="455"/>
  <c r="R35" i="455"/>
  <c r="T11" i="455"/>
  <c r="S11" i="455"/>
  <c r="AI22" i="455"/>
  <c r="AI26" i="455"/>
  <c r="AI30" i="455"/>
  <c r="AH11" i="455"/>
  <c r="I21" i="455"/>
  <c r="S21" i="455"/>
  <c r="I22" i="455"/>
  <c r="S22" i="455"/>
  <c r="I23" i="455"/>
  <c r="S23" i="455"/>
  <c r="I24" i="455"/>
  <c r="S24" i="455"/>
  <c r="I25" i="455"/>
  <c r="S25" i="455"/>
  <c r="I26" i="455"/>
  <c r="S26" i="455"/>
  <c r="I27" i="455"/>
  <c r="S27" i="455"/>
  <c r="I28" i="455"/>
  <c r="S28" i="455"/>
  <c r="I29" i="455"/>
  <c r="S29" i="455"/>
  <c r="I30" i="455"/>
  <c r="S30" i="455"/>
  <c r="I31" i="455"/>
  <c r="S31" i="455"/>
  <c r="I32" i="455"/>
  <c r="S32" i="455"/>
  <c r="AP35" i="455"/>
  <c r="T35" i="455" l="1"/>
  <c r="AH35" i="455"/>
  <c r="AI11" i="455"/>
  <c r="S35" i="455"/>
  <c r="AI35" i="455" l="1"/>
  <c r="AP10" i="454"/>
  <c r="AQ11" i="454" s="1"/>
  <c r="AG10" i="454"/>
  <c r="AG8" i="454" s="1"/>
  <c r="Q10" i="454"/>
  <c r="AR35" i="454"/>
  <c r="AQ34" i="454"/>
  <c r="AH34" i="454"/>
  <c r="V34" i="454"/>
  <c r="R34" i="454"/>
  <c r="J34" i="454"/>
  <c r="K34" i="454" s="1"/>
  <c r="I34" i="454"/>
  <c r="G34" i="454"/>
  <c r="E34" i="454"/>
  <c r="AQ33" i="454"/>
  <c r="AH33" i="454"/>
  <c r="V33" i="454"/>
  <c r="R33" i="454"/>
  <c r="T33" i="454" s="1"/>
  <c r="J33" i="454"/>
  <c r="K33" i="454" s="1"/>
  <c r="I33" i="454"/>
  <c r="G33" i="454"/>
  <c r="E33" i="454"/>
  <c r="AW32" i="454"/>
  <c r="AQ32" i="454"/>
  <c r="AH32" i="454"/>
  <c r="V32" i="454"/>
  <c r="R32" i="454"/>
  <c r="S32" i="454" s="1"/>
  <c r="K32" i="454"/>
  <c r="J32" i="454"/>
  <c r="I32" i="454" s="1"/>
  <c r="G32" i="454"/>
  <c r="E32" i="454"/>
  <c r="AQ31" i="454"/>
  <c r="AH31" i="454"/>
  <c r="V31" i="454"/>
  <c r="R31" i="454"/>
  <c r="S31" i="454" s="1"/>
  <c r="K31" i="454"/>
  <c r="J31" i="454"/>
  <c r="I31" i="454" s="1"/>
  <c r="G31" i="454"/>
  <c r="E31" i="454"/>
  <c r="AQ30" i="454"/>
  <c r="AH30" i="454"/>
  <c r="V30" i="454"/>
  <c r="R30" i="454"/>
  <c r="S30" i="454" s="1"/>
  <c r="K30" i="454"/>
  <c r="J30" i="454"/>
  <c r="I30" i="454" s="1"/>
  <c r="G30" i="454"/>
  <c r="E30" i="454"/>
  <c r="AQ29" i="454"/>
  <c r="AH29" i="454"/>
  <c r="V29" i="454"/>
  <c r="R29" i="454"/>
  <c r="S29" i="454" s="1"/>
  <c r="K29" i="454"/>
  <c r="J29" i="454"/>
  <c r="I29" i="454" s="1"/>
  <c r="G29" i="454"/>
  <c r="E29" i="454"/>
  <c r="AQ28" i="454"/>
  <c r="AH28" i="454"/>
  <c r="V28" i="454"/>
  <c r="R28" i="454"/>
  <c r="S28" i="454" s="1"/>
  <c r="K28" i="454"/>
  <c r="J28" i="454"/>
  <c r="I28" i="454" s="1"/>
  <c r="G28" i="454"/>
  <c r="E28" i="454"/>
  <c r="AQ27" i="454"/>
  <c r="AH27" i="454"/>
  <c r="V27" i="454"/>
  <c r="R27" i="454"/>
  <c r="S27" i="454" s="1"/>
  <c r="K27" i="454"/>
  <c r="J27" i="454"/>
  <c r="I27" i="454" s="1"/>
  <c r="G27" i="454"/>
  <c r="E27" i="454"/>
  <c r="AQ26" i="454"/>
  <c r="AH26" i="454"/>
  <c r="V26" i="454"/>
  <c r="R26" i="454"/>
  <c r="S26" i="454" s="1"/>
  <c r="K26" i="454"/>
  <c r="J26" i="454"/>
  <c r="I26" i="454" s="1"/>
  <c r="G26" i="454"/>
  <c r="E26" i="454"/>
  <c r="AQ25" i="454"/>
  <c r="AH25" i="454"/>
  <c r="V25" i="454"/>
  <c r="R25" i="454"/>
  <c r="S25" i="454" s="1"/>
  <c r="K25" i="454"/>
  <c r="J25" i="454"/>
  <c r="I25" i="454" s="1"/>
  <c r="G25" i="454"/>
  <c r="E25" i="454"/>
  <c r="AQ24" i="454"/>
  <c r="AH24" i="454"/>
  <c r="V24" i="454"/>
  <c r="R24" i="454"/>
  <c r="S24" i="454" s="1"/>
  <c r="K24" i="454"/>
  <c r="J24" i="454"/>
  <c r="I24" i="454" s="1"/>
  <c r="G24" i="454"/>
  <c r="E24" i="454"/>
  <c r="AQ23" i="454"/>
  <c r="AH23" i="454"/>
  <c r="V23" i="454"/>
  <c r="R23" i="454"/>
  <c r="S23" i="454" s="1"/>
  <c r="K23" i="454"/>
  <c r="J23" i="454"/>
  <c r="I23" i="454" s="1"/>
  <c r="G23" i="454"/>
  <c r="E23" i="454"/>
  <c r="AQ22" i="454"/>
  <c r="AH22" i="454"/>
  <c r="V22" i="454"/>
  <c r="R22" i="454"/>
  <c r="S22" i="454" s="1"/>
  <c r="K22" i="454"/>
  <c r="J22" i="454"/>
  <c r="I22" i="454" s="1"/>
  <c r="G22" i="454"/>
  <c r="E22" i="454"/>
  <c r="AQ21" i="454"/>
  <c r="AH21" i="454"/>
  <c r="V21" i="454"/>
  <c r="R21" i="454"/>
  <c r="S21" i="454" s="1"/>
  <c r="K21" i="454"/>
  <c r="J21" i="454"/>
  <c r="I21" i="454" s="1"/>
  <c r="G21" i="454"/>
  <c r="E21" i="454"/>
  <c r="AH20" i="454"/>
  <c r="V20" i="454"/>
  <c r="R20" i="454"/>
  <c r="S20" i="454" s="1"/>
  <c r="J20" i="454"/>
  <c r="K20" i="454" s="1"/>
  <c r="G20" i="454"/>
  <c r="E20" i="454"/>
  <c r="AQ19" i="454"/>
  <c r="AH19" i="454"/>
  <c r="V19" i="454"/>
  <c r="R19" i="454"/>
  <c r="T19" i="454" s="1"/>
  <c r="J19" i="454"/>
  <c r="I19" i="454" s="1"/>
  <c r="G19" i="454"/>
  <c r="E19" i="454"/>
  <c r="AQ18" i="454"/>
  <c r="AH18" i="454"/>
  <c r="V18" i="454"/>
  <c r="R18" i="454"/>
  <c r="S18" i="454" s="1"/>
  <c r="J18" i="454"/>
  <c r="K18" i="454" s="1"/>
  <c r="G18" i="454"/>
  <c r="E18" i="454"/>
  <c r="AQ17" i="454"/>
  <c r="AH17" i="454"/>
  <c r="V17" i="454"/>
  <c r="R17" i="454"/>
  <c r="J17" i="454"/>
  <c r="I17" i="454" s="1"/>
  <c r="G17" i="454"/>
  <c r="E17" i="454"/>
  <c r="AQ16" i="454"/>
  <c r="AH16" i="454"/>
  <c r="V16" i="454"/>
  <c r="R16" i="454"/>
  <c r="S16" i="454" s="1"/>
  <c r="J16" i="454"/>
  <c r="K16" i="454" s="1"/>
  <c r="G16" i="454"/>
  <c r="E16" i="454"/>
  <c r="AQ15" i="454"/>
  <c r="AH15" i="454"/>
  <c r="V15" i="454"/>
  <c r="R15" i="454"/>
  <c r="T15" i="454" s="1"/>
  <c r="J15" i="454"/>
  <c r="I15" i="454" s="1"/>
  <c r="G15" i="454"/>
  <c r="E15" i="454"/>
  <c r="AQ14" i="454"/>
  <c r="AH14" i="454"/>
  <c r="V14" i="454"/>
  <c r="R14" i="454"/>
  <c r="T14" i="454" s="1"/>
  <c r="J14" i="454"/>
  <c r="I14" i="454" s="1"/>
  <c r="G14" i="454"/>
  <c r="E14" i="454"/>
  <c r="AQ13" i="454"/>
  <c r="AH13" i="454"/>
  <c r="V13" i="454"/>
  <c r="R13" i="454"/>
  <c r="J13" i="454"/>
  <c r="K13" i="454" s="1"/>
  <c r="G13" i="454"/>
  <c r="E13" i="454"/>
  <c r="AQ12" i="454"/>
  <c r="AH12" i="454"/>
  <c r="V12" i="454"/>
  <c r="R12" i="454"/>
  <c r="S12" i="454" s="1"/>
  <c r="J12" i="454"/>
  <c r="I12" i="454" s="1"/>
  <c r="G12" i="454"/>
  <c r="E12" i="454"/>
  <c r="V11" i="454"/>
  <c r="J11" i="454"/>
  <c r="K11" i="454" s="1"/>
  <c r="G11" i="454"/>
  <c r="E11" i="454"/>
  <c r="R11" i="454"/>
  <c r="S34" i="454" l="1"/>
  <c r="T34" i="454"/>
  <c r="AI34" i="454" s="1"/>
  <c r="T29" i="454"/>
  <c r="AI29" i="454" s="1"/>
  <c r="T25" i="454"/>
  <c r="AI25" i="454" s="1"/>
  <c r="T21" i="454"/>
  <c r="AI21" i="454" s="1"/>
  <c r="T20" i="454"/>
  <c r="AI20" i="454" s="1"/>
  <c r="S17" i="454"/>
  <c r="T17" i="454"/>
  <c r="AI17" i="454" s="1"/>
  <c r="T16" i="454"/>
  <c r="AI16" i="454" s="1"/>
  <c r="AI15" i="454"/>
  <c r="AI14" i="454"/>
  <c r="T13" i="454"/>
  <c r="AI13" i="454" s="1"/>
  <c r="S13" i="454"/>
  <c r="T12" i="454"/>
  <c r="AI12" i="454" s="1"/>
  <c r="AQ35" i="454"/>
  <c r="AI33" i="454"/>
  <c r="AI19" i="454"/>
  <c r="S14" i="454"/>
  <c r="T22" i="454"/>
  <c r="AI22" i="454" s="1"/>
  <c r="T26" i="454"/>
  <c r="AI26" i="454" s="1"/>
  <c r="T30" i="454"/>
  <c r="AI30" i="454" s="1"/>
  <c r="S15" i="454"/>
  <c r="T18" i="454"/>
  <c r="AI18" i="454" s="1"/>
  <c r="S19" i="454"/>
  <c r="T23" i="454"/>
  <c r="AI23" i="454" s="1"/>
  <c r="T27" i="454"/>
  <c r="AI27" i="454" s="1"/>
  <c r="T31" i="454"/>
  <c r="AI31" i="454" s="1"/>
  <c r="T24" i="454"/>
  <c r="AI24" i="454" s="1"/>
  <c r="T28" i="454"/>
  <c r="AI28" i="454" s="1"/>
  <c r="T32" i="454"/>
  <c r="AI32" i="454" s="1"/>
  <c r="S33" i="454"/>
  <c r="S11" i="454"/>
  <c r="T11" i="454"/>
  <c r="R35" i="454"/>
  <c r="K12" i="454"/>
  <c r="K14" i="454"/>
  <c r="K15" i="454"/>
  <c r="K17" i="454"/>
  <c r="K19" i="454"/>
  <c r="AH11" i="454"/>
  <c r="I11" i="454"/>
  <c r="I13" i="454"/>
  <c r="I16" i="454"/>
  <c r="I18" i="454"/>
  <c r="I20" i="454"/>
  <c r="AP35" i="454"/>
  <c r="AG35" i="454"/>
  <c r="S35" i="454" l="1"/>
  <c r="T35" i="454"/>
  <c r="AI11" i="454"/>
  <c r="AH35" i="454"/>
  <c r="AI35" i="454" l="1"/>
  <c r="AP10" i="453"/>
  <c r="AG10" i="453"/>
  <c r="Q10" i="453"/>
  <c r="AR35" i="453"/>
  <c r="AQ34" i="453"/>
  <c r="AH34" i="453"/>
  <c r="V34" i="453"/>
  <c r="R34" i="453"/>
  <c r="T34" i="453" s="1"/>
  <c r="K34" i="453"/>
  <c r="J34" i="453"/>
  <c r="I34" i="453" s="1"/>
  <c r="G34" i="453"/>
  <c r="E34" i="453"/>
  <c r="AQ33" i="453"/>
  <c r="AH33" i="453"/>
  <c r="V33" i="453"/>
  <c r="R33" i="453"/>
  <c r="T33" i="453" s="1"/>
  <c r="K33" i="453"/>
  <c r="J33" i="453"/>
  <c r="I33" i="453" s="1"/>
  <c r="G33" i="453"/>
  <c r="E33" i="453"/>
  <c r="AW32" i="453"/>
  <c r="AQ32" i="453"/>
  <c r="AH32" i="453"/>
  <c r="V32" i="453"/>
  <c r="R32" i="453"/>
  <c r="T32" i="453" s="1"/>
  <c r="K32" i="453"/>
  <c r="J32" i="453"/>
  <c r="I32" i="453" s="1"/>
  <c r="G32" i="453"/>
  <c r="E32" i="453"/>
  <c r="AQ31" i="453"/>
  <c r="AH31" i="453"/>
  <c r="V31" i="453"/>
  <c r="R31" i="453"/>
  <c r="T31" i="453" s="1"/>
  <c r="K31" i="453"/>
  <c r="J31" i="453"/>
  <c r="I31" i="453" s="1"/>
  <c r="G31" i="453"/>
  <c r="E31" i="453"/>
  <c r="AQ30" i="453"/>
  <c r="AH30" i="453"/>
  <c r="V30" i="453"/>
  <c r="R30" i="453"/>
  <c r="T30" i="453" s="1"/>
  <c r="K30" i="453"/>
  <c r="J30" i="453"/>
  <c r="I30" i="453" s="1"/>
  <c r="G30" i="453"/>
  <c r="E30" i="453"/>
  <c r="AQ29" i="453"/>
  <c r="AH29" i="453"/>
  <c r="V29" i="453"/>
  <c r="R29" i="453"/>
  <c r="T29" i="453" s="1"/>
  <c r="K29" i="453"/>
  <c r="J29" i="453"/>
  <c r="I29" i="453" s="1"/>
  <c r="G29" i="453"/>
  <c r="E29" i="453"/>
  <c r="AQ28" i="453"/>
  <c r="AH28" i="453"/>
  <c r="V28" i="453"/>
  <c r="R28" i="453"/>
  <c r="T28" i="453" s="1"/>
  <c r="K28" i="453"/>
  <c r="J28" i="453"/>
  <c r="I28" i="453" s="1"/>
  <c r="G28" i="453"/>
  <c r="E28" i="453"/>
  <c r="AQ27" i="453"/>
  <c r="AH27" i="453"/>
  <c r="V27" i="453"/>
  <c r="R27" i="453"/>
  <c r="T27" i="453" s="1"/>
  <c r="K27" i="453"/>
  <c r="J27" i="453"/>
  <c r="I27" i="453" s="1"/>
  <c r="G27" i="453"/>
  <c r="E27" i="453"/>
  <c r="AQ26" i="453"/>
  <c r="AH26" i="453"/>
  <c r="V26" i="453"/>
  <c r="R26" i="453"/>
  <c r="T26" i="453" s="1"/>
  <c r="K26" i="453"/>
  <c r="J26" i="453"/>
  <c r="I26" i="453" s="1"/>
  <c r="G26" i="453"/>
  <c r="E26" i="453"/>
  <c r="AQ25" i="453"/>
  <c r="AH25" i="453"/>
  <c r="V25" i="453"/>
  <c r="R25" i="453"/>
  <c r="T25" i="453" s="1"/>
  <c r="K25" i="453"/>
  <c r="J25" i="453"/>
  <c r="I25" i="453" s="1"/>
  <c r="G25" i="453"/>
  <c r="E25" i="453"/>
  <c r="AQ24" i="453"/>
  <c r="AH24" i="453"/>
  <c r="V24" i="453"/>
  <c r="R24" i="453"/>
  <c r="T24" i="453" s="1"/>
  <c r="K24" i="453"/>
  <c r="J24" i="453"/>
  <c r="I24" i="453" s="1"/>
  <c r="G24" i="453"/>
  <c r="E24" i="453"/>
  <c r="AQ23" i="453"/>
  <c r="AH23" i="453"/>
  <c r="V23" i="453"/>
  <c r="R23" i="453"/>
  <c r="T23" i="453" s="1"/>
  <c r="K23" i="453"/>
  <c r="J23" i="453"/>
  <c r="I23" i="453" s="1"/>
  <c r="G23" i="453"/>
  <c r="E23" i="453"/>
  <c r="AQ22" i="453"/>
  <c r="AH22" i="453"/>
  <c r="V22" i="453"/>
  <c r="R22" i="453"/>
  <c r="T22" i="453" s="1"/>
  <c r="K22" i="453"/>
  <c r="J22" i="453"/>
  <c r="I22" i="453" s="1"/>
  <c r="G22" i="453"/>
  <c r="E22" i="453"/>
  <c r="AQ21" i="453"/>
  <c r="AH21" i="453"/>
  <c r="V21" i="453"/>
  <c r="R21" i="453"/>
  <c r="T21" i="453" s="1"/>
  <c r="K21" i="453"/>
  <c r="J21" i="453"/>
  <c r="I21" i="453" s="1"/>
  <c r="G21" i="453"/>
  <c r="E21" i="453"/>
  <c r="AH20" i="453"/>
  <c r="V20" i="453"/>
  <c r="R20" i="453"/>
  <c r="T20" i="453" s="1"/>
  <c r="J20" i="453"/>
  <c r="I20" i="453" s="1"/>
  <c r="G20" i="453"/>
  <c r="E20" i="453"/>
  <c r="AQ19" i="453"/>
  <c r="AH19" i="453"/>
  <c r="V19" i="453"/>
  <c r="R19" i="453"/>
  <c r="S19" i="453" s="1"/>
  <c r="J19" i="453"/>
  <c r="K19" i="453" s="1"/>
  <c r="G19" i="453"/>
  <c r="E19" i="453"/>
  <c r="AQ18" i="453"/>
  <c r="AH18" i="453"/>
  <c r="V18" i="453"/>
  <c r="R18" i="453"/>
  <c r="T18" i="453" s="1"/>
  <c r="J18" i="453"/>
  <c r="K18" i="453" s="1"/>
  <c r="G18" i="453"/>
  <c r="E18" i="453"/>
  <c r="AQ17" i="453"/>
  <c r="AH17" i="453"/>
  <c r="V17" i="453"/>
  <c r="R17" i="453"/>
  <c r="T17" i="453" s="1"/>
  <c r="J17" i="453"/>
  <c r="I17" i="453" s="1"/>
  <c r="G17" i="453"/>
  <c r="E17" i="453"/>
  <c r="AQ16" i="453"/>
  <c r="AH16" i="453"/>
  <c r="V16" i="453"/>
  <c r="R16" i="453"/>
  <c r="T16" i="453" s="1"/>
  <c r="J16" i="453"/>
  <c r="K16" i="453" s="1"/>
  <c r="G16" i="453"/>
  <c r="E16" i="453"/>
  <c r="AQ15" i="453"/>
  <c r="AH15" i="453"/>
  <c r="V15" i="453"/>
  <c r="R15" i="453"/>
  <c r="S15" i="453" s="1"/>
  <c r="J15" i="453"/>
  <c r="K15" i="453" s="1"/>
  <c r="G15" i="453"/>
  <c r="E15" i="453"/>
  <c r="AQ14" i="453"/>
  <c r="AH14" i="453"/>
  <c r="V14" i="453"/>
  <c r="R14" i="453"/>
  <c r="T14" i="453" s="1"/>
  <c r="J14" i="453"/>
  <c r="I14" i="453" s="1"/>
  <c r="G14" i="453"/>
  <c r="E14" i="453"/>
  <c r="AQ13" i="453"/>
  <c r="AH13" i="453"/>
  <c r="V13" i="453"/>
  <c r="R13" i="453"/>
  <c r="T13" i="453" s="1"/>
  <c r="J13" i="453"/>
  <c r="K13" i="453" s="1"/>
  <c r="G13" i="453"/>
  <c r="E13" i="453"/>
  <c r="AQ12" i="453"/>
  <c r="AH12" i="453"/>
  <c r="V12" i="453"/>
  <c r="R12" i="453"/>
  <c r="T12" i="453" s="1"/>
  <c r="J12" i="453"/>
  <c r="K12" i="453" s="1"/>
  <c r="G12" i="453"/>
  <c r="E12" i="453"/>
  <c r="V11" i="453"/>
  <c r="J11" i="453"/>
  <c r="K11" i="453" s="1"/>
  <c r="G11" i="453"/>
  <c r="E11" i="453"/>
  <c r="AQ11" i="453"/>
  <c r="AG35" i="453"/>
  <c r="R11" i="453"/>
  <c r="AI34" i="453" l="1"/>
  <c r="S34" i="453"/>
  <c r="AI18" i="453"/>
  <c r="S20" i="453"/>
  <c r="T19" i="453"/>
  <c r="AI19" i="453" s="1"/>
  <c r="S16" i="453"/>
  <c r="T15" i="453"/>
  <c r="AI15" i="453" s="1"/>
  <c r="S12" i="453"/>
  <c r="AQ35" i="453"/>
  <c r="AI14" i="453"/>
  <c r="AI17" i="453"/>
  <c r="AI20" i="453"/>
  <c r="AI33" i="453"/>
  <c r="AI13" i="453"/>
  <c r="AI16" i="453"/>
  <c r="AI12" i="453"/>
  <c r="S13" i="453"/>
  <c r="S17" i="453"/>
  <c r="S14" i="453"/>
  <c r="S18" i="453"/>
  <c r="S33" i="453"/>
  <c r="R35" i="453"/>
  <c r="S11" i="453"/>
  <c r="T11" i="453"/>
  <c r="T35" i="453" s="1"/>
  <c r="AI21" i="453"/>
  <c r="AI22" i="453"/>
  <c r="AI23" i="453"/>
  <c r="AI24" i="453"/>
  <c r="AI25" i="453"/>
  <c r="AI26" i="453"/>
  <c r="AI27" i="453"/>
  <c r="AI28" i="453"/>
  <c r="AI29" i="453"/>
  <c r="AI30" i="453"/>
  <c r="AI31" i="453"/>
  <c r="AI32" i="453"/>
  <c r="AG8" i="453"/>
  <c r="K14" i="453"/>
  <c r="K17" i="453"/>
  <c r="K20" i="453"/>
  <c r="AH11" i="453"/>
  <c r="S21" i="453"/>
  <c r="S22" i="453"/>
  <c r="S23" i="453"/>
  <c r="S24" i="453"/>
  <c r="S25" i="453"/>
  <c r="S26" i="453"/>
  <c r="S27" i="453"/>
  <c r="S28" i="453"/>
  <c r="S29" i="453"/>
  <c r="S30" i="453"/>
  <c r="S31" i="453"/>
  <c r="S32" i="453"/>
  <c r="I11" i="453"/>
  <c r="I12" i="453"/>
  <c r="I13" i="453"/>
  <c r="I15" i="453"/>
  <c r="I16" i="453"/>
  <c r="I18" i="453"/>
  <c r="I19" i="453"/>
  <c r="AP35" i="453"/>
  <c r="AH35" i="453" l="1"/>
  <c r="AI35" i="453" s="1"/>
  <c r="AI11" i="453"/>
  <c r="S35" i="453"/>
  <c r="AP10" i="452" l="1"/>
  <c r="AG10" i="452"/>
  <c r="Q10" i="452"/>
  <c r="AR35" i="452"/>
  <c r="AQ34" i="452"/>
  <c r="AH34" i="452"/>
  <c r="V34" i="452"/>
  <c r="R34" i="452"/>
  <c r="J34" i="452"/>
  <c r="I34" i="452" s="1"/>
  <c r="G34" i="452"/>
  <c r="E34" i="452"/>
  <c r="AQ33" i="452"/>
  <c r="AH33" i="452"/>
  <c r="V33" i="452"/>
  <c r="R33" i="452"/>
  <c r="J33" i="452"/>
  <c r="I33" i="452" s="1"/>
  <c r="G33" i="452"/>
  <c r="E33" i="452"/>
  <c r="AW32" i="452"/>
  <c r="AQ32" i="452"/>
  <c r="AH32" i="452"/>
  <c r="V32" i="452"/>
  <c r="R32" i="452"/>
  <c r="K32" i="452"/>
  <c r="J32" i="452"/>
  <c r="I32" i="452" s="1"/>
  <c r="G32" i="452"/>
  <c r="E32" i="452"/>
  <c r="AQ31" i="452"/>
  <c r="AH31" i="452"/>
  <c r="V31" i="452"/>
  <c r="R31" i="452"/>
  <c r="K31" i="452"/>
  <c r="J31" i="452"/>
  <c r="I31" i="452" s="1"/>
  <c r="G31" i="452"/>
  <c r="E31" i="452"/>
  <c r="AQ30" i="452"/>
  <c r="AH30" i="452"/>
  <c r="V30" i="452"/>
  <c r="R30" i="452"/>
  <c r="K30" i="452"/>
  <c r="J30" i="452"/>
  <c r="I30" i="452" s="1"/>
  <c r="G30" i="452"/>
  <c r="E30" i="452"/>
  <c r="AQ29" i="452"/>
  <c r="AH29" i="452"/>
  <c r="V29" i="452"/>
  <c r="R29" i="452"/>
  <c r="J29" i="452"/>
  <c r="I29" i="452" s="1"/>
  <c r="G29" i="452"/>
  <c r="E29" i="452"/>
  <c r="AQ28" i="452"/>
  <c r="AH28" i="452"/>
  <c r="V28" i="452"/>
  <c r="R28" i="452"/>
  <c r="J28" i="452"/>
  <c r="I28" i="452" s="1"/>
  <c r="G28" i="452"/>
  <c r="E28" i="452"/>
  <c r="AQ27" i="452"/>
  <c r="AH27" i="452"/>
  <c r="V27" i="452"/>
  <c r="R27" i="452"/>
  <c r="J27" i="452"/>
  <c r="I27" i="452" s="1"/>
  <c r="G27" i="452"/>
  <c r="E27" i="452"/>
  <c r="AQ26" i="452"/>
  <c r="AH26" i="452"/>
  <c r="V26" i="452"/>
  <c r="R26" i="452"/>
  <c r="J26" i="452"/>
  <c r="I26" i="452" s="1"/>
  <c r="G26" i="452"/>
  <c r="E26" i="452"/>
  <c r="AQ25" i="452"/>
  <c r="AH25" i="452"/>
  <c r="V25" i="452"/>
  <c r="R25" i="452"/>
  <c r="K25" i="452"/>
  <c r="J25" i="452"/>
  <c r="I25" i="452" s="1"/>
  <c r="G25" i="452"/>
  <c r="E25" i="452"/>
  <c r="AQ24" i="452"/>
  <c r="AH24" i="452"/>
  <c r="V24" i="452"/>
  <c r="R24" i="452"/>
  <c r="K24" i="452"/>
  <c r="J24" i="452"/>
  <c r="I24" i="452" s="1"/>
  <c r="G24" i="452"/>
  <c r="E24" i="452"/>
  <c r="AQ23" i="452"/>
  <c r="AH23" i="452"/>
  <c r="V23" i="452"/>
  <c r="R23" i="452"/>
  <c r="K23" i="452"/>
  <c r="J23" i="452"/>
  <c r="I23" i="452" s="1"/>
  <c r="G23" i="452"/>
  <c r="E23" i="452"/>
  <c r="AQ22" i="452"/>
  <c r="AH22" i="452"/>
  <c r="V22" i="452"/>
  <c r="R22" i="452"/>
  <c r="K22" i="452"/>
  <c r="J22" i="452"/>
  <c r="I22" i="452" s="1"/>
  <c r="G22" i="452"/>
  <c r="E22" i="452"/>
  <c r="AQ21" i="452"/>
  <c r="AH21" i="452"/>
  <c r="V21" i="452"/>
  <c r="R21" i="452"/>
  <c r="J21" i="452"/>
  <c r="I21" i="452" s="1"/>
  <c r="G21" i="452"/>
  <c r="E21" i="452"/>
  <c r="AH20" i="452"/>
  <c r="V20" i="452"/>
  <c r="R20" i="452"/>
  <c r="J20" i="452"/>
  <c r="I20" i="452" s="1"/>
  <c r="G20" i="452"/>
  <c r="E20" i="452"/>
  <c r="AQ19" i="452"/>
  <c r="AH19" i="452"/>
  <c r="V19" i="452"/>
  <c r="R19" i="452"/>
  <c r="J19" i="452"/>
  <c r="K19" i="452" s="1"/>
  <c r="G19" i="452"/>
  <c r="E19" i="452"/>
  <c r="AQ18" i="452"/>
  <c r="AH18" i="452"/>
  <c r="V18" i="452"/>
  <c r="R18" i="452"/>
  <c r="J18" i="452"/>
  <c r="K18" i="452" s="1"/>
  <c r="G18" i="452"/>
  <c r="E18" i="452"/>
  <c r="AQ17" i="452"/>
  <c r="AH17" i="452"/>
  <c r="V17" i="452"/>
  <c r="R17" i="452"/>
  <c r="J17" i="452"/>
  <c r="I17" i="452" s="1"/>
  <c r="G17" i="452"/>
  <c r="E17" i="452"/>
  <c r="AQ16" i="452"/>
  <c r="AH16" i="452"/>
  <c r="V16" i="452"/>
  <c r="R16" i="452"/>
  <c r="T16" i="452" s="1"/>
  <c r="J16" i="452"/>
  <c r="K16" i="452" s="1"/>
  <c r="G16" i="452"/>
  <c r="E16" i="452"/>
  <c r="AQ15" i="452"/>
  <c r="AH15" i="452"/>
  <c r="V15" i="452"/>
  <c r="R15" i="452"/>
  <c r="J15" i="452"/>
  <c r="I15" i="452" s="1"/>
  <c r="G15" i="452"/>
  <c r="E15" i="452"/>
  <c r="AQ14" i="452"/>
  <c r="AH14" i="452"/>
  <c r="V14" i="452"/>
  <c r="R14" i="452"/>
  <c r="J14" i="452"/>
  <c r="K14" i="452" s="1"/>
  <c r="G14" i="452"/>
  <c r="E14" i="452"/>
  <c r="AQ13" i="452"/>
  <c r="AH13" i="452"/>
  <c r="V13" i="452"/>
  <c r="R13" i="452"/>
  <c r="J13" i="452"/>
  <c r="K13" i="452" s="1"/>
  <c r="G13" i="452"/>
  <c r="E13" i="452"/>
  <c r="AQ12" i="452"/>
  <c r="AH12" i="452"/>
  <c r="V12" i="452"/>
  <c r="R12" i="452"/>
  <c r="J12" i="452"/>
  <c r="K12" i="452" s="1"/>
  <c r="G12" i="452"/>
  <c r="E12" i="452"/>
  <c r="V11" i="452"/>
  <c r="J11" i="452"/>
  <c r="I11" i="452" s="1"/>
  <c r="G11" i="452"/>
  <c r="E11" i="452"/>
  <c r="AQ11" i="452"/>
  <c r="AG8" i="452"/>
  <c r="R11" i="452"/>
  <c r="T25" i="452" l="1"/>
  <c r="AI25" i="452" s="1"/>
  <c r="T26" i="452"/>
  <c r="AI26" i="452" s="1"/>
  <c r="T27" i="452"/>
  <c r="AI27" i="452" s="1"/>
  <c r="T28" i="452"/>
  <c r="T29" i="452"/>
  <c r="T30" i="452"/>
  <c r="AI30" i="452" s="1"/>
  <c r="T31" i="452"/>
  <c r="AI31" i="452" s="1"/>
  <c r="T32" i="452"/>
  <c r="AI32" i="452" s="1"/>
  <c r="K33" i="452"/>
  <c r="K34" i="452"/>
  <c r="T18" i="452"/>
  <c r="AI18" i="452" s="1"/>
  <c r="K21" i="452"/>
  <c r="S33" i="452"/>
  <c r="S20" i="452"/>
  <c r="S21" i="452"/>
  <c r="S34" i="452"/>
  <c r="T19" i="452"/>
  <c r="AI19" i="452" s="1"/>
  <c r="T20" i="452"/>
  <c r="AI20" i="452" s="1"/>
  <c r="T21" i="452"/>
  <c r="S22" i="452"/>
  <c r="S23" i="452"/>
  <c r="S24" i="452"/>
  <c r="S25" i="452"/>
  <c r="K26" i="452"/>
  <c r="K27" i="452"/>
  <c r="K28" i="452"/>
  <c r="K29" i="452"/>
  <c r="T34" i="452"/>
  <c r="AI34" i="452" s="1"/>
  <c r="T17" i="452"/>
  <c r="AI17" i="452" s="1"/>
  <c r="S17" i="452"/>
  <c r="AI16" i="452"/>
  <c r="S16" i="452"/>
  <c r="T15" i="452"/>
  <c r="AI15" i="452" s="1"/>
  <c r="S14" i="452"/>
  <c r="S13" i="452"/>
  <c r="T13" i="452"/>
  <c r="AI13" i="452" s="1"/>
  <c r="T12" i="452"/>
  <c r="AI12" i="452" s="1"/>
  <c r="AQ35" i="452"/>
  <c r="S18" i="452"/>
  <c r="T14" i="452"/>
  <c r="AI14" i="452" s="1"/>
  <c r="S15" i="452"/>
  <c r="S19" i="452"/>
  <c r="AI21" i="452"/>
  <c r="T23" i="452"/>
  <c r="AI23" i="452" s="1"/>
  <c r="T24" i="452"/>
  <c r="AI24" i="452" s="1"/>
  <c r="T33" i="452"/>
  <c r="AI33" i="452" s="1"/>
  <c r="T22" i="452"/>
  <c r="AI22" i="452" s="1"/>
  <c r="S12" i="452"/>
  <c r="R35" i="452"/>
  <c r="T11" i="452"/>
  <c r="S11" i="452"/>
  <c r="AI28" i="452"/>
  <c r="AI29" i="452"/>
  <c r="K11" i="452"/>
  <c r="K15" i="452"/>
  <c r="K17" i="452"/>
  <c r="K20" i="452"/>
  <c r="AH11" i="452"/>
  <c r="S26" i="452"/>
  <c r="S27" i="452"/>
  <c r="S28" i="452"/>
  <c r="S29" i="452"/>
  <c r="S30" i="452"/>
  <c r="S31" i="452"/>
  <c r="S32" i="452"/>
  <c r="I12" i="452"/>
  <c r="I13" i="452"/>
  <c r="I14" i="452"/>
  <c r="I16" i="452"/>
  <c r="I18" i="452"/>
  <c r="I19" i="452"/>
  <c r="AP35" i="452"/>
  <c r="AG35" i="452"/>
  <c r="T35" i="452" l="1"/>
  <c r="AH35" i="452"/>
  <c r="AI11" i="452"/>
  <c r="S35" i="452"/>
  <c r="AI35" i="452" l="1"/>
  <c r="AP10" i="451" l="1"/>
  <c r="AG10" i="451"/>
  <c r="Q10" i="451"/>
  <c r="AR35" i="451"/>
  <c r="AQ34" i="451"/>
  <c r="AH34" i="451"/>
  <c r="V34" i="451"/>
  <c r="R34" i="451"/>
  <c r="J34" i="451"/>
  <c r="I34" i="451" s="1"/>
  <c r="G34" i="451"/>
  <c r="E34" i="451"/>
  <c r="AQ33" i="451"/>
  <c r="AH33" i="451"/>
  <c r="V33" i="451"/>
  <c r="R33" i="451"/>
  <c r="J33" i="451"/>
  <c r="K33" i="451" s="1"/>
  <c r="G33" i="451"/>
  <c r="E33" i="451"/>
  <c r="AW32" i="451"/>
  <c r="AQ32" i="451"/>
  <c r="AH32" i="451"/>
  <c r="V32" i="451"/>
  <c r="R32" i="451"/>
  <c r="K32" i="451"/>
  <c r="J32" i="451"/>
  <c r="I32" i="451" s="1"/>
  <c r="G32" i="451"/>
  <c r="E32" i="451"/>
  <c r="AQ31" i="451"/>
  <c r="AH31" i="451"/>
  <c r="V31" i="451"/>
  <c r="R31" i="451"/>
  <c r="J31" i="451"/>
  <c r="I31" i="451" s="1"/>
  <c r="G31" i="451"/>
  <c r="E31" i="451"/>
  <c r="AQ30" i="451"/>
  <c r="AH30" i="451"/>
  <c r="V30" i="451"/>
  <c r="R30" i="451"/>
  <c r="J30" i="451"/>
  <c r="I30" i="451" s="1"/>
  <c r="G30" i="451"/>
  <c r="E30" i="451"/>
  <c r="AQ29" i="451"/>
  <c r="AH29" i="451"/>
  <c r="V29" i="451"/>
  <c r="R29" i="451"/>
  <c r="T29" i="451" s="1"/>
  <c r="K29" i="451"/>
  <c r="J29" i="451"/>
  <c r="I29" i="451" s="1"/>
  <c r="G29" i="451"/>
  <c r="E29" i="451"/>
  <c r="AQ28" i="451"/>
  <c r="AH28" i="451"/>
  <c r="V28" i="451"/>
  <c r="R28" i="451"/>
  <c r="K28" i="451"/>
  <c r="J28" i="451"/>
  <c r="I28" i="451" s="1"/>
  <c r="G28" i="451"/>
  <c r="E28" i="451"/>
  <c r="AQ27" i="451"/>
  <c r="AH27" i="451"/>
  <c r="V27" i="451"/>
  <c r="R27" i="451"/>
  <c r="K27" i="451"/>
  <c r="J27" i="451"/>
  <c r="I27" i="451" s="1"/>
  <c r="G27" i="451"/>
  <c r="E27" i="451"/>
  <c r="AQ26" i="451"/>
  <c r="AH26" i="451"/>
  <c r="V26" i="451"/>
  <c r="R26" i="451"/>
  <c r="K26" i="451"/>
  <c r="J26" i="451"/>
  <c r="I26" i="451" s="1"/>
  <c r="G26" i="451"/>
  <c r="E26" i="451"/>
  <c r="AQ25" i="451"/>
  <c r="AH25" i="451"/>
  <c r="V25" i="451"/>
  <c r="R25" i="451"/>
  <c r="J25" i="451"/>
  <c r="I25" i="451" s="1"/>
  <c r="G25" i="451"/>
  <c r="E25" i="451"/>
  <c r="AQ24" i="451"/>
  <c r="AH24" i="451"/>
  <c r="V24" i="451"/>
  <c r="R24" i="451"/>
  <c r="J24" i="451"/>
  <c r="I24" i="451" s="1"/>
  <c r="G24" i="451"/>
  <c r="E24" i="451"/>
  <c r="AQ23" i="451"/>
  <c r="AH23" i="451"/>
  <c r="V23" i="451"/>
  <c r="R23" i="451"/>
  <c r="J23" i="451"/>
  <c r="I23" i="451" s="1"/>
  <c r="G23" i="451"/>
  <c r="E23" i="451"/>
  <c r="AQ22" i="451"/>
  <c r="AH22" i="451"/>
  <c r="V22" i="451"/>
  <c r="R22" i="451"/>
  <c r="J22" i="451"/>
  <c r="I22" i="451" s="1"/>
  <c r="G22" i="451"/>
  <c r="E22" i="451"/>
  <c r="AQ21" i="451"/>
  <c r="AH21" i="451"/>
  <c r="V21" i="451"/>
  <c r="R21" i="451"/>
  <c r="T21" i="451" s="1"/>
  <c r="K21" i="451"/>
  <c r="J21" i="451"/>
  <c r="I21" i="451" s="1"/>
  <c r="G21" i="451"/>
  <c r="E21" i="451"/>
  <c r="AH20" i="451"/>
  <c r="V20" i="451"/>
  <c r="R20" i="451"/>
  <c r="J20" i="451"/>
  <c r="K20" i="451" s="1"/>
  <c r="G20" i="451"/>
  <c r="E20" i="451"/>
  <c r="AQ19" i="451"/>
  <c r="AH19" i="451"/>
  <c r="V19" i="451"/>
  <c r="R19" i="451"/>
  <c r="J19" i="451"/>
  <c r="I19" i="451" s="1"/>
  <c r="G19" i="451"/>
  <c r="E19" i="451"/>
  <c r="AQ18" i="451"/>
  <c r="AH18" i="451"/>
  <c r="V18" i="451"/>
  <c r="R18" i="451"/>
  <c r="J18" i="451"/>
  <c r="I18" i="451" s="1"/>
  <c r="G18" i="451"/>
  <c r="E18" i="451"/>
  <c r="AQ17" i="451"/>
  <c r="AH17" i="451"/>
  <c r="V17" i="451"/>
  <c r="R17" i="451"/>
  <c r="J17" i="451"/>
  <c r="I17" i="451" s="1"/>
  <c r="G17" i="451"/>
  <c r="E17" i="451"/>
  <c r="AQ16" i="451"/>
  <c r="AH16" i="451"/>
  <c r="V16" i="451"/>
  <c r="R16" i="451"/>
  <c r="J16" i="451"/>
  <c r="K16" i="451" s="1"/>
  <c r="G16" i="451"/>
  <c r="E16" i="451"/>
  <c r="AQ15" i="451"/>
  <c r="AH15" i="451"/>
  <c r="V15" i="451"/>
  <c r="R15" i="451"/>
  <c r="J15" i="451"/>
  <c r="I15" i="451" s="1"/>
  <c r="G15" i="451"/>
  <c r="E15" i="451"/>
  <c r="AQ14" i="451"/>
  <c r="AH14" i="451"/>
  <c r="V14" i="451"/>
  <c r="R14" i="451"/>
  <c r="J14" i="451"/>
  <c r="I14" i="451" s="1"/>
  <c r="G14" i="451"/>
  <c r="E14" i="451"/>
  <c r="AQ13" i="451"/>
  <c r="AH13" i="451"/>
  <c r="V13" i="451"/>
  <c r="R13" i="451"/>
  <c r="J13" i="451"/>
  <c r="K13" i="451" s="1"/>
  <c r="G13" i="451"/>
  <c r="E13" i="451"/>
  <c r="AQ12" i="451"/>
  <c r="AH12" i="451"/>
  <c r="V12" i="451"/>
  <c r="R12" i="451"/>
  <c r="J12" i="451"/>
  <c r="I12" i="451" s="1"/>
  <c r="G12" i="451"/>
  <c r="E12" i="451"/>
  <c r="V11" i="451"/>
  <c r="J11" i="451"/>
  <c r="I11" i="451" s="1"/>
  <c r="G11" i="451"/>
  <c r="E11" i="451"/>
  <c r="AP35" i="451"/>
  <c r="AG35" i="451"/>
  <c r="R11" i="451"/>
  <c r="T33" i="451" l="1"/>
  <c r="AI33" i="451" s="1"/>
  <c r="S30" i="451"/>
  <c r="S31" i="451"/>
  <c r="T32" i="451"/>
  <c r="AI32" i="451" s="1"/>
  <c r="S21" i="451"/>
  <c r="K22" i="451"/>
  <c r="K23" i="451"/>
  <c r="K24" i="451"/>
  <c r="K25" i="451"/>
  <c r="S34" i="451"/>
  <c r="S22" i="451"/>
  <c r="S23" i="451"/>
  <c r="S24" i="451"/>
  <c r="S25" i="451"/>
  <c r="T34" i="451"/>
  <c r="AI34" i="451" s="1"/>
  <c r="T25" i="451"/>
  <c r="AI25" i="451" s="1"/>
  <c r="S26" i="451"/>
  <c r="S27" i="451"/>
  <c r="S28" i="451"/>
  <c r="S29" i="451"/>
  <c r="K30" i="451"/>
  <c r="K31" i="451"/>
  <c r="S33" i="451"/>
  <c r="S20" i="451"/>
  <c r="T20" i="451"/>
  <c r="AI20" i="451" s="1"/>
  <c r="T19" i="451"/>
  <c r="AI19" i="451" s="1"/>
  <c r="S18" i="451"/>
  <c r="S17" i="451"/>
  <c r="T17" i="451"/>
  <c r="AI17" i="451" s="1"/>
  <c r="S16" i="451"/>
  <c r="T16" i="451"/>
  <c r="AI16" i="451" s="1"/>
  <c r="T15" i="451"/>
  <c r="AI15" i="451" s="1"/>
  <c r="S14" i="451"/>
  <c r="S13" i="451"/>
  <c r="T13" i="451"/>
  <c r="AI13" i="451" s="1"/>
  <c r="S12" i="451"/>
  <c r="T12" i="451"/>
  <c r="AI12" i="451" s="1"/>
  <c r="T30" i="451"/>
  <c r="AI30" i="451" s="1"/>
  <c r="T14" i="451"/>
  <c r="AI14" i="451" s="1"/>
  <c r="S15" i="451"/>
  <c r="T18" i="451"/>
  <c r="AI18" i="451" s="1"/>
  <c r="S19" i="451"/>
  <c r="AI21" i="451"/>
  <c r="T23" i="451"/>
  <c r="AI23" i="451" s="1"/>
  <c r="AI29" i="451"/>
  <c r="T24" i="451"/>
  <c r="AI24" i="451" s="1"/>
  <c r="T28" i="451"/>
  <c r="AI28" i="451" s="1"/>
  <c r="T22" i="451"/>
  <c r="AI22" i="451" s="1"/>
  <c r="T26" i="451"/>
  <c r="AI26" i="451" s="1"/>
  <c r="T27" i="451"/>
  <c r="AI27" i="451" s="1"/>
  <c r="T31" i="451"/>
  <c r="AI31" i="451" s="1"/>
  <c r="R35" i="451"/>
  <c r="T11" i="451"/>
  <c r="S11" i="451"/>
  <c r="AQ11" i="451"/>
  <c r="AQ35" i="451" s="1"/>
  <c r="AG8" i="451"/>
  <c r="K11" i="451"/>
  <c r="K12" i="451"/>
  <c r="K14" i="451"/>
  <c r="K15" i="451"/>
  <c r="K17" i="451"/>
  <c r="K18" i="451"/>
  <c r="K19" i="451"/>
  <c r="K34" i="451"/>
  <c r="AH11" i="451"/>
  <c r="S32" i="451"/>
  <c r="I13" i="451"/>
  <c r="I16" i="451"/>
  <c r="I20" i="451"/>
  <c r="I33" i="451"/>
  <c r="T35" i="451" l="1"/>
  <c r="S35" i="451"/>
  <c r="AI11" i="451"/>
  <c r="AH35" i="451"/>
  <c r="AI35" i="451" l="1"/>
  <c r="AP10" i="450" l="1"/>
  <c r="AG10" i="450"/>
  <c r="Q10" i="450"/>
  <c r="R11" i="450" s="1"/>
  <c r="AR35" i="450"/>
  <c r="AQ34" i="450"/>
  <c r="AH34" i="450"/>
  <c r="V34" i="450"/>
  <c r="R34" i="450"/>
  <c r="T34" i="450" s="1"/>
  <c r="J34" i="450"/>
  <c r="K34" i="450" s="1"/>
  <c r="G34" i="450"/>
  <c r="E34" i="450"/>
  <c r="AQ33" i="450"/>
  <c r="AH33" i="450"/>
  <c r="V33" i="450"/>
  <c r="R33" i="450"/>
  <c r="T33" i="450" s="1"/>
  <c r="J33" i="450"/>
  <c r="I33" i="450" s="1"/>
  <c r="G33" i="450"/>
  <c r="E33" i="450"/>
  <c r="AW32" i="450"/>
  <c r="AQ32" i="450"/>
  <c r="AH32" i="450"/>
  <c r="V32" i="450"/>
  <c r="R32" i="450"/>
  <c r="S32" i="450" s="1"/>
  <c r="J32" i="450"/>
  <c r="I32" i="450" s="1"/>
  <c r="G32" i="450"/>
  <c r="E32" i="450"/>
  <c r="AQ31" i="450"/>
  <c r="AH31" i="450"/>
  <c r="V31" i="450"/>
  <c r="R31" i="450"/>
  <c r="S31" i="450" s="1"/>
  <c r="J31" i="450"/>
  <c r="I31" i="450" s="1"/>
  <c r="G31" i="450"/>
  <c r="E31" i="450"/>
  <c r="AQ30" i="450"/>
  <c r="AH30" i="450"/>
  <c r="V30" i="450"/>
  <c r="R30" i="450"/>
  <c r="S30" i="450" s="1"/>
  <c r="J30" i="450"/>
  <c r="I30" i="450" s="1"/>
  <c r="G30" i="450"/>
  <c r="E30" i="450"/>
  <c r="AQ29" i="450"/>
  <c r="AH29" i="450"/>
  <c r="V29" i="450"/>
  <c r="R29" i="450"/>
  <c r="S29" i="450" s="1"/>
  <c r="J29" i="450"/>
  <c r="I29" i="450" s="1"/>
  <c r="G29" i="450"/>
  <c r="E29" i="450"/>
  <c r="AQ28" i="450"/>
  <c r="AH28" i="450"/>
  <c r="V28" i="450"/>
  <c r="R28" i="450"/>
  <c r="S28" i="450" s="1"/>
  <c r="J28" i="450"/>
  <c r="I28" i="450" s="1"/>
  <c r="G28" i="450"/>
  <c r="E28" i="450"/>
  <c r="AQ27" i="450"/>
  <c r="AH27" i="450"/>
  <c r="V27" i="450"/>
  <c r="R27" i="450"/>
  <c r="S27" i="450" s="1"/>
  <c r="J27" i="450"/>
  <c r="I27" i="450" s="1"/>
  <c r="G27" i="450"/>
  <c r="E27" i="450"/>
  <c r="AQ26" i="450"/>
  <c r="AH26" i="450"/>
  <c r="V26" i="450"/>
  <c r="R26" i="450"/>
  <c r="S26" i="450" s="1"/>
  <c r="J26" i="450"/>
  <c r="I26" i="450" s="1"/>
  <c r="G26" i="450"/>
  <c r="E26" i="450"/>
  <c r="AQ25" i="450"/>
  <c r="AH25" i="450"/>
  <c r="V25" i="450"/>
  <c r="R25" i="450"/>
  <c r="S25" i="450" s="1"/>
  <c r="J25" i="450"/>
  <c r="I25" i="450" s="1"/>
  <c r="G25" i="450"/>
  <c r="E25" i="450"/>
  <c r="AQ24" i="450"/>
  <c r="AH24" i="450"/>
  <c r="V24" i="450"/>
  <c r="R24" i="450"/>
  <c r="S24" i="450" s="1"/>
  <c r="J24" i="450"/>
  <c r="I24" i="450" s="1"/>
  <c r="G24" i="450"/>
  <c r="E24" i="450"/>
  <c r="AQ23" i="450"/>
  <c r="AH23" i="450"/>
  <c r="V23" i="450"/>
  <c r="R23" i="450"/>
  <c r="S23" i="450" s="1"/>
  <c r="J23" i="450"/>
  <c r="I23" i="450" s="1"/>
  <c r="G23" i="450"/>
  <c r="E23" i="450"/>
  <c r="AQ22" i="450"/>
  <c r="AH22" i="450"/>
  <c r="V22" i="450"/>
  <c r="R22" i="450"/>
  <c r="S22" i="450" s="1"/>
  <c r="J22" i="450"/>
  <c r="I22" i="450" s="1"/>
  <c r="G22" i="450"/>
  <c r="E22" i="450"/>
  <c r="AQ21" i="450"/>
  <c r="AH21" i="450"/>
  <c r="V21" i="450"/>
  <c r="R21" i="450"/>
  <c r="S21" i="450" s="1"/>
  <c r="J21" i="450"/>
  <c r="I21" i="450" s="1"/>
  <c r="G21" i="450"/>
  <c r="E21" i="450"/>
  <c r="AH20" i="450"/>
  <c r="V20" i="450"/>
  <c r="R20" i="450"/>
  <c r="S20" i="450" s="1"/>
  <c r="J20" i="450"/>
  <c r="K20" i="450" s="1"/>
  <c r="G20" i="450"/>
  <c r="E20" i="450"/>
  <c r="AQ19" i="450"/>
  <c r="AH19" i="450"/>
  <c r="V19" i="450"/>
  <c r="R19" i="450"/>
  <c r="T19" i="450" s="1"/>
  <c r="J19" i="450"/>
  <c r="K19" i="450" s="1"/>
  <c r="G19" i="450"/>
  <c r="E19" i="450"/>
  <c r="AQ18" i="450"/>
  <c r="AH18" i="450"/>
  <c r="V18" i="450"/>
  <c r="R18" i="450"/>
  <c r="T18" i="450" s="1"/>
  <c r="J18" i="450"/>
  <c r="K18" i="450" s="1"/>
  <c r="G18" i="450"/>
  <c r="E18" i="450"/>
  <c r="AQ17" i="450"/>
  <c r="AH17" i="450"/>
  <c r="V17" i="450"/>
  <c r="R17" i="450"/>
  <c r="J17" i="450"/>
  <c r="K17" i="450" s="1"/>
  <c r="G17" i="450"/>
  <c r="E17" i="450"/>
  <c r="AQ16" i="450"/>
  <c r="AH16" i="450"/>
  <c r="V16" i="450"/>
  <c r="R16" i="450"/>
  <c r="S16" i="450" s="1"/>
  <c r="J16" i="450"/>
  <c r="K16" i="450" s="1"/>
  <c r="G16" i="450"/>
  <c r="E16" i="450"/>
  <c r="AQ15" i="450"/>
  <c r="AH15" i="450"/>
  <c r="V15" i="450"/>
  <c r="R15" i="450"/>
  <c r="T15" i="450" s="1"/>
  <c r="J15" i="450"/>
  <c r="I15" i="450" s="1"/>
  <c r="G15" i="450"/>
  <c r="E15" i="450"/>
  <c r="AQ14" i="450"/>
  <c r="AH14" i="450"/>
  <c r="V14" i="450"/>
  <c r="R14" i="450"/>
  <c r="S14" i="450" s="1"/>
  <c r="J14" i="450"/>
  <c r="K14" i="450" s="1"/>
  <c r="G14" i="450"/>
  <c r="E14" i="450"/>
  <c r="AQ13" i="450"/>
  <c r="AH13" i="450"/>
  <c r="V13" i="450"/>
  <c r="R13" i="450"/>
  <c r="J13" i="450"/>
  <c r="K13" i="450" s="1"/>
  <c r="G13" i="450"/>
  <c r="E13" i="450"/>
  <c r="AQ12" i="450"/>
  <c r="AH12" i="450"/>
  <c r="V12" i="450"/>
  <c r="R12" i="450"/>
  <c r="S12" i="450" s="1"/>
  <c r="J12" i="450"/>
  <c r="I12" i="450" s="1"/>
  <c r="G12" i="450"/>
  <c r="E12" i="450"/>
  <c r="V11" i="450"/>
  <c r="J11" i="450"/>
  <c r="K11" i="450" s="1"/>
  <c r="G11" i="450"/>
  <c r="E11" i="450"/>
  <c r="AQ11" i="450"/>
  <c r="AG35" i="450"/>
  <c r="K30" i="450" l="1"/>
  <c r="K31" i="450"/>
  <c r="K32" i="450"/>
  <c r="K21" i="450"/>
  <c r="K26" i="450"/>
  <c r="I34" i="450"/>
  <c r="AI34" i="450"/>
  <c r="T30" i="450"/>
  <c r="T29" i="450"/>
  <c r="AI29" i="450" s="1"/>
  <c r="T26" i="450"/>
  <c r="AI26" i="450" s="1"/>
  <c r="T21" i="450"/>
  <c r="AI21" i="450" s="1"/>
  <c r="T20" i="450"/>
  <c r="AI20" i="450" s="1"/>
  <c r="AI19" i="450"/>
  <c r="T25" i="450"/>
  <c r="K27" i="450"/>
  <c r="K28" i="450"/>
  <c r="K29" i="450"/>
  <c r="K33" i="450"/>
  <c r="K22" i="450"/>
  <c r="K23" i="450"/>
  <c r="K24" i="450"/>
  <c r="K25" i="450"/>
  <c r="S17" i="450"/>
  <c r="T17" i="450"/>
  <c r="AI17" i="450" s="1"/>
  <c r="T16" i="450"/>
  <c r="T13" i="450"/>
  <c r="AI13" i="450" s="1"/>
  <c r="S13" i="450"/>
  <c r="T12" i="450"/>
  <c r="AI12" i="450" s="1"/>
  <c r="AQ35" i="450"/>
  <c r="AI15" i="450"/>
  <c r="AI16" i="450"/>
  <c r="AI18" i="450"/>
  <c r="AI33" i="450"/>
  <c r="S18" i="450"/>
  <c r="T22" i="450"/>
  <c r="AI22" i="450" s="1"/>
  <c r="T14" i="450"/>
  <c r="AI14" i="450" s="1"/>
  <c r="S15" i="450"/>
  <c r="S19" i="450"/>
  <c r="T23" i="450"/>
  <c r="AI23" i="450" s="1"/>
  <c r="AI25" i="450"/>
  <c r="T27" i="450"/>
  <c r="AI27" i="450" s="1"/>
  <c r="T31" i="450"/>
  <c r="AI31" i="450" s="1"/>
  <c r="S33" i="450"/>
  <c r="S34" i="450"/>
  <c r="T24" i="450"/>
  <c r="AI24" i="450" s="1"/>
  <c r="T28" i="450"/>
  <c r="AI28" i="450" s="1"/>
  <c r="AI30" i="450"/>
  <c r="T32" i="450"/>
  <c r="AI32" i="450" s="1"/>
  <c r="R35" i="450"/>
  <c r="T11" i="450"/>
  <c r="S11" i="450"/>
  <c r="AG8" i="450"/>
  <c r="K12" i="450"/>
  <c r="K15" i="450"/>
  <c r="AH11" i="450"/>
  <c r="I11" i="450"/>
  <c r="I13" i="450"/>
  <c r="I14" i="450"/>
  <c r="I16" i="450"/>
  <c r="I17" i="450"/>
  <c r="I18" i="450"/>
  <c r="I19" i="450"/>
  <c r="I20" i="450"/>
  <c r="AP35" i="450"/>
  <c r="S35" i="450" l="1"/>
  <c r="T35" i="450"/>
  <c r="AH35" i="450"/>
  <c r="AI11" i="450"/>
  <c r="AI35" i="450" l="1"/>
  <c r="AP10" i="449"/>
  <c r="AG10" i="449"/>
  <c r="Q10" i="449"/>
  <c r="AR35" i="449"/>
  <c r="AP35" i="449"/>
  <c r="AQ34" i="449"/>
  <c r="AH34" i="449"/>
  <c r="V34" i="449"/>
  <c r="R34" i="449"/>
  <c r="T34" i="449" s="1"/>
  <c r="K34" i="449"/>
  <c r="J34" i="449"/>
  <c r="I34" i="449"/>
  <c r="G34" i="449"/>
  <c r="E34" i="449"/>
  <c r="AQ33" i="449"/>
  <c r="AH33" i="449"/>
  <c r="V33" i="449"/>
  <c r="R33" i="449"/>
  <c r="T33" i="449" s="1"/>
  <c r="K33" i="449"/>
  <c r="J33" i="449"/>
  <c r="I33" i="449"/>
  <c r="G33" i="449"/>
  <c r="E33" i="449"/>
  <c r="AW32" i="449"/>
  <c r="AQ32" i="449"/>
  <c r="AH32" i="449"/>
  <c r="V32" i="449"/>
  <c r="R32" i="449"/>
  <c r="S32" i="449" s="1"/>
  <c r="J32" i="449"/>
  <c r="K32" i="449" s="1"/>
  <c r="G32" i="449"/>
  <c r="E32" i="449"/>
  <c r="AQ31" i="449"/>
  <c r="AH31" i="449"/>
  <c r="V31" i="449"/>
  <c r="R31" i="449"/>
  <c r="S31" i="449" s="1"/>
  <c r="J31" i="449"/>
  <c r="K31" i="449" s="1"/>
  <c r="G31" i="449"/>
  <c r="E31" i="449"/>
  <c r="AQ30" i="449"/>
  <c r="AH30" i="449"/>
  <c r="V30" i="449"/>
  <c r="R30" i="449"/>
  <c r="S30" i="449" s="1"/>
  <c r="J30" i="449"/>
  <c r="K30" i="449" s="1"/>
  <c r="G30" i="449"/>
  <c r="E30" i="449"/>
  <c r="AQ29" i="449"/>
  <c r="AH29" i="449"/>
  <c r="V29" i="449"/>
  <c r="R29" i="449"/>
  <c r="S29" i="449" s="1"/>
  <c r="J29" i="449"/>
  <c r="K29" i="449" s="1"/>
  <c r="G29" i="449"/>
  <c r="E29" i="449"/>
  <c r="AQ28" i="449"/>
  <c r="AH28" i="449"/>
  <c r="V28" i="449"/>
  <c r="R28" i="449"/>
  <c r="S28" i="449" s="1"/>
  <c r="J28" i="449"/>
  <c r="K28" i="449" s="1"/>
  <c r="G28" i="449"/>
  <c r="E28" i="449"/>
  <c r="AQ27" i="449"/>
  <c r="AH27" i="449"/>
  <c r="V27" i="449"/>
  <c r="R27" i="449"/>
  <c r="S27" i="449" s="1"/>
  <c r="J27" i="449"/>
  <c r="K27" i="449" s="1"/>
  <c r="G27" i="449"/>
  <c r="E27" i="449"/>
  <c r="AQ26" i="449"/>
  <c r="AH26" i="449"/>
  <c r="V26" i="449"/>
  <c r="R26" i="449"/>
  <c r="S26" i="449" s="1"/>
  <c r="J26" i="449"/>
  <c r="K26" i="449" s="1"/>
  <c r="G26" i="449"/>
  <c r="E26" i="449"/>
  <c r="AQ25" i="449"/>
  <c r="AH25" i="449"/>
  <c r="V25" i="449"/>
  <c r="R25" i="449"/>
  <c r="S25" i="449" s="1"/>
  <c r="J25" i="449"/>
  <c r="K25" i="449" s="1"/>
  <c r="G25" i="449"/>
  <c r="E25" i="449"/>
  <c r="AQ24" i="449"/>
  <c r="AH24" i="449"/>
  <c r="V24" i="449"/>
  <c r="R24" i="449"/>
  <c r="S24" i="449" s="1"/>
  <c r="J24" i="449"/>
  <c r="K24" i="449" s="1"/>
  <c r="G24" i="449"/>
  <c r="E24" i="449"/>
  <c r="AQ23" i="449"/>
  <c r="AH23" i="449"/>
  <c r="V23" i="449"/>
  <c r="R23" i="449"/>
  <c r="S23" i="449" s="1"/>
  <c r="J23" i="449"/>
  <c r="K23" i="449" s="1"/>
  <c r="G23" i="449"/>
  <c r="E23" i="449"/>
  <c r="AQ22" i="449"/>
  <c r="AH22" i="449"/>
  <c r="V22" i="449"/>
  <c r="R22" i="449"/>
  <c r="S22" i="449" s="1"/>
  <c r="J22" i="449"/>
  <c r="K22" i="449" s="1"/>
  <c r="G22" i="449"/>
  <c r="E22" i="449"/>
  <c r="AQ21" i="449"/>
  <c r="AH21" i="449"/>
  <c r="V21" i="449"/>
  <c r="R21" i="449"/>
  <c r="S21" i="449" s="1"/>
  <c r="J21" i="449"/>
  <c r="K21" i="449" s="1"/>
  <c r="G21" i="449"/>
  <c r="E21" i="449"/>
  <c r="AH20" i="449"/>
  <c r="V20" i="449"/>
  <c r="R20" i="449"/>
  <c r="T20" i="449" s="1"/>
  <c r="J20" i="449"/>
  <c r="K20" i="449" s="1"/>
  <c r="I20" i="449"/>
  <c r="G20" i="449"/>
  <c r="E20" i="449"/>
  <c r="AQ19" i="449"/>
  <c r="AH19" i="449"/>
  <c r="V19" i="449"/>
  <c r="R19" i="449"/>
  <c r="T19" i="449" s="1"/>
  <c r="J19" i="449"/>
  <c r="K19" i="449" s="1"/>
  <c r="I19" i="449"/>
  <c r="G19" i="449"/>
  <c r="E19" i="449"/>
  <c r="AQ18" i="449"/>
  <c r="AH18" i="449"/>
  <c r="V18" i="449"/>
  <c r="R18" i="449"/>
  <c r="J18" i="449"/>
  <c r="K18" i="449" s="1"/>
  <c r="I18" i="449"/>
  <c r="G18" i="449"/>
  <c r="E18" i="449"/>
  <c r="AQ17" i="449"/>
  <c r="AH17" i="449"/>
  <c r="V17" i="449"/>
  <c r="R17" i="449"/>
  <c r="S17" i="449" s="1"/>
  <c r="J17" i="449"/>
  <c r="K17" i="449" s="1"/>
  <c r="I17" i="449"/>
  <c r="G17" i="449"/>
  <c r="E17" i="449"/>
  <c r="AQ16" i="449"/>
  <c r="AH16" i="449"/>
  <c r="V16" i="449"/>
  <c r="R16" i="449"/>
  <c r="T16" i="449" s="1"/>
  <c r="J16" i="449"/>
  <c r="K16" i="449" s="1"/>
  <c r="I16" i="449"/>
  <c r="G16" i="449"/>
  <c r="E16" i="449"/>
  <c r="AQ15" i="449"/>
  <c r="AH15" i="449"/>
  <c r="V15" i="449"/>
  <c r="R15" i="449"/>
  <c r="T15" i="449" s="1"/>
  <c r="J15" i="449"/>
  <c r="K15" i="449" s="1"/>
  <c r="I15" i="449"/>
  <c r="G15" i="449"/>
  <c r="E15" i="449"/>
  <c r="AQ14" i="449"/>
  <c r="AH14" i="449"/>
  <c r="V14" i="449"/>
  <c r="R14" i="449"/>
  <c r="J14" i="449"/>
  <c r="K14" i="449" s="1"/>
  <c r="I14" i="449"/>
  <c r="G14" i="449"/>
  <c r="E14" i="449"/>
  <c r="AQ13" i="449"/>
  <c r="AH13" i="449"/>
  <c r="V13" i="449"/>
  <c r="R13" i="449"/>
  <c r="T13" i="449" s="1"/>
  <c r="J13" i="449"/>
  <c r="K13" i="449" s="1"/>
  <c r="I13" i="449"/>
  <c r="G13" i="449"/>
  <c r="E13" i="449"/>
  <c r="AQ12" i="449"/>
  <c r="AH12" i="449"/>
  <c r="V12" i="449"/>
  <c r="R12" i="449"/>
  <c r="T12" i="449" s="1"/>
  <c r="J12" i="449"/>
  <c r="K12" i="449" s="1"/>
  <c r="I12" i="449"/>
  <c r="G12" i="449"/>
  <c r="E12" i="449"/>
  <c r="V11" i="449"/>
  <c r="J11" i="449"/>
  <c r="K11" i="449" s="1"/>
  <c r="I11" i="449"/>
  <c r="G11" i="449"/>
  <c r="E11" i="449"/>
  <c r="AQ11" i="449"/>
  <c r="AG35" i="449"/>
  <c r="R11" i="449"/>
  <c r="S34" i="449" l="1"/>
  <c r="AI33" i="449"/>
  <c r="AI20" i="449"/>
  <c r="AI19" i="449"/>
  <c r="S18" i="449"/>
  <c r="T18" i="449"/>
  <c r="AI18" i="449" s="1"/>
  <c r="T17" i="449"/>
  <c r="AI17" i="449" s="1"/>
  <c r="S14" i="449"/>
  <c r="T14" i="449"/>
  <c r="AI13" i="449"/>
  <c r="AI12" i="449"/>
  <c r="S13" i="449"/>
  <c r="AQ35" i="449"/>
  <c r="AI34" i="449"/>
  <c r="AI14" i="449"/>
  <c r="AI15" i="449"/>
  <c r="AI16" i="449"/>
  <c r="S16" i="449"/>
  <c r="S20" i="449"/>
  <c r="S15" i="449"/>
  <c r="S19" i="449"/>
  <c r="T21" i="449"/>
  <c r="T22" i="449"/>
  <c r="T23" i="449"/>
  <c r="AI23" i="449" s="1"/>
  <c r="T24" i="449"/>
  <c r="AI24" i="449" s="1"/>
  <c r="T25" i="449"/>
  <c r="AI25" i="449" s="1"/>
  <c r="T26" i="449"/>
  <c r="AI26" i="449" s="1"/>
  <c r="T27" i="449"/>
  <c r="AI27" i="449" s="1"/>
  <c r="T28" i="449"/>
  <c r="AI28" i="449" s="1"/>
  <c r="T29" i="449"/>
  <c r="AI29" i="449" s="1"/>
  <c r="T30" i="449"/>
  <c r="AI30" i="449" s="1"/>
  <c r="T31" i="449"/>
  <c r="AI31" i="449" s="1"/>
  <c r="T32" i="449"/>
  <c r="AI32" i="449" s="1"/>
  <c r="AI21" i="449"/>
  <c r="AI22" i="449"/>
  <c r="S33" i="449"/>
  <c r="S12" i="449"/>
  <c r="R35" i="449"/>
  <c r="T11" i="449"/>
  <c r="S11" i="449"/>
  <c r="AG8" i="449"/>
  <c r="AH11" i="449"/>
  <c r="I21" i="449"/>
  <c r="I22" i="449"/>
  <c r="I23" i="449"/>
  <c r="I24" i="449"/>
  <c r="I25" i="449"/>
  <c r="I26" i="449"/>
  <c r="I27" i="449"/>
  <c r="I28" i="449"/>
  <c r="I29" i="449"/>
  <c r="I30" i="449"/>
  <c r="I31" i="449"/>
  <c r="I32" i="449"/>
  <c r="T35" i="449" l="1"/>
  <c r="S35" i="449"/>
  <c r="AH35" i="449"/>
  <c r="AI11" i="449"/>
  <c r="AI35" i="449" l="1"/>
  <c r="AP10" i="448"/>
  <c r="AG10" i="448"/>
  <c r="Q10" i="448"/>
  <c r="AR35" i="448"/>
  <c r="AQ34" i="448"/>
  <c r="AH34" i="448"/>
  <c r="V34" i="448"/>
  <c r="R34" i="448"/>
  <c r="T34" i="448" s="1"/>
  <c r="K34" i="448"/>
  <c r="J34" i="448"/>
  <c r="I34" i="448"/>
  <c r="G34" i="448"/>
  <c r="E34" i="448"/>
  <c r="AQ33" i="448"/>
  <c r="AH33" i="448"/>
  <c r="V33" i="448"/>
  <c r="R33" i="448"/>
  <c r="T33" i="448" s="1"/>
  <c r="K33" i="448"/>
  <c r="J33" i="448"/>
  <c r="I33" i="448"/>
  <c r="G33" i="448"/>
  <c r="E33" i="448"/>
  <c r="AW32" i="448"/>
  <c r="AQ32" i="448"/>
  <c r="AH32" i="448"/>
  <c r="V32" i="448"/>
  <c r="R32" i="448"/>
  <c r="T32" i="448" s="1"/>
  <c r="K32" i="448"/>
  <c r="J32" i="448"/>
  <c r="I32" i="448" s="1"/>
  <c r="G32" i="448"/>
  <c r="E32" i="448"/>
  <c r="AQ31" i="448"/>
  <c r="AH31" i="448"/>
  <c r="V31" i="448"/>
  <c r="R31" i="448"/>
  <c r="T31" i="448" s="1"/>
  <c r="K31" i="448"/>
  <c r="J31" i="448"/>
  <c r="I31" i="448" s="1"/>
  <c r="G31" i="448"/>
  <c r="E31" i="448"/>
  <c r="AQ30" i="448"/>
  <c r="AH30" i="448"/>
  <c r="V30" i="448"/>
  <c r="R30" i="448"/>
  <c r="T30" i="448" s="1"/>
  <c r="K30" i="448"/>
  <c r="J30" i="448"/>
  <c r="I30" i="448" s="1"/>
  <c r="G30" i="448"/>
  <c r="E30" i="448"/>
  <c r="AQ29" i="448"/>
  <c r="AH29" i="448"/>
  <c r="V29" i="448"/>
  <c r="R29" i="448"/>
  <c r="T29" i="448" s="1"/>
  <c r="K29" i="448"/>
  <c r="J29" i="448"/>
  <c r="I29" i="448" s="1"/>
  <c r="G29" i="448"/>
  <c r="E29" i="448"/>
  <c r="AQ28" i="448"/>
  <c r="AH28" i="448"/>
  <c r="V28" i="448"/>
  <c r="R28" i="448"/>
  <c r="T28" i="448" s="1"/>
  <c r="K28" i="448"/>
  <c r="J28" i="448"/>
  <c r="I28" i="448" s="1"/>
  <c r="G28" i="448"/>
  <c r="E28" i="448"/>
  <c r="AQ27" i="448"/>
  <c r="AH27" i="448"/>
  <c r="V27" i="448"/>
  <c r="R27" i="448"/>
  <c r="S27" i="448" s="1"/>
  <c r="K27" i="448"/>
  <c r="J27" i="448"/>
  <c r="I27" i="448" s="1"/>
  <c r="G27" i="448"/>
  <c r="E27" i="448"/>
  <c r="AQ26" i="448"/>
  <c r="AH26" i="448"/>
  <c r="V26" i="448"/>
  <c r="R26" i="448"/>
  <c r="S26" i="448" s="1"/>
  <c r="K26" i="448"/>
  <c r="J26" i="448"/>
  <c r="I26" i="448" s="1"/>
  <c r="G26" i="448"/>
  <c r="E26" i="448"/>
  <c r="AQ25" i="448"/>
  <c r="AH25" i="448"/>
  <c r="V25" i="448"/>
  <c r="R25" i="448"/>
  <c r="S25" i="448" s="1"/>
  <c r="K25" i="448"/>
  <c r="J25" i="448"/>
  <c r="I25" i="448" s="1"/>
  <c r="G25" i="448"/>
  <c r="E25" i="448"/>
  <c r="AQ24" i="448"/>
  <c r="AH24" i="448"/>
  <c r="V24" i="448"/>
  <c r="R24" i="448"/>
  <c r="S24" i="448" s="1"/>
  <c r="K24" i="448"/>
  <c r="J24" i="448"/>
  <c r="I24" i="448" s="1"/>
  <c r="G24" i="448"/>
  <c r="E24" i="448"/>
  <c r="AQ23" i="448"/>
  <c r="AH23" i="448"/>
  <c r="V23" i="448"/>
  <c r="R23" i="448"/>
  <c r="S23" i="448" s="1"/>
  <c r="K23" i="448"/>
  <c r="J23" i="448"/>
  <c r="I23" i="448" s="1"/>
  <c r="G23" i="448"/>
  <c r="E23" i="448"/>
  <c r="AQ22" i="448"/>
  <c r="AH22" i="448"/>
  <c r="V22" i="448"/>
  <c r="R22" i="448"/>
  <c r="S22" i="448" s="1"/>
  <c r="K22" i="448"/>
  <c r="J22" i="448"/>
  <c r="I22" i="448" s="1"/>
  <c r="G22" i="448"/>
  <c r="E22" i="448"/>
  <c r="AQ21" i="448"/>
  <c r="AH21" i="448"/>
  <c r="V21" i="448"/>
  <c r="R21" i="448"/>
  <c r="S21" i="448" s="1"/>
  <c r="K21" i="448"/>
  <c r="J21" i="448"/>
  <c r="I21" i="448" s="1"/>
  <c r="G21" i="448"/>
  <c r="E21" i="448"/>
  <c r="AH20" i="448"/>
  <c r="V20" i="448"/>
  <c r="R20" i="448"/>
  <c r="T20" i="448" s="1"/>
  <c r="J20" i="448"/>
  <c r="I20" i="448" s="1"/>
  <c r="G20" i="448"/>
  <c r="E20" i="448"/>
  <c r="AQ19" i="448"/>
  <c r="AH19" i="448"/>
  <c r="V19" i="448"/>
  <c r="R19" i="448"/>
  <c r="J19" i="448"/>
  <c r="K19" i="448" s="1"/>
  <c r="G19" i="448"/>
  <c r="E19" i="448"/>
  <c r="AQ18" i="448"/>
  <c r="AH18" i="448"/>
  <c r="V18" i="448"/>
  <c r="R18" i="448"/>
  <c r="S18" i="448" s="1"/>
  <c r="J18" i="448"/>
  <c r="I18" i="448" s="1"/>
  <c r="G18" i="448"/>
  <c r="E18" i="448"/>
  <c r="AQ17" i="448"/>
  <c r="AH17" i="448"/>
  <c r="V17" i="448"/>
  <c r="R17" i="448"/>
  <c r="S17" i="448" s="1"/>
  <c r="J17" i="448"/>
  <c r="K17" i="448" s="1"/>
  <c r="G17" i="448"/>
  <c r="E17" i="448"/>
  <c r="AQ16" i="448"/>
  <c r="AH16" i="448"/>
  <c r="V16" i="448"/>
  <c r="R16" i="448"/>
  <c r="T16" i="448" s="1"/>
  <c r="J16" i="448"/>
  <c r="I16" i="448" s="1"/>
  <c r="G16" i="448"/>
  <c r="E16" i="448"/>
  <c r="AQ15" i="448"/>
  <c r="AH15" i="448"/>
  <c r="V15" i="448"/>
  <c r="R15" i="448"/>
  <c r="J15" i="448"/>
  <c r="I15" i="448" s="1"/>
  <c r="G15" i="448"/>
  <c r="E15" i="448"/>
  <c r="AQ14" i="448"/>
  <c r="AH14" i="448"/>
  <c r="V14" i="448"/>
  <c r="R14" i="448"/>
  <c r="S14" i="448" s="1"/>
  <c r="J14" i="448"/>
  <c r="K14" i="448" s="1"/>
  <c r="G14" i="448"/>
  <c r="E14" i="448"/>
  <c r="AQ13" i="448"/>
  <c r="AH13" i="448"/>
  <c r="V13" i="448"/>
  <c r="R13" i="448"/>
  <c r="T13" i="448" s="1"/>
  <c r="J13" i="448"/>
  <c r="I13" i="448" s="1"/>
  <c r="G13" i="448"/>
  <c r="E13" i="448"/>
  <c r="AQ12" i="448"/>
  <c r="AH12" i="448"/>
  <c r="V12" i="448"/>
  <c r="R12" i="448"/>
  <c r="T12" i="448" s="1"/>
  <c r="J12" i="448"/>
  <c r="I12" i="448" s="1"/>
  <c r="G12" i="448"/>
  <c r="E12" i="448"/>
  <c r="V11" i="448"/>
  <c r="J11" i="448"/>
  <c r="K11" i="448" s="1"/>
  <c r="G11" i="448"/>
  <c r="E11" i="448"/>
  <c r="AP35" i="448"/>
  <c r="AG35" i="448"/>
  <c r="R11" i="448"/>
  <c r="AI34" i="448" l="1"/>
  <c r="T27" i="448"/>
  <c r="AI27" i="448" s="1"/>
  <c r="T23" i="448"/>
  <c r="AI23" i="448" s="1"/>
  <c r="AI20" i="448"/>
  <c r="S19" i="448"/>
  <c r="T19" i="448"/>
  <c r="AI19" i="448" s="1"/>
  <c r="T18" i="448"/>
  <c r="AI18" i="448" s="1"/>
  <c r="AI16" i="448"/>
  <c r="S15" i="448"/>
  <c r="T15" i="448"/>
  <c r="AI15" i="448" s="1"/>
  <c r="T14" i="448"/>
  <c r="AI14" i="448" s="1"/>
  <c r="AI13" i="448"/>
  <c r="AI33" i="448"/>
  <c r="AI12" i="448"/>
  <c r="S16" i="448"/>
  <c r="S20" i="448"/>
  <c r="S13" i="448"/>
  <c r="T21" i="448"/>
  <c r="AI21" i="448" s="1"/>
  <c r="T25" i="448"/>
  <c r="AI25" i="448" s="1"/>
  <c r="T17" i="448"/>
  <c r="AI17" i="448" s="1"/>
  <c r="T22" i="448"/>
  <c r="AI22" i="448" s="1"/>
  <c r="T26" i="448"/>
  <c r="AI26" i="448" s="1"/>
  <c r="S33" i="448"/>
  <c r="S34" i="448"/>
  <c r="T24" i="448"/>
  <c r="AI24" i="448" s="1"/>
  <c r="S12" i="448"/>
  <c r="T11" i="448"/>
  <c r="S11" i="448"/>
  <c r="R35" i="448"/>
  <c r="AI28" i="448"/>
  <c r="AI29" i="448"/>
  <c r="AI30" i="448"/>
  <c r="AI31" i="448"/>
  <c r="AI32" i="448"/>
  <c r="AQ11" i="448"/>
  <c r="AQ35" i="448" s="1"/>
  <c r="AG8" i="448"/>
  <c r="K12" i="448"/>
  <c r="K13" i="448"/>
  <c r="K15" i="448"/>
  <c r="K16" i="448"/>
  <c r="K18" i="448"/>
  <c r="K20" i="448"/>
  <c r="AH11" i="448"/>
  <c r="S28" i="448"/>
  <c r="S29" i="448"/>
  <c r="S30" i="448"/>
  <c r="S31" i="448"/>
  <c r="S32" i="448"/>
  <c r="I11" i="448"/>
  <c r="I14" i="448"/>
  <c r="I17" i="448"/>
  <c r="I19" i="448"/>
  <c r="T35" i="448" l="1"/>
  <c r="S35" i="448"/>
  <c r="AH35" i="448"/>
  <c r="AI11" i="448"/>
  <c r="AI35" i="448" l="1"/>
  <c r="AP10" i="447" l="1"/>
  <c r="AG10" i="447"/>
  <c r="Q10" i="447"/>
  <c r="AR35" i="447"/>
  <c r="AQ34" i="447"/>
  <c r="AH34" i="447"/>
  <c r="V34" i="447"/>
  <c r="R34" i="447"/>
  <c r="K34" i="447"/>
  <c r="J34" i="447"/>
  <c r="I34" i="447"/>
  <c r="G34" i="447"/>
  <c r="E34" i="447"/>
  <c r="AQ33" i="447"/>
  <c r="AH33" i="447"/>
  <c r="V33" i="447"/>
  <c r="R33" i="447"/>
  <c r="T33" i="447" s="1"/>
  <c r="K33" i="447"/>
  <c r="J33" i="447"/>
  <c r="I33" i="447"/>
  <c r="G33" i="447"/>
  <c r="E33" i="447"/>
  <c r="AW32" i="447"/>
  <c r="AQ32" i="447"/>
  <c r="AH32" i="447"/>
  <c r="V32" i="447"/>
  <c r="R32" i="447"/>
  <c r="T32" i="447" s="1"/>
  <c r="K32" i="447"/>
  <c r="J32" i="447"/>
  <c r="I32" i="447" s="1"/>
  <c r="G32" i="447"/>
  <c r="E32" i="447"/>
  <c r="AQ31" i="447"/>
  <c r="AH31" i="447"/>
  <c r="V31" i="447"/>
  <c r="R31" i="447"/>
  <c r="T31" i="447" s="1"/>
  <c r="K31" i="447"/>
  <c r="J31" i="447"/>
  <c r="I31" i="447" s="1"/>
  <c r="G31" i="447"/>
  <c r="E31" i="447"/>
  <c r="AQ30" i="447"/>
  <c r="AH30" i="447"/>
  <c r="V30" i="447"/>
  <c r="R30" i="447"/>
  <c r="T30" i="447" s="1"/>
  <c r="K30" i="447"/>
  <c r="J30" i="447"/>
  <c r="I30" i="447" s="1"/>
  <c r="G30" i="447"/>
  <c r="E30" i="447"/>
  <c r="AQ29" i="447"/>
  <c r="AH29" i="447"/>
  <c r="V29" i="447"/>
  <c r="R29" i="447"/>
  <c r="T29" i="447" s="1"/>
  <c r="K29" i="447"/>
  <c r="J29" i="447"/>
  <c r="I29" i="447" s="1"/>
  <c r="G29" i="447"/>
  <c r="E29" i="447"/>
  <c r="AQ28" i="447"/>
  <c r="AH28" i="447"/>
  <c r="V28" i="447"/>
  <c r="R28" i="447"/>
  <c r="T28" i="447" s="1"/>
  <c r="K28" i="447"/>
  <c r="J28" i="447"/>
  <c r="I28" i="447" s="1"/>
  <c r="G28" i="447"/>
  <c r="E28" i="447"/>
  <c r="AQ27" i="447"/>
  <c r="AH27" i="447"/>
  <c r="V27" i="447"/>
  <c r="R27" i="447"/>
  <c r="T27" i="447" s="1"/>
  <c r="K27" i="447"/>
  <c r="J27" i="447"/>
  <c r="I27" i="447" s="1"/>
  <c r="G27" i="447"/>
  <c r="E27" i="447"/>
  <c r="AQ26" i="447"/>
  <c r="AH26" i="447"/>
  <c r="V26" i="447"/>
  <c r="R26" i="447"/>
  <c r="S26" i="447" s="1"/>
  <c r="K26" i="447"/>
  <c r="J26" i="447"/>
  <c r="I26" i="447" s="1"/>
  <c r="G26" i="447"/>
  <c r="E26" i="447"/>
  <c r="AQ25" i="447"/>
  <c r="AH25" i="447"/>
  <c r="V25" i="447"/>
  <c r="R25" i="447"/>
  <c r="S25" i="447" s="1"/>
  <c r="K25" i="447"/>
  <c r="J25" i="447"/>
  <c r="I25" i="447" s="1"/>
  <c r="G25" i="447"/>
  <c r="E25" i="447"/>
  <c r="AQ24" i="447"/>
  <c r="AH24" i="447"/>
  <c r="V24" i="447"/>
  <c r="R24" i="447"/>
  <c r="S24" i="447" s="1"/>
  <c r="K24" i="447"/>
  <c r="J24" i="447"/>
  <c r="I24" i="447" s="1"/>
  <c r="G24" i="447"/>
  <c r="E24" i="447"/>
  <c r="AQ23" i="447"/>
  <c r="AH23" i="447"/>
  <c r="V23" i="447"/>
  <c r="R23" i="447"/>
  <c r="S23" i="447" s="1"/>
  <c r="K23" i="447"/>
  <c r="J23" i="447"/>
  <c r="I23" i="447" s="1"/>
  <c r="G23" i="447"/>
  <c r="E23" i="447"/>
  <c r="AQ22" i="447"/>
  <c r="AH22" i="447"/>
  <c r="V22" i="447"/>
  <c r="R22" i="447"/>
  <c r="S22" i="447" s="1"/>
  <c r="K22" i="447"/>
  <c r="J22" i="447"/>
  <c r="I22" i="447" s="1"/>
  <c r="G22" i="447"/>
  <c r="E22" i="447"/>
  <c r="AQ21" i="447"/>
  <c r="AH21" i="447"/>
  <c r="V21" i="447"/>
  <c r="R21" i="447"/>
  <c r="S21" i="447" s="1"/>
  <c r="K21" i="447"/>
  <c r="J21" i="447"/>
  <c r="I21" i="447" s="1"/>
  <c r="G21" i="447"/>
  <c r="E21" i="447"/>
  <c r="AH20" i="447"/>
  <c r="V20" i="447"/>
  <c r="R20" i="447"/>
  <c r="J20" i="447"/>
  <c r="K20" i="447" s="1"/>
  <c r="G20" i="447"/>
  <c r="E20" i="447"/>
  <c r="AQ19" i="447"/>
  <c r="AH19" i="447"/>
  <c r="V19" i="447"/>
  <c r="R19" i="447"/>
  <c r="S19" i="447" s="1"/>
  <c r="J19" i="447"/>
  <c r="I19" i="447" s="1"/>
  <c r="G19" i="447"/>
  <c r="E19" i="447"/>
  <c r="AQ18" i="447"/>
  <c r="AH18" i="447"/>
  <c r="V18" i="447"/>
  <c r="R18" i="447"/>
  <c r="T18" i="447" s="1"/>
  <c r="J18" i="447"/>
  <c r="K18" i="447" s="1"/>
  <c r="G18" i="447"/>
  <c r="E18" i="447"/>
  <c r="AQ17" i="447"/>
  <c r="AH17" i="447"/>
  <c r="V17" i="447"/>
  <c r="R17" i="447"/>
  <c r="T17" i="447" s="1"/>
  <c r="J17" i="447"/>
  <c r="K17" i="447" s="1"/>
  <c r="G17" i="447"/>
  <c r="E17" i="447"/>
  <c r="AQ16" i="447"/>
  <c r="AH16" i="447"/>
  <c r="V16" i="447"/>
  <c r="R16" i="447"/>
  <c r="J16" i="447"/>
  <c r="I16" i="447" s="1"/>
  <c r="G16" i="447"/>
  <c r="E16" i="447"/>
  <c r="AQ15" i="447"/>
  <c r="AH15" i="447"/>
  <c r="V15" i="447"/>
  <c r="R15" i="447"/>
  <c r="S15" i="447" s="1"/>
  <c r="J15" i="447"/>
  <c r="K15" i="447" s="1"/>
  <c r="G15" i="447"/>
  <c r="E15" i="447"/>
  <c r="AQ14" i="447"/>
  <c r="AH14" i="447"/>
  <c r="V14" i="447"/>
  <c r="R14" i="447"/>
  <c r="T14" i="447" s="1"/>
  <c r="J14" i="447"/>
  <c r="I14" i="447" s="1"/>
  <c r="G14" i="447"/>
  <c r="E14" i="447"/>
  <c r="AQ13" i="447"/>
  <c r="AH13" i="447"/>
  <c r="V13" i="447"/>
  <c r="R13" i="447"/>
  <c r="S13" i="447" s="1"/>
  <c r="J13" i="447"/>
  <c r="I13" i="447" s="1"/>
  <c r="G13" i="447"/>
  <c r="E13" i="447"/>
  <c r="AQ12" i="447"/>
  <c r="AH12" i="447"/>
  <c r="V12" i="447"/>
  <c r="R12" i="447"/>
  <c r="J12" i="447"/>
  <c r="K12" i="447" s="1"/>
  <c r="G12" i="447"/>
  <c r="E12" i="447"/>
  <c r="V11" i="447"/>
  <c r="J11" i="447"/>
  <c r="I11" i="447" s="1"/>
  <c r="G11" i="447"/>
  <c r="E11" i="447"/>
  <c r="AP35" i="447"/>
  <c r="AG35" i="447"/>
  <c r="R11" i="447"/>
  <c r="T34" i="447" l="1"/>
  <c r="AI34" i="447" s="1"/>
  <c r="S34" i="447"/>
  <c r="AI33" i="447"/>
  <c r="AI32" i="447"/>
  <c r="AI31" i="447"/>
  <c r="AI30" i="447"/>
  <c r="AI29" i="447"/>
  <c r="AI28" i="447"/>
  <c r="AI27" i="447"/>
  <c r="T24" i="447"/>
  <c r="AI24" i="447" s="1"/>
  <c r="T20" i="447"/>
  <c r="AI20" i="447" s="1"/>
  <c r="S20" i="447"/>
  <c r="T19" i="447"/>
  <c r="T16" i="447"/>
  <c r="AI16" i="447" s="1"/>
  <c r="S16" i="447"/>
  <c r="T15" i="447"/>
  <c r="AI15" i="447" s="1"/>
  <c r="T12" i="447"/>
  <c r="AI12" i="447" s="1"/>
  <c r="S12" i="447"/>
  <c r="AI18" i="447"/>
  <c r="AI19" i="447"/>
  <c r="AI14" i="447"/>
  <c r="AI17" i="447"/>
  <c r="S17" i="447"/>
  <c r="T21" i="447"/>
  <c r="AI21" i="447" s="1"/>
  <c r="T25" i="447"/>
  <c r="AI25" i="447" s="1"/>
  <c r="T13" i="447"/>
  <c r="AI13" i="447" s="1"/>
  <c r="S14" i="447"/>
  <c r="S18" i="447"/>
  <c r="T22" i="447"/>
  <c r="AI22" i="447" s="1"/>
  <c r="T26" i="447"/>
  <c r="AI26" i="447" s="1"/>
  <c r="T23" i="447"/>
  <c r="AI23" i="447" s="1"/>
  <c r="S33" i="447"/>
  <c r="T11" i="447"/>
  <c r="S11" i="447"/>
  <c r="R35" i="447"/>
  <c r="AG8" i="447"/>
  <c r="K11" i="447"/>
  <c r="K13" i="447"/>
  <c r="K14" i="447"/>
  <c r="K16" i="447"/>
  <c r="K19" i="447"/>
  <c r="AH11" i="447"/>
  <c r="S27" i="447"/>
  <c r="S28" i="447"/>
  <c r="S29" i="447"/>
  <c r="S30" i="447"/>
  <c r="S31" i="447"/>
  <c r="S32" i="447"/>
  <c r="AQ11" i="447"/>
  <c r="AQ35" i="447" s="1"/>
  <c r="I12" i="447"/>
  <c r="I15" i="447"/>
  <c r="I17" i="447"/>
  <c r="I18" i="447"/>
  <c r="I20" i="447"/>
  <c r="T35" i="447" l="1"/>
  <c r="AH35" i="447"/>
  <c r="AI11" i="447"/>
  <c r="S35" i="447"/>
  <c r="AI35" i="447" l="1"/>
  <c r="AP10" i="446"/>
  <c r="AG10" i="446"/>
  <c r="Q10" i="446"/>
  <c r="R11" i="446" s="1"/>
  <c r="AR35" i="446"/>
  <c r="AQ34" i="446"/>
  <c r="AH34" i="446"/>
  <c r="V34" i="446"/>
  <c r="R34" i="446"/>
  <c r="T34" i="446" s="1"/>
  <c r="J34" i="446"/>
  <c r="K34" i="446" s="1"/>
  <c r="G34" i="446"/>
  <c r="E34" i="446"/>
  <c r="AQ33" i="446"/>
  <c r="AH33" i="446"/>
  <c r="V33" i="446"/>
  <c r="R33" i="446"/>
  <c r="S33" i="446" s="1"/>
  <c r="J33" i="446"/>
  <c r="K33" i="446" s="1"/>
  <c r="G33" i="446"/>
  <c r="E33" i="446"/>
  <c r="AW32" i="446"/>
  <c r="AQ32" i="446"/>
  <c r="AH32" i="446"/>
  <c r="V32" i="446"/>
  <c r="R32" i="446"/>
  <c r="S32" i="446" s="1"/>
  <c r="K32" i="446"/>
  <c r="J32" i="446"/>
  <c r="I32" i="446"/>
  <c r="G32" i="446"/>
  <c r="E32" i="446"/>
  <c r="AQ31" i="446"/>
  <c r="AH31" i="446"/>
  <c r="V31" i="446"/>
  <c r="R31" i="446"/>
  <c r="S31" i="446" s="1"/>
  <c r="K31" i="446"/>
  <c r="J31" i="446"/>
  <c r="I31" i="446"/>
  <c r="G31" i="446"/>
  <c r="E31" i="446"/>
  <c r="AQ30" i="446"/>
  <c r="AH30" i="446"/>
  <c r="V30" i="446"/>
  <c r="R30" i="446"/>
  <c r="S30" i="446" s="1"/>
  <c r="K30" i="446"/>
  <c r="J30" i="446"/>
  <c r="I30" i="446"/>
  <c r="G30" i="446"/>
  <c r="E30" i="446"/>
  <c r="AQ29" i="446"/>
  <c r="AH29" i="446"/>
  <c r="V29" i="446"/>
  <c r="R29" i="446"/>
  <c r="S29" i="446" s="1"/>
  <c r="K29" i="446"/>
  <c r="J29" i="446"/>
  <c r="I29" i="446"/>
  <c r="G29" i="446"/>
  <c r="E29" i="446"/>
  <c r="AQ28" i="446"/>
  <c r="AH28" i="446"/>
  <c r="V28" i="446"/>
  <c r="R28" i="446"/>
  <c r="S28" i="446" s="1"/>
  <c r="K28" i="446"/>
  <c r="J28" i="446"/>
  <c r="I28" i="446"/>
  <c r="G28" i="446"/>
  <c r="E28" i="446"/>
  <c r="AQ27" i="446"/>
  <c r="AH27" i="446"/>
  <c r="V27" i="446"/>
  <c r="R27" i="446"/>
  <c r="S27" i="446" s="1"/>
  <c r="K27" i="446"/>
  <c r="J27" i="446"/>
  <c r="I27" i="446"/>
  <c r="G27" i="446"/>
  <c r="E27" i="446"/>
  <c r="AQ26" i="446"/>
  <c r="AH26" i="446"/>
  <c r="V26" i="446"/>
  <c r="R26" i="446"/>
  <c r="S26" i="446" s="1"/>
  <c r="K26" i="446"/>
  <c r="J26" i="446"/>
  <c r="I26" i="446"/>
  <c r="G26" i="446"/>
  <c r="E26" i="446"/>
  <c r="AQ25" i="446"/>
  <c r="AH25" i="446"/>
  <c r="V25" i="446"/>
  <c r="R25" i="446"/>
  <c r="S25" i="446" s="1"/>
  <c r="K25" i="446"/>
  <c r="J25" i="446"/>
  <c r="I25" i="446"/>
  <c r="G25" i="446"/>
  <c r="E25" i="446"/>
  <c r="AQ24" i="446"/>
  <c r="AH24" i="446"/>
  <c r="V24" i="446"/>
  <c r="R24" i="446"/>
  <c r="S24" i="446" s="1"/>
  <c r="K24" i="446"/>
  <c r="J24" i="446"/>
  <c r="I24" i="446"/>
  <c r="G24" i="446"/>
  <c r="E24" i="446"/>
  <c r="AQ23" i="446"/>
  <c r="AH23" i="446"/>
  <c r="V23" i="446"/>
  <c r="R23" i="446"/>
  <c r="S23" i="446" s="1"/>
  <c r="K23" i="446"/>
  <c r="J23" i="446"/>
  <c r="I23" i="446"/>
  <c r="G23" i="446"/>
  <c r="E23" i="446"/>
  <c r="AQ22" i="446"/>
  <c r="AH22" i="446"/>
  <c r="V22" i="446"/>
  <c r="R22" i="446"/>
  <c r="S22" i="446" s="1"/>
  <c r="K22" i="446"/>
  <c r="J22" i="446"/>
  <c r="I22" i="446"/>
  <c r="G22" i="446"/>
  <c r="E22" i="446"/>
  <c r="AQ21" i="446"/>
  <c r="AH21" i="446"/>
  <c r="V21" i="446"/>
  <c r="R21" i="446"/>
  <c r="S21" i="446" s="1"/>
  <c r="K21" i="446"/>
  <c r="J21" i="446"/>
  <c r="I21" i="446"/>
  <c r="G21" i="446"/>
  <c r="E21" i="446"/>
  <c r="AH20" i="446"/>
  <c r="V20" i="446"/>
  <c r="R20" i="446"/>
  <c r="S20" i="446" s="1"/>
  <c r="J20" i="446"/>
  <c r="K20" i="446" s="1"/>
  <c r="G20" i="446"/>
  <c r="E20" i="446"/>
  <c r="AQ19" i="446"/>
  <c r="AH19" i="446"/>
  <c r="V19" i="446"/>
  <c r="R19" i="446"/>
  <c r="S19" i="446" s="1"/>
  <c r="J19" i="446"/>
  <c r="K19" i="446" s="1"/>
  <c r="G19" i="446"/>
  <c r="E19" i="446"/>
  <c r="AQ18" i="446"/>
  <c r="AH18" i="446"/>
  <c r="V18" i="446"/>
  <c r="R18" i="446"/>
  <c r="S18" i="446" s="1"/>
  <c r="J18" i="446"/>
  <c r="K18" i="446" s="1"/>
  <c r="G18" i="446"/>
  <c r="E18" i="446"/>
  <c r="AQ17" i="446"/>
  <c r="AH17" i="446"/>
  <c r="V17" i="446"/>
  <c r="R17" i="446"/>
  <c r="S17" i="446" s="1"/>
  <c r="J17" i="446"/>
  <c r="K17" i="446" s="1"/>
  <c r="G17" i="446"/>
  <c r="E17" i="446"/>
  <c r="AQ16" i="446"/>
  <c r="AH16" i="446"/>
  <c r="V16" i="446"/>
  <c r="R16" i="446"/>
  <c r="S16" i="446" s="1"/>
  <c r="J16" i="446"/>
  <c r="K16" i="446" s="1"/>
  <c r="G16" i="446"/>
  <c r="E16" i="446"/>
  <c r="AQ15" i="446"/>
  <c r="AH15" i="446"/>
  <c r="V15" i="446"/>
  <c r="R15" i="446"/>
  <c r="S15" i="446" s="1"/>
  <c r="J15" i="446"/>
  <c r="K15" i="446" s="1"/>
  <c r="G15" i="446"/>
  <c r="E15" i="446"/>
  <c r="AQ14" i="446"/>
  <c r="AH14" i="446"/>
  <c r="V14" i="446"/>
  <c r="R14" i="446"/>
  <c r="S14" i="446" s="1"/>
  <c r="J14" i="446"/>
  <c r="K14" i="446" s="1"/>
  <c r="G14" i="446"/>
  <c r="E14" i="446"/>
  <c r="AQ13" i="446"/>
  <c r="AH13" i="446"/>
  <c r="V13" i="446"/>
  <c r="R13" i="446"/>
  <c r="S13" i="446" s="1"/>
  <c r="J13" i="446"/>
  <c r="K13" i="446" s="1"/>
  <c r="G13" i="446"/>
  <c r="E13" i="446"/>
  <c r="AQ12" i="446"/>
  <c r="AH12" i="446"/>
  <c r="V12" i="446"/>
  <c r="R12" i="446"/>
  <c r="S12" i="446" s="1"/>
  <c r="J12" i="446"/>
  <c r="K12" i="446" s="1"/>
  <c r="G12" i="446"/>
  <c r="E12" i="446"/>
  <c r="V11" i="446"/>
  <c r="J11" i="446"/>
  <c r="K11" i="446" s="1"/>
  <c r="G11" i="446"/>
  <c r="E11" i="446"/>
  <c r="AQ11" i="446"/>
  <c r="AG8" i="446"/>
  <c r="T32" i="446" l="1"/>
  <c r="AI32" i="446" s="1"/>
  <c r="T31" i="446"/>
  <c r="T30" i="446"/>
  <c r="AI30" i="446" s="1"/>
  <c r="T29" i="446"/>
  <c r="AI29" i="446" s="1"/>
  <c r="T28" i="446"/>
  <c r="AI28" i="446" s="1"/>
  <c r="T27" i="446"/>
  <c r="AI27" i="446" s="1"/>
  <c r="T26" i="446"/>
  <c r="AI26" i="446" s="1"/>
  <c r="T25" i="446"/>
  <c r="AI25" i="446" s="1"/>
  <c r="T24" i="446"/>
  <c r="AI24" i="446" s="1"/>
  <c r="T22" i="446"/>
  <c r="T23" i="446"/>
  <c r="AI23" i="446" s="1"/>
  <c r="AI22" i="446"/>
  <c r="T21" i="446"/>
  <c r="AQ35" i="446"/>
  <c r="AI21" i="446"/>
  <c r="AI31" i="446"/>
  <c r="T12" i="446"/>
  <c r="AI12" i="446" s="1"/>
  <c r="T13" i="446"/>
  <c r="AI13" i="446" s="1"/>
  <c r="T14" i="446"/>
  <c r="AI14" i="446" s="1"/>
  <c r="T15" i="446"/>
  <c r="AI15" i="446" s="1"/>
  <c r="T16" i="446"/>
  <c r="AI16" i="446" s="1"/>
  <c r="T17" i="446"/>
  <c r="AI17" i="446" s="1"/>
  <c r="T18" i="446"/>
  <c r="AI18" i="446" s="1"/>
  <c r="T19" i="446"/>
  <c r="AI19" i="446" s="1"/>
  <c r="T20" i="446"/>
  <c r="AI20" i="446" s="1"/>
  <c r="T33" i="446"/>
  <c r="AI33" i="446" s="1"/>
  <c r="AI34" i="446"/>
  <c r="R35" i="446"/>
  <c r="T11" i="446"/>
  <c r="S11" i="446"/>
  <c r="AH11" i="446"/>
  <c r="I11" i="446"/>
  <c r="I12" i="446"/>
  <c r="I13" i="446"/>
  <c r="I14" i="446"/>
  <c r="I15" i="446"/>
  <c r="I16" i="446"/>
  <c r="I17" i="446"/>
  <c r="I18" i="446"/>
  <c r="I19" i="446"/>
  <c r="I20" i="446"/>
  <c r="I33" i="446"/>
  <c r="I34" i="446"/>
  <c r="S34" i="446"/>
  <c r="AP35" i="446"/>
  <c r="AG35" i="446"/>
  <c r="S35" i="446" l="1"/>
  <c r="T35" i="446"/>
  <c r="AH35" i="446"/>
  <c r="AI11" i="446"/>
  <c r="AI35" i="446" l="1"/>
  <c r="AP10" i="445" l="1"/>
  <c r="AQ11" i="445" s="1"/>
  <c r="AG10" i="445"/>
  <c r="Q10" i="445"/>
  <c r="AR35" i="445"/>
  <c r="AQ34" i="445"/>
  <c r="AH34" i="445"/>
  <c r="V34" i="445"/>
  <c r="R34" i="445"/>
  <c r="T34" i="445" s="1"/>
  <c r="K34" i="445"/>
  <c r="J34" i="445"/>
  <c r="I34" i="445"/>
  <c r="G34" i="445"/>
  <c r="E34" i="445"/>
  <c r="AQ33" i="445"/>
  <c r="AH33" i="445"/>
  <c r="V33" i="445"/>
  <c r="R33" i="445"/>
  <c r="T33" i="445" s="1"/>
  <c r="K33" i="445"/>
  <c r="J33" i="445"/>
  <c r="I33" i="445"/>
  <c r="G33" i="445"/>
  <c r="E33" i="445"/>
  <c r="AW32" i="445"/>
  <c r="AQ32" i="445"/>
  <c r="AH32" i="445"/>
  <c r="V32" i="445"/>
  <c r="R32" i="445"/>
  <c r="K32" i="445"/>
  <c r="J32" i="445"/>
  <c r="I32" i="445"/>
  <c r="G32" i="445"/>
  <c r="E32" i="445"/>
  <c r="AQ31" i="445"/>
  <c r="AH31" i="445"/>
  <c r="V31" i="445"/>
  <c r="R31" i="445"/>
  <c r="K31" i="445"/>
  <c r="J31" i="445"/>
  <c r="I31" i="445"/>
  <c r="G31" i="445"/>
  <c r="E31" i="445"/>
  <c r="AQ30" i="445"/>
  <c r="AH30" i="445"/>
  <c r="V30" i="445"/>
  <c r="R30" i="445"/>
  <c r="K30" i="445"/>
  <c r="J30" i="445"/>
  <c r="I30" i="445"/>
  <c r="G30" i="445"/>
  <c r="E30" i="445"/>
  <c r="AQ29" i="445"/>
  <c r="AH29" i="445"/>
  <c r="V29" i="445"/>
  <c r="R29" i="445"/>
  <c r="K29" i="445"/>
  <c r="J29" i="445"/>
  <c r="I29" i="445"/>
  <c r="G29" i="445"/>
  <c r="E29" i="445"/>
  <c r="AQ28" i="445"/>
  <c r="AH28" i="445"/>
  <c r="V28" i="445"/>
  <c r="R28" i="445"/>
  <c r="K28" i="445"/>
  <c r="J28" i="445"/>
  <c r="I28" i="445"/>
  <c r="G28" i="445"/>
  <c r="E28" i="445"/>
  <c r="AQ27" i="445"/>
  <c r="AH27" i="445"/>
  <c r="V27" i="445"/>
  <c r="R27" i="445"/>
  <c r="K27" i="445"/>
  <c r="J27" i="445"/>
  <c r="I27" i="445"/>
  <c r="G27" i="445"/>
  <c r="E27" i="445"/>
  <c r="AQ26" i="445"/>
  <c r="AH26" i="445"/>
  <c r="V26" i="445"/>
  <c r="R26" i="445"/>
  <c r="K26" i="445"/>
  <c r="J26" i="445"/>
  <c r="I26" i="445"/>
  <c r="G26" i="445"/>
  <c r="E26" i="445"/>
  <c r="AQ25" i="445"/>
  <c r="AH25" i="445"/>
  <c r="V25" i="445"/>
  <c r="R25" i="445"/>
  <c r="K25" i="445"/>
  <c r="J25" i="445"/>
  <c r="I25" i="445"/>
  <c r="G25" i="445"/>
  <c r="E25" i="445"/>
  <c r="AQ24" i="445"/>
  <c r="AH24" i="445"/>
  <c r="V24" i="445"/>
  <c r="R24" i="445"/>
  <c r="K24" i="445"/>
  <c r="J24" i="445"/>
  <c r="I24" i="445"/>
  <c r="G24" i="445"/>
  <c r="E24" i="445"/>
  <c r="AQ23" i="445"/>
  <c r="AH23" i="445"/>
  <c r="V23" i="445"/>
  <c r="R23" i="445"/>
  <c r="K23" i="445"/>
  <c r="J23" i="445"/>
  <c r="I23" i="445"/>
  <c r="G23" i="445"/>
  <c r="E23" i="445"/>
  <c r="AQ22" i="445"/>
  <c r="AH22" i="445"/>
  <c r="V22" i="445"/>
  <c r="R22" i="445"/>
  <c r="K22" i="445"/>
  <c r="J22" i="445"/>
  <c r="I22" i="445"/>
  <c r="G22" i="445"/>
  <c r="E22" i="445"/>
  <c r="AQ21" i="445"/>
  <c r="AH21" i="445"/>
  <c r="V21" i="445"/>
  <c r="R21" i="445"/>
  <c r="K21" i="445"/>
  <c r="J21" i="445"/>
  <c r="I21" i="445"/>
  <c r="G21" i="445"/>
  <c r="E21" i="445"/>
  <c r="AH20" i="445"/>
  <c r="V20" i="445"/>
  <c r="R20" i="445"/>
  <c r="T20" i="445" s="1"/>
  <c r="J20" i="445"/>
  <c r="K20" i="445" s="1"/>
  <c r="G20" i="445"/>
  <c r="E20" i="445"/>
  <c r="AQ19" i="445"/>
  <c r="AH19" i="445"/>
  <c r="V19" i="445"/>
  <c r="R19" i="445"/>
  <c r="T19" i="445" s="1"/>
  <c r="J19" i="445"/>
  <c r="K19" i="445" s="1"/>
  <c r="G19" i="445"/>
  <c r="E19" i="445"/>
  <c r="AQ18" i="445"/>
  <c r="AH18" i="445"/>
  <c r="V18" i="445"/>
  <c r="R18" i="445"/>
  <c r="T18" i="445" s="1"/>
  <c r="J18" i="445"/>
  <c r="K18" i="445" s="1"/>
  <c r="G18" i="445"/>
  <c r="E18" i="445"/>
  <c r="AQ17" i="445"/>
  <c r="AH17" i="445"/>
  <c r="V17" i="445"/>
  <c r="R17" i="445"/>
  <c r="T17" i="445" s="1"/>
  <c r="J17" i="445"/>
  <c r="K17" i="445" s="1"/>
  <c r="G17" i="445"/>
  <c r="E17" i="445"/>
  <c r="AQ16" i="445"/>
  <c r="AH16" i="445"/>
  <c r="V16" i="445"/>
  <c r="R16" i="445"/>
  <c r="T16" i="445" s="1"/>
  <c r="J16" i="445"/>
  <c r="K16" i="445" s="1"/>
  <c r="G16" i="445"/>
  <c r="E16" i="445"/>
  <c r="AQ15" i="445"/>
  <c r="AH15" i="445"/>
  <c r="V15" i="445"/>
  <c r="R15" i="445"/>
  <c r="T15" i="445" s="1"/>
  <c r="J15" i="445"/>
  <c r="K15" i="445" s="1"/>
  <c r="G15" i="445"/>
  <c r="E15" i="445"/>
  <c r="AQ14" i="445"/>
  <c r="AH14" i="445"/>
  <c r="V14" i="445"/>
  <c r="R14" i="445"/>
  <c r="T14" i="445" s="1"/>
  <c r="J14" i="445"/>
  <c r="K14" i="445" s="1"/>
  <c r="G14" i="445"/>
  <c r="E14" i="445"/>
  <c r="AQ13" i="445"/>
  <c r="AH13" i="445"/>
  <c r="V13" i="445"/>
  <c r="R13" i="445"/>
  <c r="T13" i="445" s="1"/>
  <c r="J13" i="445"/>
  <c r="K13" i="445" s="1"/>
  <c r="G13" i="445"/>
  <c r="E13" i="445"/>
  <c r="AQ12" i="445"/>
  <c r="AH12" i="445"/>
  <c r="V12" i="445"/>
  <c r="R12" i="445"/>
  <c r="T12" i="445" s="1"/>
  <c r="J12" i="445"/>
  <c r="K12" i="445" s="1"/>
  <c r="G12" i="445"/>
  <c r="E12" i="445"/>
  <c r="AH11" i="445"/>
  <c r="V11" i="445"/>
  <c r="J11" i="445"/>
  <c r="K11" i="445" s="1"/>
  <c r="G11" i="445"/>
  <c r="E11" i="445"/>
  <c r="AG8" i="445"/>
  <c r="R11" i="445"/>
  <c r="S32" i="445" l="1"/>
  <c r="T32" i="445"/>
  <c r="AI32" i="445" s="1"/>
  <c r="T31" i="445"/>
  <c r="AI31" i="445" s="1"/>
  <c r="S31" i="445"/>
  <c r="S30" i="445"/>
  <c r="T30" i="445"/>
  <c r="AI30" i="445" s="1"/>
  <c r="S29" i="445"/>
  <c r="T29" i="445"/>
  <c r="AI29" i="445" s="1"/>
  <c r="T28" i="445"/>
  <c r="AI28" i="445" s="1"/>
  <c r="S28" i="445"/>
  <c r="S27" i="445"/>
  <c r="T27" i="445"/>
  <c r="AI27" i="445" s="1"/>
  <c r="S26" i="445"/>
  <c r="T26" i="445"/>
  <c r="AI26" i="445" s="1"/>
  <c r="S25" i="445"/>
  <c r="T25" i="445"/>
  <c r="AI25" i="445" s="1"/>
  <c r="S24" i="445"/>
  <c r="T24" i="445"/>
  <c r="AI24" i="445" s="1"/>
  <c r="S23" i="445"/>
  <c r="T23" i="445"/>
  <c r="AI23" i="445" s="1"/>
  <c r="T22" i="445"/>
  <c r="AI22" i="445" s="1"/>
  <c r="S22" i="445"/>
  <c r="S21" i="445"/>
  <c r="T21" i="445"/>
  <c r="AI21" i="445" s="1"/>
  <c r="AI17" i="445"/>
  <c r="AI13" i="445"/>
  <c r="AQ35" i="445"/>
  <c r="AH35" i="445"/>
  <c r="AI14" i="445"/>
  <c r="AI18" i="445"/>
  <c r="AI34" i="445"/>
  <c r="AI15" i="445"/>
  <c r="AI19" i="445"/>
  <c r="AI33" i="445"/>
  <c r="R35" i="445"/>
  <c r="T11" i="445"/>
  <c r="S11" i="445"/>
  <c r="AI12" i="445"/>
  <c r="AI16" i="445"/>
  <c r="AI20" i="445"/>
  <c r="I11" i="445"/>
  <c r="I12" i="445"/>
  <c r="S12" i="445"/>
  <c r="I13" i="445"/>
  <c r="S13" i="445"/>
  <c r="I14" i="445"/>
  <c r="S14" i="445"/>
  <c r="I15" i="445"/>
  <c r="S15" i="445"/>
  <c r="I16" i="445"/>
  <c r="S16" i="445"/>
  <c r="I17" i="445"/>
  <c r="S17" i="445"/>
  <c r="I18" i="445"/>
  <c r="S18" i="445"/>
  <c r="I19" i="445"/>
  <c r="S19" i="445"/>
  <c r="I20" i="445"/>
  <c r="S20" i="445"/>
  <c r="S33" i="445"/>
  <c r="S34" i="445"/>
  <c r="AP35" i="445"/>
  <c r="AG35" i="445"/>
  <c r="T35" i="445" l="1"/>
  <c r="AI35" i="445" s="1"/>
  <c r="S35" i="445"/>
  <c r="AI11" i="445"/>
  <c r="AP10" i="444" l="1"/>
  <c r="AQ11" i="444" s="1"/>
  <c r="AG10" i="444"/>
  <c r="AG8" i="444" s="1"/>
  <c r="Q10" i="444"/>
  <c r="R11" i="444" s="1"/>
  <c r="AR35" i="444"/>
  <c r="AQ34" i="444"/>
  <c r="AH34" i="444"/>
  <c r="V34" i="444"/>
  <c r="R34" i="444"/>
  <c r="J34" i="444"/>
  <c r="K34" i="444" s="1"/>
  <c r="G34" i="444"/>
  <c r="E34" i="444"/>
  <c r="AQ33" i="444"/>
  <c r="AH33" i="444"/>
  <c r="V33" i="444"/>
  <c r="R33" i="444"/>
  <c r="J33" i="444"/>
  <c r="K33" i="444" s="1"/>
  <c r="G33" i="444"/>
  <c r="E33" i="444"/>
  <c r="AW32" i="444"/>
  <c r="AQ32" i="444"/>
  <c r="AH32" i="444"/>
  <c r="V32" i="444"/>
  <c r="R32" i="444"/>
  <c r="K32" i="444"/>
  <c r="J32" i="444"/>
  <c r="I32" i="444" s="1"/>
  <c r="G32" i="444"/>
  <c r="E32" i="444"/>
  <c r="AQ31" i="444"/>
  <c r="AH31" i="444"/>
  <c r="V31" i="444"/>
  <c r="R31" i="444"/>
  <c r="K31" i="444"/>
  <c r="J31" i="444"/>
  <c r="I31" i="444" s="1"/>
  <c r="G31" i="444"/>
  <c r="E31" i="444"/>
  <c r="AQ30" i="444"/>
  <c r="AH30" i="444"/>
  <c r="V30" i="444"/>
  <c r="R30" i="444"/>
  <c r="K30" i="444"/>
  <c r="J30" i="444"/>
  <c r="I30" i="444" s="1"/>
  <c r="G30" i="444"/>
  <c r="E30" i="444"/>
  <c r="AQ29" i="444"/>
  <c r="AH29" i="444"/>
  <c r="V29" i="444"/>
  <c r="R29" i="444"/>
  <c r="K29" i="444"/>
  <c r="J29" i="444"/>
  <c r="I29" i="444" s="1"/>
  <c r="G29" i="444"/>
  <c r="E29" i="444"/>
  <c r="AQ28" i="444"/>
  <c r="AH28" i="444"/>
  <c r="V28" i="444"/>
  <c r="R28" i="444"/>
  <c r="K28" i="444"/>
  <c r="J28" i="444"/>
  <c r="I28" i="444" s="1"/>
  <c r="G28" i="444"/>
  <c r="E28" i="444"/>
  <c r="AQ27" i="444"/>
  <c r="AH27" i="444"/>
  <c r="V27" i="444"/>
  <c r="R27" i="444"/>
  <c r="K27" i="444"/>
  <c r="J27" i="444"/>
  <c r="I27" i="444" s="1"/>
  <c r="G27" i="444"/>
  <c r="E27" i="444"/>
  <c r="AQ26" i="444"/>
  <c r="AH26" i="444"/>
  <c r="V26" i="444"/>
  <c r="R26" i="444"/>
  <c r="K26" i="444"/>
  <c r="J26" i="444"/>
  <c r="I26" i="444" s="1"/>
  <c r="G26" i="444"/>
  <c r="E26" i="444"/>
  <c r="AQ25" i="444"/>
  <c r="AH25" i="444"/>
  <c r="V25" i="444"/>
  <c r="R25" i="444"/>
  <c r="K25" i="444"/>
  <c r="J25" i="444"/>
  <c r="I25" i="444" s="1"/>
  <c r="G25" i="444"/>
  <c r="E25" i="444"/>
  <c r="AQ24" i="444"/>
  <c r="AH24" i="444"/>
  <c r="V24" i="444"/>
  <c r="R24" i="444"/>
  <c r="K24" i="444"/>
  <c r="J24" i="444"/>
  <c r="I24" i="444" s="1"/>
  <c r="G24" i="444"/>
  <c r="E24" i="444"/>
  <c r="AQ23" i="444"/>
  <c r="AH23" i="444"/>
  <c r="V23" i="444"/>
  <c r="R23" i="444"/>
  <c r="K23" i="444"/>
  <c r="J23" i="444"/>
  <c r="I23" i="444" s="1"/>
  <c r="G23" i="444"/>
  <c r="E23" i="444"/>
  <c r="AQ22" i="444"/>
  <c r="AH22" i="444"/>
  <c r="V22" i="444"/>
  <c r="R22" i="444"/>
  <c r="T22" i="444" s="1"/>
  <c r="K22" i="444"/>
  <c r="J22" i="444"/>
  <c r="I22" i="444" s="1"/>
  <c r="G22" i="444"/>
  <c r="E22" i="444"/>
  <c r="AQ21" i="444"/>
  <c r="AH21" i="444"/>
  <c r="V21" i="444"/>
  <c r="R21" i="444"/>
  <c r="K21" i="444"/>
  <c r="J21" i="444"/>
  <c r="I21" i="444" s="1"/>
  <c r="G21" i="444"/>
  <c r="E21" i="444"/>
  <c r="AH20" i="444"/>
  <c r="V20" i="444"/>
  <c r="R20" i="444"/>
  <c r="T20" i="444" s="1"/>
  <c r="J20" i="444"/>
  <c r="K20" i="444" s="1"/>
  <c r="G20" i="444"/>
  <c r="E20" i="444"/>
  <c r="AQ19" i="444"/>
  <c r="AH19" i="444"/>
  <c r="V19" i="444"/>
  <c r="R19" i="444"/>
  <c r="S19" i="444" s="1"/>
  <c r="J19" i="444"/>
  <c r="I19" i="444" s="1"/>
  <c r="G19" i="444"/>
  <c r="E19" i="444"/>
  <c r="AQ18" i="444"/>
  <c r="AH18" i="444"/>
  <c r="V18" i="444"/>
  <c r="R18" i="444"/>
  <c r="T18" i="444" s="1"/>
  <c r="J18" i="444"/>
  <c r="I18" i="444" s="1"/>
  <c r="G18" i="444"/>
  <c r="E18" i="444"/>
  <c r="AQ17" i="444"/>
  <c r="AH17" i="444"/>
  <c r="V17" i="444"/>
  <c r="R17" i="444"/>
  <c r="S17" i="444" s="1"/>
  <c r="J17" i="444"/>
  <c r="K17" i="444" s="1"/>
  <c r="G17" i="444"/>
  <c r="E17" i="444"/>
  <c r="AQ16" i="444"/>
  <c r="AH16" i="444"/>
  <c r="V16" i="444"/>
  <c r="R16" i="444"/>
  <c r="T16" i="444" s="1"/>
  <c r="J16" i="444"/>
  <c r="I16" i="444" s="1"/>
  <c r="G16" i="444"/>
  <c r="E16" i="444"/>
  <c r="AQ15" i="444"/>
  <c r="AH15" i="444"/>
  <c r="V15" i="444"/>
  <c r="R15" i="444"/>
  <c r="S15" i="444" s="1"/>
  <c r="J15" i="444"/>
  <c r="I15" i="444" s="1"/>
  <c r="G15" i="444"/>
  <c r="E15" i="444"/>
  <c r="AQ14" i="444"/>
  <c r="AH14" i="444"/>
  <c r="V14" i="444"/>
  <c r="R14" i="444"/>
  <c r="T14" i="444" s="1"/>
  <c r="J14" i="444"/>
  <c r="K14" i="444" s="1"/>
  <c r="G14" i="444"/>
  <c r="E14" i="444"/>
  <c r="AQ13" i="444"/>
  <c r="AH13" i="444"/>
  <c r="V13" i="444"/>
  <c r="R13" i="444"/>
  <c r="S13" i="444" s="1"/>
  <c r="J13" i="444"/>
  <c r="K13" i="444" s="1"/>
  <c r="G13" i="444"/>
  <c r="E13" i="444"/>
  <c r="AQ12" i="444"/>
  <c r="AH12" i="444"/>
  <c r="V12" i="444"/>
  <c r="R12" i="444"/>
  <c r="T12" i="444" s="1"/>
  <c r="J12" i="444"/>
  <c r="I12" i="444" s="1"/>
  <c r="G12" i="444"/>
  <c r="E12" i="444"/>
  <c r="V11" i="444"/>
  <c r="J11" i="444"/>
  <c r="K11" i="444" s="1"/>
  <c r="G11" i="444"/>
  <c r="E11" i="444"/>
  <c r="T34" i="444" l="1"/>
  <c r="AI34" i="444" s="1"/>
  <c r="S34" i="444"/>
  <c r="S33" i="444"/>
  <c r="T33" i="444"/>
  <c r="AI33" i="444" s="1"/>
  <c r="S32" i="444"/>
  <c r="S31" i="444"/>
  <c r="S30" i="444"/>
  <c r="T30" i="444"/>
  <c r="AI30" i="444" s="1"/>
  <c r="S29" i="444"/>
  <c r="S28" i="444"/>
  <c r="S27" i="444"/>
  <c r="S26" i="444"/>
  <c r="T26" i="444"/>
  <c r="AI26" i="444" s="1"/>
  <c r="S25" i="444"/>
  <c r="S24" i="444"/>
  <c r="S23" i="444"/>
  <c r="S21" i="444"/>
  <c r="S22" i="444"/>
  <c r="AI20" i="444"/>
  <c r="S18" i="444"/>
  <c r="T17" i="444"/>
  <c r="AI17" i="444" s="1"/>
  <c r="AI16" i="444"/>
  <c r="S14" i="444"/>
  <c r="T13" i="444"/>
  <c r="AI13" i="444" s="1"/>
  <c r="AQ35" i="444"/>
  <c r="AI12" i="444"/>
  <c r="AI18" i="444"/>
  <c r="AI14" i="444"/>
  <c r="T27" i="444"/>
  <c r="AI27" i="444" s="1"/>
  <c r="T31" i="444"/>
  <c r="AI31" i="444" s="1"/>
  <c r="S12" i="444"/>
  <c r="T15" i="444"/>
  <c r="AI15" i="444" s="1"/>
  <c r="S16" i="444"/>
  <c r="T19" i="444"/>
  <c r="AI19" i="444" s="1"/>
  <c r="S20" i="444"/>
  <c r="T32" i="444"/>
  <c r="T21" i="444"/>
  <c r="AI21" i="444" s="1"/>
  <c r="T25" i="444"/>
  <c r="AI25" i="444" s="1"/>
  <c r="T29" i="444"/>
  <c r="AI29" i="444" s="1"/>
  <c r="AI32" i="444"/>
  <c r="T23" i="444"/>
  <c r="AI23" i="444" s="1"/>
  <c r="AI22" i="444"/>
  <c r="T24" i="444"/>
  <c r="AI24" i="444" s="1"/>
  <c r="T28" i="444"/>
  <c r="AI28" i="444" s="1"/>
  <c r="R35" i="444"/>
  <c r="S11" i="444"/>
  <c r="T11" i="444"/>
  <c r="K12" i="444"/>
  <c r="K15" i="444"/>
  <c r="K16" i="444"/>
  <c r="K18" i="444"/>
  <c r="K19" i="444"/>
  <c r="AH11" i="444"/>
  <c r="I11" i="444"/>
  <c r="I13" i="444"/>
  <c r="I14" i="444"/>
  <c r="I17" i="444"/>
  <c r="I20" i="444"/>
  <c r="I33" i="444"/>
  <c r="I34" i="444"/>
  <c r="AP35" i="444"/>
  <c r="AG35" i="444"/>
  <c r="S35" i="444" l="1"/>
  <c r="T35" i="444"/>
  <c r="AH35" i="444"/>
  <c r="AI11" i="444"/>
  <c r="AI35" i="444" l="1"/>
  <c r="AP10" i="443" l="1"/>
  <c r="AG10" i="443"/>
  <c r="Q10" i="443"/>
  <c r="AR35" i="443"/>
  <c r="AQ34" i="443"/>
  <c r="AH34" i="443"/>
  <c r="V34" i="443"/>
  <c r="R34" i="443"/>
  <c r="T34" i="443" s="1"/>
  <c r="K34" i="443"/>
  <c r="J34" i="443"/>
  <c r="I34" i="443" s="1"/>
  <c r="G34" i="443"/>
  <c r="E34" i="443"/>
  <c r="AQ33" i="443"/>
  <c r="AH33" i="443"/>
  <c r="V33" i="443"/>
  <c r="R33" i="443"/>
  <c r="T33" i="443" s="1"/>
  <c r="K33" i="443"/>
  <c r="J33" i="443"/>
  <c r="I33" i="443" s="1"/>
  <c r="G33" i="443"/>
  <c r="E33" i="443"/>
  <c r="AW32" i="443"/>
  <c r="AQ32" i="443"/>
  <c r="AH32" i="443"/>
  <c r="V32" i="443"/>
  <c r="R32" i="443"/>
  <c r="T32" i="443" s="1"/>
  <c r="K32" i="443"/>
  <c r="J32" i="443"/>
  <c r="I32" i="443"/>
  <c r="G32" i="443"/>
  <c r="E32" i="443"/>
  <c r="AQ31" i="443"/>
  <c r="AH31" i="443"/>
  <c r="V31" i="443"/>
  <c r="R31" i="443"/>
  <c r="T31" i="443" s="1"/>
  <c r="K31" i="443"/>
  <c r="J31" i="443"/>
  <c r="I31" i="443"/>
  <c r="G31" i="443"/>
  <c r="E31" i="443"/>
  <c r="AQ30" i="443"/>
  <c r="AH30" i="443"/>
  <c r="V30" i="443"/>
  <c r="R30" i="443"/>
  <c r="T30" i="443" s="1"/>
  <c r="K30" i="443"/>
  <c r="J30" i="443"/>
  <c r="I30" i="443"/>
  <c r="G30" i="443"/>
  <c r="E30" i="443"/>
  <c r="AQ29" i="443"/>
  <c r="AH29" i="443"/>
  <c r="V29" i="443"/>
  <c r="R29" i="443"/>
  <c r="T29" i="443" s="1"/>
  <c r="K29" i="443"/>
  <c r="J29" i="443"/>
  <c r="I29" i="443"/>
  <c r="G29" i="443"/>
  <c r="E29" i="443"/>
  <c r="AQ28" i="443"/>
  <c r="AH28" i="443"/>
  <c r="V28" i="443"/>
  <c r="R28" i="443"/>
  <c r="T28" i="443" s="1"/>
  <c r="K28" i="443"/>
  <c r="J28" i="443"/>
  <c r="I28" i="443"/>
  <c r="G28" i="443"/>
  <c r="E28" i="443"/>
  <c r="AQ27" i="443"/>
  <c r="AH27" i="443"/>
  <c r="V27" i="443"/>
  <c r="R27" i="443"/>
  <c r="T27" i="443" s="1"/>
  <c r="K27" i="443"/>
  <c r="J27" i="443"/>
  <c r="I27" i="443"/>
  <c r="G27" i="443"/>
  <c r="E27" i="443"/>
  <c r="AQ26" i="443"/>
  <c r="AH26" i="443"/>
  <c r="V26" i="443"/>
  <c r="R26" i="443"/>
  <c r="T26" i="443" s="1"/>
  <c r="K26" i="443"/>
  <c r="J26" i="443"/>
  <c r="I26" i="443"/>
  <c r="G26" i="443"/>
  <c r="E26" i="443"/>
  <c r="AQ25" i="443"/>
  <c r="AH25" i="443"/>
  <c r="V25" i="443"/>
  <c r="R25" i="443"/>
  <c r="T25" i="443" s="1"/>
  <c r="K25" i="443"/>
  <c r="J25" i="443"/>
  <c r="I25" i="443"/>
  <c r="G25" i="443"/>
  <c r="E25" i="443"/>
  <c r="AQ24" i="443"/>
  <c r="AH24" i="443"/>
  <c r="V24" i="443"/>
  <c r="R24" i="443"/>
  <c r="T24" i="443" s="1"/>
  <c r="K24" i="443"/>
  <c r="J24" i="443"/>
  <c r="I24" i="443"/>
  <c r="G24" i="443"/>
  <c r="E24" i="443"/>
  <c r="AQ23" i="443"/>
  <c r="AH23" i="443"/>
  <c r="V23" i="443"/>
  <c r="R23" i="443"/>
  <c r="T23" i="443" s="1"/>
  <c r="K23" i="443"/>
  <c r="J23" i="443"/>
  <c r="I23" i="443"/>
  <c r="G23" i="443"/>
  <c r="E23" i="443"/>
  <c r="AQ22" i="443"/>
  <c r="AH22" i="443"/>
  <c r="V22" i="443"/>
  <c r="R22" i="443"/>
  <c r="T22" i="443" s="1"/>
  <c r="K22" i="443"/>
  <c r="J22" i="443"/>
  <c r="I22" i="443"/>
  <c r="G22" i="443"/>
  <c r="E22" i="443"/>
  <c r="AQ21" i="443"/>
  <c r="AH21" i="443"/>
  <c r="V21" i="443"/>
  <c r="R21" i="443"/>
  <c r="T21" i="443" s="1"/>
  <c r="K21" i="443"/>
  <c r="J21" i="443"/>
  <c r="I21" i="443"/>
  <c r="G21" i="443"/>
  <c r="E21" i="443"/>
  <c r="AH20" i="443"/>
  <c r="V20" i="443"/>
  <c r="R20" i="443"/>
  <c r="S20" i="443" s="1"/>
  <c r="J20" i="443"/>
  <c r="K20" i="443" s="1"/>
  <c r="G20" i="443"/>
  <c r="E20" i="443"/>
  <c r="AQ19" i="443"/>
  <c r="AH19" i="443"/>
  <c r="V19" i="443"/>
  <c r="R19" i="443"/>
  <c r="S19" i="443" s="1"/>
  <c r="J19" i="443"/>
  <c r="K19" i="443" s="1"/>
  <c r="G19" i="443"/>
  <c r="E19" i="443"/>
  <c r="AQ18" i="443"/>
  <c r="AH18" i="443"/>
  <c r="V18" i="443"/>
  <c r="R18" i="443"/>
  <c r="S18" i="443" s="1"/>
  <c r="J18" i="443"/>
  <c r="K18" i="443" s="1"/>
  <c r="G18" i="443"/>
  <c r="E18" i="443"/>
  <c r="AQ17" i="443"/>
  <c r="AH17" i="443"/>
  <c r="V17" i="443"/>
  <c r="R17" i="443"/>
  <c r="S17" i="443" s="1"/>
  <c r="J17" i="443"/>
  <c r="K17" i="443" s="1"/>
  <c r="G17" i="443"/>
  <c r="E17" i="443"/>
  <c r="AQ16" i="443"/>
  <c r="AH16" i="443"/>
  <c r="V16" i="443"/>
  <c r="R16" i="443"/>
  <c r="S16" i="443" s="1"/>
  <c r="J16" i="443"/>
  <c r="K16" i="443" s="1"/>
  <c r="G16" i="443"/>
  <c r="E16" i="443"/>
  <c r="AQ15" i="443"/>
  <c r="AH15" i="443"/>
  <c r="V15" i="443"/>
  <c r="R15" i="443"/>
  <c r="S15" i="443" s="1"/>
  <c r="J15" i="443"/>
  <c r="K15" i="443" s="1"/>
  <c r="G15" i="443"/>
  <c r="E15" i="443"/>
  <c r="AQ14" i="443"/>
  <c r="AH14" i="443"/>
  <c r="V14" i="443"/>
  <c r="R14" i="443"/>
  <c r="S14" i="443" s="1"/>
  <c r="J14" i="443"/>
  <c r="K14" i="443" s="1"/>
  <c r="G14" i="443"/>
  <c r="E14" i="443"/>
  <c r="AQ13" i="443"/>
  <c r="AH13" i="443"/>
  <c r="V13" i="443"/>
  <c r="R13" i="443"/>
  <c r="S13" i="443" s="1"/>
  <c r="J13" i="443"/>
  <c r="K13" i="443" s="1"/>
  <c r="G13" i="443"/>
  <c r="E13" i="443"/>
  <c r="AQ12" i="443"/>
  <c r="AH12" i="443"/>
  <c r="V12" i="443"/>
  <c r="R12" i="443"/>
  <c r="S12" i="443" s="1"/>
  <c r="J12" i="443"/>
  <c r="K12" i="443" s="1"/>
  <c r="G12" i="443"/>
  <c r="E12" i="443"/>
  <c r="AH11" i="443"/>
  <c r="V11" i="443"/>
  <c r="J11" i="443"/>
  <c r="K11" i="443" s="1"/>
  <c r="G11" i="443"/>
  <c r="E11" i="443"/>
  <c r="AP35" i="443"/>
  <c r="AG35" i="443"/>
  <c r="R11" i="443"/>
  <c r="AG8" i="443"/>
  <c r="AI31" i="443" l="1"/>
  <c r="AI30" i="443"/>
  <c r="AI27" i="443"/>
  <c r="AI26" i="443"/>
  <c r="AI23" i="443"/>
  <c r="AI22" i="443"/>
  <c r="AH35" i="443"/>
  <c r="AI32" i="443"/>
  <c r="T14" i="443"/>
  <c r="AI14" i="443" s="1"/>
  <c r="T15" i="443"/>
  <c r="AI15" i="443" s="1"/>
  <c r="T16" i="443"/>
  <c r="AI16" i="443" s="1"/>
  <c r="T17" i="443"/>
  <c r="AI17" i="443" s="1"/>
  <c r="T18" i="443"/>
  <c r="AI18" i="443" s="1"/>
  <c r="T19" i="443"/>
  <c r="AI19" i="443" s="1"/>
  <c r="T20" i="443"/>
  <c r="AI20" i="443"/>
  <c r="T13" i="443"/>
  <c r="AI13" i="443" s="1"/>
  <c r="T12" i="443"/>
  <c r="AI12" i="443" s="1"/>
  <c r="R35" i="443"/>
  <c r="T11" i="443"/>
  <c r="S11" i="443"/>
  <c r="AI24" i="443"/>
  <c r="AI28" i="443"/>
  <c r="AI21" i="443"/>
  <c r="AI25" i="443"/>
  <c r="AI29" i="443"/>
  <c r="AI33" i="443"/>
  <c r="AI34" i="443"/>
  <c r="AQ11" i="443"/>
  <c r="AQ35" i="443" s="1"/>
  <c r="S21" i="443"/>
  <c r="S22" i="443"/>
  <c r="S23" i="443"/>
  <c r="S24" i="443"/>
  <c r="S25" i="443"/>
  <c r="S26" i="443"/>
  <c r="S27" i="443"/>
  <c r="S28" i="443"/>
  <c r="S29" i="443"/>
  <c r="S30" i="443"/>
  <c r="S31" i="443"/>
  <c r="S32" i="443"/>
  <c r="I11" i="443"/>
  <c r="I12" i="443"/>
  <c r="I13" i="443"/>
  <c r="I14" i="443"/>
  <c r="I15" i="443"/>
  <c r="I16" i="443"/>
  <c r="I17" i="443"/>
  <c r="I18" i="443"/>
  <c r="I19" i="443"/>
  <c r="I20" i="443"/>
  <c r="S33" i="443"/>
  <c r="S34" i="443"/>
  <c r="T35" i="443" l="1"/>
  <c r="AI35" i="443" s="1"/>
  <c r="AI11" i="443"/>
  <c r="S35" i="443"/>
  <c r="AP10" i="442"/>
  <c r="AP35" i="442" s="1"/>
  <c r="AG10" i="442"/>
  <c r="Q10" i="442"/>
  <c r="R11" i="442" s="1"/>
  <c r="AR35" i="442"/>
  <c r="AQ34" i="442"/>
  <c r="AH34" i="442"/>
  <c r="V34" i="442"/>
  <c r="R34" i="442"/>
  <c r="T34" i="442" s="1"/>
  <c r="K34" i="442"/>
  <c r="J34" i="442"/>
  <c r="I34" i="442" s="1"/>
  <c r="G34" i="442"/>
  <c r="E34" i="442"/>
  <c r="AQ33" i="442"/>
  <c r="AH33" i="442"/>
  <c r="V33" i="442"/>
  <c r="R33" i="442"/>
  <c r="T33" i="442" s="1"/>
  <c r="K33" i="442"/>
  <c r="J33" i="442"/>
  <c r="I33" i="442" s="1"/>
  <c r="G33" i="442"/>
  <c r="E33" i="442"/>
  <c r="AW32" i="442"/>
  <c r="AQ32" i="442"/>
  <c r="AH32" i="442"/>
  <c r="V32" i="442"/>
  <c r="R32" i="442"/>
  <c r="T32" i="442" s="1"/>
  <c r="K32" i="442"/>
  <c r="J32" i="442"/>
  <c r="I32" i="442"/>
  <c r="G32" i="442"/>
  <c r="E32" i="442"/>
  <c r="AQ31" i="442"/>
  <c r="AH31" i="442"/>
  <c r="V31" i="442"/>
  <c r="R31" i="442"/>
  <c r="T31" i="442" s="1"/>
  <c r="K31" i="442"/>
  <c r="J31" i="442"/>
  <c r="I31" i="442"/>
  <c r="G31" i="442"/>
  <c r="E31" i="442"/>
  <c r="AQ30" i="442"/>
  <c r="AH30" i="442"/>
  <c r="V30" i="442"/>
  <c r="R30" i="442"/>
  <c r="T30" i="442" s="1"/>
  <c r="K30" i="442"/>
  <c r="J30" i="442"/>
  <c r="I30" i="442"/>
  <c r="G30" i="442"/>
  <c r="E30" i="442"/>
  <c r="AQ29" i="442"/>
  <c r="AH29" i="442"/>
  <c r="V29" i="442"/>
  <c r="R29" i="442"/>
  <c r="T29" i="442" s="1"/>
  <c r="K29" i="442"/>
  <c r="J29" i="442"/>
  <c r="I29" i="442"/>
  <c r="G29" i="442"/>
  <c r="E29" i="442"/>
  <c r="AQ28" i="442"/>
  <c r="AH28" i="442"/>
  <c r="V28" i="442"/>
  <c r="R28" i="442"/>
  <c r="T28" i="442" s="1"/>
  <c r="K28" i="442"/>
  <c r="J28" i="442"/>
  <c r="I28" i="442"/>
  <c r="G28" i="442"/>
  <c r="E28" i="442"/>
  <c r="AQ27" i="442"/>
  <c r="AH27" i="442"/>
  <c r="V27" i="442"/>
  <c r="R27" i="442"/>
  <c r="T27" i="442" s="1"/>
  <c r="K27" i="442"/>
  <c r="J27" i="442"/>
  <c r="I27" i="442"/>
  <c r="G27" i="442"/>
  <c r="E27" i="442"/>
  <c r="AQ26" i="442"/>
  <c r="AH26" i="442"/>
  <c r="V26" i="442"/>
  <c r="R26" i="442"/>
  <c r="T26" i="442" s="1"/>
  <c r="K26" i="442"/>
  <c r="J26" i="442"/>
  <c r="I26" i="442"/>
  <c r="G26" i="442"/>
  <c r="E26" i="442"/>
  <c r="AQ25" i="442"/>
  <c r="AH25" i="442"/>
  <c r="V25" i="442"/>
  <c r="R25" i="442"/>
  <c r="T25" i="442" s="1"/>
  <c r="K25" i="442"/>
  <c r="J25" i="442"/>
  <c r="I25" i="442"/>
  <c r="G25" i="442"/>
  <c r="E25" i="442"/>
  <c r="AQ24" i="442"/>
  <c r="AH24" i="442"/>
  <c r="V24" i="442"/>
  <c r="R24" i="442"/>
  <c r="T24" i="442" s="1"/>
  <c r="K24" i="442"/>
  <c r="J24" i="442"/>
  <c r="I24" i="442"/>
  <c r="G24" i="442"/>
  <c r="E24" i="442"/>
  <c r="AQ23" i="442"/>
  <c r="AH23" i="442"/>
  <c r="V23" i="442"/>
  <c r="R23" i="442"/>
  <c r="T23" i="442" s="1"/>
  <c r="K23" i="442"/>
  <c r="J23" i="442"/>
  <c r="I23" i="442"/>
  <c r="G23" i="442"/>
  <c r="E23" i="442"/>
  <c r="AQ22" i="442"/>
  <c r="AH22" i="442"/>
  <c r="V22" i="442"/>
  <c r="R22" i="442"/>
  <c r="T22" i="442" s="1"/>
  <c r="K22" i="442"/>
  <c r="J22" i="442"/>
  <c r="I22" i="442"/>
  <c r="G22" i="442"/>
  <c r="E22" i="442"/>
  <c r="AQ21" i="442"/>
  <c r="AH21" i="442"/>
  <c r="V21" i="442"/>
  <c r="R21" i="442"/>
  <c r="T21" i="442" s="1"/>
  <c r="K21" i="442"/>
  <c r="J21" i="442"/>
  <c r="I21" i="442"/>
  <c r="G21" i="442"/>
  <c r="E21" i="442"/>
  <c r="AH20" i="442"/>
  <c r="V20" i="442"/>
  <c r="R20" i="442"/>
  <c r="S20" i="442" s="1"/>
  <c r="J20" i="442"/>
  <c r="K20" i="442" s="1"/>
  <c r="G20" i="442"/>
  <c r="E20" i="442"/>
  <c r="AQ19" i="442"/>
  <c r="AH19" i="442"/>
  <c r="V19" i="442"/>
  <c r="R19" i="442"/>
  <c r="S19" i="442" s="1"/>
  <c r="J19" i="442"/>
  <c r="K19" i="442" s="1"/>
  <c r="G19" i="442"/>
  <c r="E19" i="442"/>
  <c r="AQ18" i="442"/>
  <c r="AH18" i="442"/>
  <c r="V18" i="442"/>
  <c r="R18" i="442"/>
  <c r="S18" i="442" s="1"/>
  <c r="J18" i="442"/>
  <c r="K18" i="442" s="1"/>
  <c r="G18" i="442"/>
  <c r="E18" i="442"/>
  <c r="AQ17" i="442"/>
  <c r="AH17" i="442"/>
  <c r="V17" i="442"/>
  <c r="R17" i="442"/>
  <c r="S17" i="442" s="1"/>
  <c r="J17" i="442"/>
  <c r="K17" i="442" s="1"/>
  <c r="G17" i="442"/>
  <c r="E17" i="442"/>
  <c r="AQ16" i="442"/>
  <c r="AH16" i="442"/>
  <c r="V16" i="442"/>
  <c r="R16" i="442"/>
  <c r="S16" i="442" s="1"/>
  <c r="J16" i="442"/>
  <c r="K16" i="442" s="1"/>
  <c r="G16" i="442"/>
  <c r="E16" i="442"/>
  <c r="AQ15" i="442"/>
  <c r="AH15" i="442"/>
  <c r="V15" i="442"/>
  <c r="R15" i="442"/>
  <c r="S15" i="442" s="1"/>
  <c r="J15" i="442"/>
  <c r="K15" i="442" s="1"/>
  <c r="G15" i="442"/>
  <c r="E15" i="442"/>
  <c r="AQ14" i="442"/>
  <c r="AH14" i="442"/>
  <c r="V14" i="442"/>
  <c r="R14" i="442"/>
  <c r="S14" i="442" s="1"/>
  <c r="J14" i="442"/>
  <c r="K14" i="442" s="1"/>
  <c r="G14" i="442"/>
  <c r="E14" i="442"/>
  <c r="AQ13" i="442"/>
  <c r="AH13" i="442"/>
  <c r="V13" i="442"/>
  <c r="R13" i="442"/>
  <c r="S13" i="442" s="1"/>
  <c r="J13" i="442"/>
  <c r="K13" i="442" s="1"/>
  <c r="G13" i="442"/>
  <c r="E13" i="442"/>
  <c r="AQ12" i="442"/>
  <c r="AH12" i="442"/>
  <c r="V12" i="442"/>
  <c r="R12" i="442"/>
  <c r="S12" i="442" s="1"/>
  <c r="J12" i="442"/>
  <c r="K12" i="442" s="1"/>
  <c r="G12" i="442"/>
  <c r="E12" i="442"/>
  <c r="AH11" i="442"/>
  <c r="V11" i="442"/>
  <c r="J11" i="442"/>
  <c r="I11" i="442" s="1"/>
  <c r="G11" i="442"/>
  <c r="E11" i="442"/>
  <c r="AG35" i="442"/>
  <c r="AG8" i="442"/>
  <c r="AI31" i="442" l="1"/>
  <c r="AI30" i="442"/>
  <c r="AI27" i="442"/>
  <c r="AI26" i="442"/>
  <c r="AI23" i="442"/>
  <c r="AI22" i="442"/>
  <c r="AH35" i="442"/>
  <c r="T15" i="442"/>
  <c r="AI15" i="442" s="1"/>
  <c r="T12" i="442"/>
  <c r="AI12" i="442" s="1"/>
  <c r="T13" i="442"/>
  <c r="AI13" i="442" s="1"/>
  <c r="T14" i="442"/>
  <c r="AI14" i="442" s="1"/>
  <c r="T16" i="442"/>
  <c r="AI16" i="442" s="1"/>
  <c r="T17" i="442"/>
  <c r="AI17" i="442" s="1"/>
  <c r="T18" i="442"/>
  <c r="AI18" i="442" s="1"/>
  <c r="T19" i="442"/>
  <c r="AI19" i="442" s="1"/>
  <c r="T20" i="442"/>
  <c r="AI20" i="442" s="1"/>
  <c r="R35" i="442"/>
  <c r="T11" i="442"/>
  <c r="S11" i="442"/>
  <c r="AI24" i="442"/>
  <c r="AI28" i="442"/>
  <c r="AI32" i="442"/>
  <c r="AI21" i="442"/>
  <c r="AI25" i="442"/>
  <c r="AI29" i="442"/>
  <c r="AI33" i="442"/>
  <c r="AI34" i="442"/>
  <c r="AQ11" i="442"/>
  <c r="AQ35" i="442" s="1"/>
  <c r="K11" i="442"/>
  <c r="S21" i="442"/>
  <c r="S22" i="442"/>
  <c r="S23" i="442"/>
  <c r="S24" i="442"/>
  <c r="S25" i="442"/>
  <c r="S26" i="442"/>
  <c r="S27" i="442"/>
  <c r="S28" i="442"/>
  <c r="S29" i="442"/>
  <c r="S30" i="442"/>
  <c r="S31" i="442"/>
  <c r="S32" i="442"/>
  <c r="AI11" i="442"/>
  <c r="I12" i="442"/>
  <c r="I13" i="442"/>
  <c r="I14" i="442"/>
  <c r="I15" i="442"/>
  <c r="I16" i="442"/>
  <c r="I17" i="442"/>
  <c r="I18" i="442"/>
  <c r="I19" i="442"/>
  <c r="I20" i="442"/>
  <c r="S33" i="442"/>
  <c r="S34" i="442"/>
  <c r="T35" i="442" l="1"/>
  <c r="AI35" i="442" s="1"/>
  <c r="S35" i="442"/>
  <c r="AP10" i="441" l="1"/>
  <c r="AG10" i="441"/>
  <c r="AG35" i="441" s="1"/>
  <c r="Q10" i="441"/>
  <c r="R11" i="441" s="1"/>
  <c r="AR35" i="441"/>
  <c r="AQ34" i="441"/>
  <c r="AH34" i="441"/>
  <c r="V34" i="441"/>
  <c r="R34" i="441"/>
  <c r="J34" i="441"/>
  <c r="I34" i="441" s="1"/>
  <c r="G34" i="441"/>
  <c r="E34" i="441"/>
  <c r="AQ33" i="441"/>
  <c r="AH33" i="441"/>
  <c r="V33" i="441"/>
  <c r="R33" i="441"/>
  <c r="J33" i="441"/>
  <c r="I33" i="441" s="1"/>
  <c r="G33" i="441"/>
  <c r="E33" i="441"/>
  <c r="AW32" i="441"/>
  <c r="AQ32" i="441"/>
  <c r="AH32" i="441"/>
  <c r="V32" i="441"/>
  <c r="R32" i="441"/>
  <c r="K32" i="441"/>
  <c r="J32" i="441"/>
  <c r="I32" i="441" s="1"/>
  <c r="G32" i="441"/>
  <c r="E32" i="441"/>
  <c r="AQ31" i="441"/>
  <c r="AH31" i="441"/>
  <c r="V31" i="441"/>
  <c r="R31" i="441"/>
  <c r="K31" i="441"/>
  <c r="J31" i="441"/>
  <c r="I31" i="441" s="1"/>
  <c r="G31" i="441"/>
  <c r="E31" i="441"/>
  <c r="AQ30" i="441"/>
  <c r="AH30" i="441"/>
  <c r="V30" i="441"/>
  <c r="R30" i="441"/>
  <c r="K30" i="441"/>
  <c r="J30" i="441"/>
  <c r="I30" i="441" s="1"/>
  <c r="G30" i="441"/>
  <c r="E30" i="441"/>
  <c r="AQ29" i="441"/>
  <c r="AH29" i="441"/>
  <c r="V29" i="441"/>
  <c r="R29" i="441"/>
  <c r="K29" i="441"/>
  <c r="J29" i="441"/>
  <c r="I29" i="441" s="1"/>
  <c r="G29" i="441"/>
  <c r="E29" i="441"/>
  <c r="AQ28" i="441"/>
  <c r="AH28" i="441"/>
  <c r="V28" i="441"/>
  <c r="R28" i="441"/>
  <c r="K28" i="441"/>
  <c r="J28" i="441"/>
  <c r="I28" i="441" s="1"/>
  <c r="G28" i="441"/>
  <c r="E28" i="441"/>
  <c r="AQ27" i="441"/>
  <c r="AH27" i="441"/>
  <c r="V27" i="441"/>
  <c r="R27" i="441"/>
  <c r="K27" i="441"/>
  <c r="J27" i="441"/>
  <c r="I27" i="441" s="1"/>
  <c r="G27" i="441"/>
  <c r="E27" i="441"/>
  <c r="AQ26" i="441"/>
  <c r="AH26" i="441"/>
  <c r="V26" i="441"/>
  <c r="R26" i="441"/>
  <c r="K26" i="441"/>
  <c r="J26" i="441"/>
  <c r="I26" i="441" s="1"/>
  <c r="G26" i="441"/>
  <c r="E26" i="441"/>
  <c r="AQ25" i="441"/>
  <c r="AH25" i="441"/>
  <c r="V25" i="441"/>
  <c r="R25" i="441"/>
  <c r="K25" i="441"/>
  <c r="J25" i="441"/>
  <c r="I25" i="441" s="1"/>
  <c r="G25" i="441"/>
  <c r="E25" i="441"/>
  <c r="AQ24" i="441"/>
  <c r="AH24" i="441"/>
  <c r="V24" i="441"/>
  <c r="R24" i="441"/>
  <c r="K24" i="441"/>
  <c r="J24" i="441"/>
  <c r="I24" i="441" s="1"/>
  <c r="G24" i="441"/>
  <c r="E24" i="441"/>
  <c r="AQ23" i="441"/>
  <c r="AH23" i="441"/>
  <c r="V23" i="441"/>
  <c r="R23" i="441"/>
  <c r="K23" i="441"/>
  <c r="J23" i="441"/>
  <c r="I23" i="441" s="1"/>
  <c r="G23" i="441"/>
  <c r="E23" i="441"/>
  <c r="AQ22" i="441"/>
  <c r="AH22" i="441"/>
  <c r="V22" i="441"/>
  <c r="R22" i="441"/>
  <c r="K22" i="441"/>
  <c r="J22" i="441"/>
  <c r="I22" i="441" s="1"/>
  <c r="G22" i="441"/>
  <c r="E22" i="441"/>
  <c r="AQ21" i="441"/>
  <c r="AH21" i="441"/>
  <c r="V21" i="441"/>
  <c r="R21" i="441"/>
  <c r="S21" i="441" s="1"/>
  <c r="K21" i="441"/>
  <c r="J21" i="441"/>
  <c r="I21" i="441" s="1"/>
  <c r="G21" i="441"/>
  <c r="E21" i="441"/>
  <c r="AH20" i="441"/>
  <c r="V20" i="441"/>
  <c r="R20" i="441"/>
  <c r="T20" i="441" s="1"/>
  <c r="J20" i="441"/>
  <c r="I20" i="441" s="1"/>
  <c r="G20" i="441"/>
  <c r="E20" i="441"/>
  <c r="AQ19" i="441"/>
  <c r="AH19" i="441"/>
  <c r="V19" i="441"/>
  <c r="R19" i="441"/>
  <c r="S19" i="441" s="1"/>
  <c r="J19" i="441"/>
  <c r="I19" i="441" s="1"/>
  <c r="G19" i="441"/>
  <c r="E19" i="441"/>
  <c r="AQ18" i="441"/>
  <c r="AH18" i="441"/>
  <c r="V18" i="441"/>
  <c r="R18" i="441"/>
  <c r="J18" i="441"/>
  <c r="I18" i="441" s="1"/>
  <c r="G18" i="441"/>
  <c r="E18" i="441"/>
  <c r="AQ17" i="441"/>
  <c r="AH17" i="441"/>
  <c r="V17" i="441"/>
  <c r="R17" i="441"/>
  <c r="S17" i="441" s="1"/>
  <c r="J17" i="441"/>
  <c r="I17" i="441" s="1"/>
  <c r="G17" i="441"/>
  <c r="E17" i="441"/>
  <c r="AQ16" i="441"/>
  <c r="AH16" i="441"/>
  <c r="V16" i="441"/>
  <c r="R16" i="441"/>
  <c r="T16" i="441" s="1"/>
  <c r="J16" i="441"/>
  <c r="K16" i="441" s="1"/>
  <c r="G16" i="441"/>
  <c r="E16" i="441"/>
  <c r="AQ15" i="441"/>
  <c r="AH15" i="441"/>
  <c r="V15" i="441"/>
  <c r="R15" i="441"/>
  <c r="S15" i="441" s="1"/>
  <c r="J15" i="441"/>
  <c r="K15" i="441" s="1"/>
  <c r="G15" i="441"/>
  <c r="E15" i="441"/>
  <c r="AQ14" i="441"/>
  <c r="AH14" i="441"/>
  <c r="V14" i="441"/>
  <c r="R14" i="441"/>
  <c r="J14" i="441"/>
  <c r="K14" i="441" s="1"/>
  <c r="G14" i="441"/>
  <c r="E14" i="441"/>
  <c r="AQ13" i="441"/>
  <c r="AH13" i="441"/>
  <c r="V13" i="441"/>
  <c r="R13" i="441"/>
  <c r="S13" i="441" s="1"/>
  <c r="J13" i="441"/>
  <c r="K13" i="441" s="1"/>
  <c r="G13" i="441"/>
  <c r="E13" i="441"/>
  <c r="AQ12" i="441"/>
  <c r="AH12" i="441"/>
  <c r="V12" i="441"/>
  <c r="R12" i="441"/>
  <c r="T12" i="441" s="1"/>
  <c r="J12" i="441"/>
  <c r="I12" i="441" s="1"/>
  <c r="G12" i="441"/>
  <c r="E12" i="441"/>
  <c r="V11" i="441"/>
  <c r="J11" i="441"/>
  <c r="I11" i="441" s="1"/>
  <c r="G11" i="441"/>
  <c r="E11" i="441"/>
  <c r="AQ11" i="441"/>
  <c r="T34" i="441" l="1"/>
  <c r="AI34" i="441" s="1"/>
  <c r="S34" i="441"/>
  <c r="S33" i="441"/>
  <c r="T33" i="441"/>
  <c r="AI33" i="441" s="1"/>
  <c r="S32" i="441"/>
  <c r="S31" i="441"/>
  <c r="S30" i="441"/>
  <c r="T30" i="441"/>
  <c r="AI30" i="441" s="1"/>
  <c r="S29" i="441"/>
  <c r="S28" i="441"/>
  <c r="S27" i="441"/>
  <c r="S26" i="441"/>
  <c r="T26" i="441"/>
  <c r="AI26" i="441" s="1"/>
  <c r="S25" i="441"/>
  <c r="S24" i="441"/>
  <c r="S23" i="441"/>
  <c r="S22" i="441"/>
  <c r="T22" i="441"/>
  <c r="AI22" i="441" s="1"/>
  <c r="AI20" i="441"/>
  <c r="T18" i="441"/>
  <c r="AI18" i="441" s="1"/>
  <c r="S18" i="441"/>
  <c r="T17" i="441"/>
  <c r="AI17" i="441" s="1"/>
  <c r="AI16" i="441"/>
  <c r="T14" i="441"/>
  <c r="AI14" i="441" s="1"/>
  <c r="S14" i="441"/>
  <c r="T13" i="441"/>
  <c r="AQ35" i="441"/>
  <c r="AI13" i="441"/>
  <c r="AI12" i="441"/>
  <c r="T31" i="441"/>
  <c r="AI31" i="441" s="1"/>
  <c r="T15" i="441"/>
  <c r="AI15" i="441" s="1"/>
  <c r="S16" i="441"/>
  <c r="T19" i="441"/>
  <c r="AI19" i="441" s="1"/>
  <c r="S20" i="441"/>
  <c r="T21" i="441"/>
  <c r="T25" i="441"/>
  <c r="AI25" i="441" s="1"/>
  <c r="T29" i="441"/>
  <c r="AI29" i="441" s="1"/>
  <c r="AI21" i="441"/>
  <c r="T23" i="441"/>
  <c r="AI23" i="441" s="1"/>
  <c r="T27" i="441"/>
  <c r="AI27" i="441" s="1"/>
  <c r="T24" i="441"/>
  <c r="AI24" i="441" s="1"/>
  <c r="T28" i="441"/>
  <c r="AI28" i="441" s="1"/>
  <c r="T32" i="441"/>
  <c r="AI32" i="441" s="1"/>
  <c r="S12" i="441"/>
  <c r="S11" i="441"/>
  <c r="R35" i="441"/>
  <c r="T11" i="441"/>
  <c r="AG8" i="441"/>
  <c r="K11" i="441"/>
  <c r="K12" i="441"/>
  <c r="K17" i="441"/>
  <c r="K18" i="441"/>
  <c r="K19" i="441"/>
  <c r="K20" i="441"/>
  <c r="K33" i="441"/>
  <c r="K34" i="441"/>
  <c r="AH11" i="441"/>
  <c r="I13" i="441"/>
  <c r="I14" i="441"/>
  <c r="I15" i="441"/>
  <c r="I16" i="441"/>
  <c r="AP35" i="441"/>
  <c r="T35" i="441" l="1"/>
  <c r="S35" i="441"/>
  <c r="AH35" i="441"/>
  <c r="AI11" i="441"/>
  <c r="AI35" i="441" l="1"/>
  <c r="AP10" i="440"/>
  <c r="AP35" i="440" s="1"/>
  <c r="AG10" i="440"/>
  <c r="AG8" i="440" s="1"/>
  <c r="Q10" i="440"/>
  <c r="AR35" i="440"/>
  <c r="AQ34" i="440"/>
  <c r="AH34" i="440"/>
  <c r="V34" i="440"/>
  <c r="R34" i="440"/>
  <c r="T34" i="440" s="1"/>
  <c r="J34" i="440"/>
  <c r="I34" i="440" s="1"/>
  <c r="G34" i="440"/>
  <c r="E34" i="440"/>
  <c r="AQ33" i="440"/>
  <c r="AH33" i="440"/>
  <c r="V33" i="440"/>
  <c r="R33" i="440"/>
  <c r="T33" i="440" s="1"/>
  <c r="J33" i="440"/>
  <c r="I33" i="440" s="1"/>
  <c r="G33" i="440"/>
  <c r="E33" i="440"/>
  <c r="AW32" i="440"/>
  <c r="AQ32" i="440"/>
  <c r="AH32" i="440"/>
  <c r="V32" i="440"/>
  <c r="R32" i="440"/>
  <c r="S32" i="440" s="1"/>
  <c r="K32" i="440"/>
  <c r="J32" i="440"/>
  <c r="I32" i="440" s="1"/>
  <c r="G32" i="440"/>
  <c r="E32" i="440"/>
  <c r="AQ31" i="440"/>
  <c r="AH31" i="440"/>
  <c r="V31" i="440"/>
  <c r="R31" i="440"/>
  <c r="S31" i="440" s="1"/>
  <c r="K31" i="440"/>
  <c r="J31" i="440"/>
  <c r="I31" i="440" s="1"/>
  <c r="G31" i="440"/>
  <c r="E31" i="440"/>
  <c r="AQ30" i="440"/>
  <c r="AH30" i="440"/>
  <c r="V30" i="440"/>
  <c r="R30" i="440"/>
  <c r="S30" i="440" s="1"/>
  <c r="K30" i="440"/>
  <c r="J30" i="440"/>
  <c r="I30" i="440" s="1"/>
  <c r="G30" i="440"/>
  <c r="E30" i="440"/>
  <c r="AQ29" i="440"/>
  <c r="AH29" i="440"/>
  <c r="V29" i="440"/>
  <c r="R29" i="440"/>
  <c r="S29" i="440" s="1"/>
  <c r="K29" i="440"/>
  <c r="J29" i="440"/>
  <c r="I29" i="440" s="1"/>
  <c r="G29" i="440"/>
  <c r="E29" i="440"/>
  <c r="AQ28" i="440"/>
  <c r="AH28" i="440"/>
  <c r="V28" i="440"/>
  <c r="R28" i="440"/>
  <c r="S28" i="440" s="1"/>
  <c r="K28" i="440"/>
  <c r="J28" i="440"/>
  <c r="I28" i="440" s="1"/>
  <c r="G28" i="440"/>
  <c r="E28" i="440"/>
  <c r="AQ27" i="440"/>
  <c r="AH27" i="440"/>
  <c r="V27" i="440"/>
  <c r="R27" i="440"/>
  <c r="S27" i="440" s="1"/>
  <c r="K27" i="440"/>
  <c r="J27" i="440"/>
  <c r="I27" i="440" s="1"/>
  <c r="G27" i="440"/>
  <c r="E27" i="440"/>
  <c r="AQ26" i="440"/>
  <c r="AH26" i="440"/>
  <c r="V26" i="440"/>
  <c r="R26" i="440"/>
  <c r="S26" i="440" s="1"/>
  <c r="K26" i="440"/>
  <c r="J26" i="440"/>
  <c r="I26" i="440" s="1"/>
  <c r="G26" i="440"/>
  <c r="E26" i="440"/>
  <c r="AQ25" i="440"/>
  <c r="AH25" i="440"/>
  <c r="V25" i="440"/>
  <c r="R25" i="440"/>
  <c r="S25" i="440" s="1"/>
  <c r="K25" i="440"/>
  <c r="J25" i="440"/>
  <c r="I25" i="440" s="1"/>
  <c r="G25" i="440"/>
  <c r="E25" i="440"/>
  <c r="AQ24" i="440"/>
  <c r="AH24" i="440"/>
  <c r="V24" i="440"/>
  <c r="R24" i="440"/>
  <c r="S24" i="440" s="1"/>
  <c r="K24" i="440"/>
  <c r="J24" i="440"/>
  <c r="I24" i="440" s="1"/>
  <c r="G24" i="440"/>
  <c r="E24" i="440"/>
  <c r="AQ23" i="440"/>
  <c r="AH23" i="440"/>
  <c r="V23" i="440"/>
  <c r="R23" i="440"/>
  <c r="S23" i="440" s="1"/>
  <c r="K23" i="440"/>
  <c r="J23" i="440"/>
  <c r="I23" i="440" s="1"/>
  <c r="G23" i="440"/>
  <c r="E23" i="440"/>
  <c r="AQ22" i="440"/>
  <c r="AH22" i="440"/>
  <c r="V22" i="440"/>
  <c r="R22" i="440"/>
  <c r="S22" i="440" s="1"/>
  <c r="K22" i="440"/>
  <c r="J22" i="440"/>
  <c r="I22" i="440" s="1"/>
  <c r="G22" i="440"/>
  <c r="E22" i="440"/>
  <c r="AQ21" i="440"/>
  <c r="AH21" i="440"/>
  <c r="V21" i="440"/>
  <c r="R21" i="440"/>
  <c r="S21" i="440" s="1"/>
  <c r="K21" i="440"/>
  <c r="J21" i="440"/>
  <c r="I21" i="440" s="1"/>
  <c r="G21" i="440"/>
  <c r="E21" i="440"/>
  <c r="AH20" i="440"/>
  <c r="V20" i="440"/>
  <c r="R20" i="440"/>
  <c r="S20" i="440" s="1"/>
  <c r="K20" i="440"/>
  <c r="J20" i="440"/>
  <c r="I20" i="440" s="1"/>
  <c r="G20" i="440"/>
  <c r="E20" i="440"/>
  <c r="AQ19" i="440"/>
  <c r="AH19" i="440"/>
  <c r="V19" i="440"/>
  <c r="R19" i="440"/>
  <c r="S19" i="440" s="1"/>
  <c r="K19" i="440"/>
  <c r="J19" i="440"/>
  <c r="I19" i="440" s="1"/>
  <c r="G19" i="440"/>
  <c r="E19" i="440"/>
  <c r="AQ18" i="440"/>
  <c r="AH18" i="440"/>
  <c r="V18" i="440"/>
  <c r="R18" i="440"/>
  <c r="S18" i="440" s="1"/>
  <c r="K18" i="440"/>
  <c r="J18" i="440"/>
  <c r="I18" i="440" s="1"/>
  <c r="G18" i="440"/>
  <c r="E18" i="440"/>
  <c r="AQ17" i="440"/>
  <c r="AH17" i="440"/>
  <c r="V17" i="440"/>
  <c r="R17" i="440"/>
  <c r="S17" i="440" s="1"/>
  <c r="K17" i="440"/>
  <c r="J17" i="440"/>
  <c r="I17" i="440" s="1"/>
  <c r="G17" i="440"/>
  <c r="E17" i="440"/>
  <c r="AQ16" i="440"/>
  <c r="AH16" i="440"/>
  <c r="V16" i="440"/>
  <c r="R16" i="440"/>
  <c r="S16" i="440" s="1"/>
  <c r="K16" i="440"/>
  <c r="J16" i="440"/>
  <c r="I16" i="440" s="1"/>
  <c r="G16" i="440"/>
  <c r="E16" i="440"/>
  <c r="AQ15" i="440"/>
  <c r="AH15" i="440"/>
  <c r="V15" i="440"/>
  <c r="R15" i="440"/>
  <c r="S15" i="440" s="1"/>
  <c r="J15" i="440"/>
  <c r="K15" i="440" s="1"/>
  <c r="G15" i="440"/>
  <c r="E15" i="440"/>
  <c r="AQ14" i="440"/>
  <c r="AH14" i="440"/>
  <c r="V14" i="440"/>
  <c r="R14" i="440"/>
  <c r="S14" i="440" s="1"/>
  <c r="J14" i="440"/>
  <c r="K14" i="440" s="1"/>
  <c r="G14" i="440"/>
  <c r="E14" i="440"/>
  <c r="AQ13" i="440"/>
  <c r="AH13" i="440"/>
  <c r="V13" i="440"/>
  <c r="R13" i="440"/>
  <c r="S13" i="440" s="1"/>
  <c r="J13" i="440"/>
  <c r="I13" i="440" s="1"/>
  <c r="G13" i="440"/>
  <c r="E13" i="440"/>
  <c r="AQ12" i="440"/>
  <c r="AH12" i="440"/>
  <c r="V12" i="440"/>
  <c r="R12" i="440"/>
  <c r="S12" i="440" s="1"/>
  <c r="J12" i="440"/>
  <c r="K12" i="440" s="1"/>
  <c r="G12" i="440"/>
  <c r="E12" i="440"/>
  <c r="AH11" i="440"/>
  <c r="V11" i="440"/>
  <c r="J11" i="440"/>
  <c r="I11" i="440" s="1"/>
  <c r="G11" i="440"/>
  <c r="E11" i="440"/>
  <c r="R11" i="440"/>
  <c r="AI34" i="440" l="1"/>
  <c r="AI33" i="440"/>
  <c r="S33" i="440"/>
  <c r="T31" i="440"/>
  <c r="T29" i="440"/>
  <c r="AI29" i="440" s="1"/>
  <c r="T27" i="440"/>
  <c r="AI27" i="440" s="1"/>
  <c r="T23" i="440"/>
  <c r="T19" i="440"/>
  <c r="AI19" i="440" s="1"/>
  <c r="T15" i="440"/>
  <c r="AI15" i="440" s="1"/>
  <c r="T14" i="440"/>
  <c r="AI14" i="440" s="1"/>
  <c r="T13" i="440"/>
  <c r="AI13" i="440" s="1"/>
  <c r="AG35" i="440"/>
  <c r="T21" i="440"/>
  <c r="AI21" i="440" s="1"/>
  <c r="AI23" i="440"/>
  <c r="T25" i="440"/>
  <c r="AI25" i="440" s="1"/>
  <c r="AI31" i="440"/>
  <c r="T18" i="440"/>
  <c r="AI18" i="440" s="1"/>
  <c r="T22" i="440"/>
  <c r="AI22" i="440" s="1"/>
  <c r="T26" i="440"/>
  <c r="AI26" i="440" s="1"/>
  <c r="T30" i="440"/>
  <c r="AI30" i="440" s="1"/>
  <c r="S34" i="440"/>
  <c r="T16" i="440"/>
  <c r="AI16" i="440" s="1"/>
  <c r="T24" i="440"/>
  <c r="AI24" i="440" s="1"/>
  <c r="T28" i="440"/>
  <c r="AI28" i="440" s="1"/>
  <c r="T32" i="440"/>
  <c r="AI32" i="440" s="1"/>
  <c r="T20" i="440"/>
  <c r="AI20" i="440" s="1"/>
  <c r="T17" i="440"/>
  <c r="AI17" i="440" s="1"/>
  <c r="T12" i="440"/>
  <c r="AI12" i="440" s="1"/>
  <c r="T11" i="440"/>
  <c r="S11" i="440"/>
  <c r="S35" i="440" s="1"/>
  <c r="R35" i="440"/>
  <c r="AQ11" i="440"/>
  <c r="AQ35" i="440" s="1"/>
  <c r="K11" i="440"/>
  <c r="K13" i="440"/>
  <c r="K33" i="440"/>
  <c r="K34" i="440"/>
  <c r="AH35" i="440"/>
  <c r="I12" i="440"/>
  <c r="I14" i="440"/>
  <c r="I15" i="440"/>
  <c r="T35" i="440" l="1"/>
  <c r="AI35" i="440" s="1"/>
  <c r="AI11" i="440"/>
  <c r="AP10" i="439" l="1"/>
  <c r="AP35" i="439" s="1"/>
  <c r="AG10" i="439"/>
  <c r="AG35" i="439" s="1"/>
  <c r="Q10" i="439"/>
  <c r="R11" i="439" s="1"/>
  <c r="AR35" i="439"/>
  <c r="AQ34" i="439"/>
  <c r="AH34" i="439"/>
  <c r="V34" i="439"/>
  <c r="R34" i="439"/>
  <c r="T34" i="439" s="1"/>
  <c r="J34" i="439"/>
  <c r="I34" i="439" s="1"/>
  <c r="G34" i="439"/>
  <c r="E34" i="439"/>
  <c r="AQ33" i="439"/>
  <c r="AH33" i="439"/>
  <c r="V33" i="439"/>
  <c r="R33" i="439"/>
  <c r="T33" i="439" s="1"/>
  <c r="J33" i="439"/>
  <c r="I33" i="439" s="1"/>
  <c r="G33" i="439"/>
  <c r="E33" i="439"/>
  <c r="AW32" i="439"/>
  <c r="AQ32" i="439"/>
  <c r="AH32" i="439"/>
  <c r="V32" i="439"/>
  <c r="R32" i="439"/>
  <c r="S32" i="439" s="1"/>
  <c r="K32" i="439"/>
  <c r="J32" i="439"/>
  <c r="I32" i="439" s="1"/>
  <c r="G32" i="439"/>
  <c r="E32" i="439"/>
  <c r="AQ31" i="439"/>
  <c r="AH31" i="439"/>
  <c r="V31" i="439"/>
  <c r="R31" i="439"/>
  <c r="S31" i="439" s="1"/>
  <c r="K31" i="439"/>
  <c r="J31" i="439"/>
  <c r="I31" i="439" s="1"/>
  <c r="G31" i="439"/>
  <c r="E31" i="439"/>
  <c r="AQ30" i="439"/>
  <c r="AH30" i="439"/>
  <c r="V30" i="439"/>
  <c r="R30" i="439"/>
  <c r="S30" i="439" s="1"/>
  <c r="K30" i="439"/>
  <c r="J30" i="439"/>
  <c r="I30" i="439" s="1"/>
  <c r="G30" i="439"/>
  <c r="E30" i="439"/>
  <c r="AQ29" i="439"/>
  <c r="AH29" i="439"/>
  <c r="V29" i="439"/>
  <c r="R29" i="439"/>
  <c r="S29" i="439" s="1"/>
  <c r="K29" i="439"/>
  <c r="J29" i="439"/>
  <c r="I29" i="439" s="1"/>
  <c r="G29" i="439"/>
  <c r="E29" i="439"/>
  <c r="AQ28" i="439"/>
  <c r="AH28" i="439"/>
  <c r="V28" i="439"/>
  <c r="R28" i="439"/>
  <c r="S28" i="439" s="1"/>
  <c r="K28" i="439"/>
  <c r="J28" i="439"/>
  <c r="I28" i="439" s="1"/>
  <c r="G28" i="439"/>
  <c r="E28" i="439"/>
  <c r="AQ27" i="439"/>
  <c r="AH27" i="439"/>
  <c r="V27" i="439"/>
  <c r="R27" i="439"/>
  <c r="S27" i="439" s="1"/>
  <c r="K27" i="439"/>
  <c r="J27" i="439"/>
  <c r="I27" i="439" s="1"/>
  <c r="G27" i="439"/>
  <c r="E27" i="439"/>
  <c r="AQ26" i="439"/>
  <c r="AH26" i="439"/>
  <c r="V26" i="439"/>
  <c r="R26" i="439"/>
  <c r="S26" i="439" s="1"/>
  <c r="K26" i="439"/>
  <c r="J26" i="439"/>
  <c r="I26" i="439" s="1"/>
  <c r="G26" i="439"/>
  <c r="E26" i="439"/>
  <c r="AQ25" i="439"/>
  <c r="AH25" i="439"/>
  <c r="V25" i="439"/>
  <c r="R25" i="439"/>
  <c r="S25" i="439" s="1"/>
  <c r="K25" i="439"/>
  <c r="J25" i="439"/>
  <c r="I25" i="439" s="1"/>
  <c r="G25" i="439"/>
  <c r="E25" i="439"/>
  <c r="AQ24" i="439"/>
  <c r="AH24" i="439"/>
  <c r="V24" i="439"/>
  <c r="R24" i="439"/>
  <c r="S24" i="439" s="1"/>
  <c r="K24" i="439"/>
  <c r="J24" i="439"/>
  <c r="I24" i="439" s="1"/>
  <c r="G24" i="439"/>
  <c r="E24" i="439"/>
  <c r="AQ23" i="439"/>
  <c r="AH23" i="439"/>
  <c r="V23" i="439"/>
  <c r="R23" i="439"/>
  <c r="S23" i="439" s="1"/>
  <c r="K23" i="439"/>
  <c r="J23" i="439"/>
  <c r="I23" i="439" s="1"/>
  <c r="G23" i="439"/>
  <c r="E23" i="439"/>
  <c r="AQ22" i="439"/>
  <c r="AH22" i="439"/>
  <c r="V22" i="439"/>
  <c r="R22" i="439"/>
  <c r="S22" i="439" s="1"/>
  <c r="K22" i="439"/>
  <c r="J22" i="439"/>
  <c r="I22" i="439" s="1"/>
  <c r="G22" i="439"/>
  <c r="E22" i="439"/>
  <c r="AQ21" i="439"/>
  <c r="AH21" i="439"/>
  <c r="V21" i="439"/>
  <c r="R21" i="439"/>
  <c r="S21" i="439" s="1"/>
  <c r="K21" i="439"/>
  <c r="J21" i="439"/>
  <c r="I21" i="439" s="1"/>
  <c r="G21" i="439"/>
  <c r="E21" i="439"/>
  <c r="AQ20" i="439"/>
  <c r="AH20" i="439"/>
  <c r="V20" i="439"/>
  <c r="R20" i="439"/>
  <c r="S20" i="439" s="1"/>
  <c r="K20" i="439"/>
  <c r="J20" i="439"/>
  <c r="I20" i="439" s="1"/>
  <c r="G20" i="439"/>
  <c r="E20" i="439"/>
  <c r="AQ19" i="439"/>
  <c r="AH19" i="439"/>
  <c r="V19" i="439"/>
  <c r="R19" i="439"/>
  <c r="S19" i="439" s="1"/>
  <c r="K19" i="439"/>
  <c r="J19" i="439"/>
  <c r="I19" i="439" s="1"/>
  <c r="G19" i="439"/>
  <c r="E19" i="439"/>
  <c r="AQ18" i="439"/>
  <c r="AH18" i="439"/>
  <c r="V18" i="439"/>
  <c r="R18" i="439"/>
  <c r="S18" i="439" s="1"/>
  <c r="K18" i="439"/>
  <c r="J18" i="439"/>
  <c r="I18" i="439" s="1"/>
  <c r="G18" i="439"/>
  <c r="E18" i="439"/>
  <c r="AQ17" i="439"/>
  <c r="AH17" i="439"/>
  <c r="V17" i="439"/>
  <c r="R17" i="439"/>
  <c r="S17" i="439" s="1"/>
  <c r="K17" i="439"/>
  <c r="J17" i="439"/>
  <c r="I17" i="439" s="1"/>
  <c r="G17" i="439"/>
  <c r="E17" i="439"/>
  <c r="AQ16" i="439"/>
  <c r="AH16" i="439"/>
  <c r="V16" i="439"/>
  <c r="R16" i="439"/>
  <c r="S16" i="439" s="1"/>
  <c r="K16" i="439"/>
  <c r="J16" i="439"/>
  <c r="I16" i="439" s="1"/>
  <c r="G16" i="439"/>
  <c r="E16" i="439"/>
  <c r="AQ15" i="439"/>
  <c r="AH15" i="439"/>
  <c r="V15" i="439"/>
  <c r="R15" i="439"/>
  <c r="S15" i="439" s="1"/>
  <c r="K15" i="439"/>
  <c r="J15" i="439"/>
  <c r="I15" i="439" s="1"/>
  <c r="G15" i="439"/>
  <c r="E15" i="439"/>
  <c r="AQ14" i="439"/>
  <c r="AH14" i="439"/>
  <c r="V14" i="439"/>
  <c r="R14" i="439"/>
  <c r="S14" i="439" s="1"/>
  <c r="K14" i="439"/>
  <c r="J14" i="439"/>
  <c r="I14" i="439" s="1"/>
  <c r="G14" i="439"/>
  <c r="E14" i="439"/>
  <c r="AQ13" i="439"/>
  <c r="AH13" i="439"/>
  <c r="V13" i="439"/>
  <c r="R13" i="439"/>
  <c r="S13" i="439" s="1"/>
  <c r="K13" i="439"/>
  <c r="J13" i="439"/>
  <c r="I13" i="439" s="1"/>
  <c r="G13" i="439"/>
  <c r="E13" i="439"/>
  <c r="AQ12" i="439"/>
  <c r="AH12" i="439"/>
  <c r="V12" i="439"/>
  <c r="R12" i="439"/>
  <c r="S12" i="439" s="1"/>
  <c r="K12" i="439"/>
  <c r="J12" i="439"/>
  <c r="I12" i="439" s="1"/>
  <c r="G12" i="439"/>
  <c r="E12" i="439"/>
  <c r="AH11" i="439"/>
  <c r="V11" i="439"/>
  <c r="K11" i="439"/>
  <c r="J11" i="439"/>
  <c r="I11" i="439" s="1"/>
  <c r="G11" i="439"/>
  <c r="E11" i="439"/>
  <c r="AG8" i="439"/>
  <c r="AI34" i="439" l="1"/>
  <c r="AI33" i="439"/>
  <c r="T32" i="439"/>
  <c r="T31" i="439"/>
  <c r="AI31" i="439" s="1"/>
  <c r="T27" i="439"/>
  <c r="T23" i="439"/>
  <c r="AI23" i="439" s="1"/>
  <c r="T19" i="439"/>
  <c r="T15" i="439"/>
  <c r="AH35" i="439"/>
  <c r="T24" i="439"/>
  <c r="AI24" i="439" s="1"/>
  <c r="T13" i="439"/>
  <c r="AI13" i="439" s="1"/>
  <c r="AI15" i="439"/>
  <c r="T17" i="439"/>
  <c r="AI17" i="439" s="1"/>
  <c r="AI27" i="439"/>
  <c r="T29" i="439"/>
  <c r="AI29" i="439" s="1"/>
  <c r="S33" i="439"/>
  <c r="T14" i="439"/>
  <c r="AI14" i="439" s="1"/>
  <c r="T18" i="439"/>
  <c r="AI18" i="439" s="1"/>
  <c r="T22" i="439"/>
  <c r="AI22" i="439" s="1"/>
  <c r="T26" i="439"/>
  <c r="AI26" i="439" s="1"/>
  <c r="T30" i="439"/>
  <c r="AI32" i="439"/>
  <c r="S34" i="439"/>
  <c r="T28" i="439"/>
  <c r="AI28" i="439" s="1"/>
  <c r="AI30" i="439"/>
  <c r="T16" i="439"/>
  <c r="AI16" i="439" s="1"/>
  <c r="T20" i="439"/>
  <c r="AI20" i="439" s="1"/>
  <c r="AI19" i="439"/>
  <c r="T21" i="439"/>
  <c r="AI21" i="439" s="1"/>
  <c r="T25" i="439"/>
  <c r="AI25" i="439" s="1"/>
  <c r="T12" i="439"/>
  <c r="AI12" i="439" s="1"/>
  <c r="T11" i="439"/>
  <c r="S11" i="439"/>
  <c r="R35" i="439"/>
  <c r="K33" i="439"/>
  <c r="K34" i="439"/>
  <c r="AQ11" i="439"/>
  <c r="AQ35" i="439" s="1"/>
  <c r="S35" i="439" l="1"/>
  <c r="T35" i="439"/>
  <c r="AI35" i="439" s="1"/>
  <c r="AI11" i="439"/>
  <c r="AP10" i="438" l="1"/>
  <c r="AG10" i="438"/>
  <c r="AG8" i="438" s="1"/>
  <c r="Q10" i="438"/>
  <c r="R11" i="438" s="1"/>
  <c r="AR35" i="438"/>
  <c r="AQ34" i="438"/>
  <c r="AH34" i="438"/>
  <c r="V34" i="438"/>
  <c r="R34" i="438"/>
  <c r="J34" i="438"/>
  <c r="I34" i="438" s="1"/>
  <c r="G34" i="438"/>
  <c r="E34" i="438"/>
  <c r="AQ33" i="438"/>
  <c r="AH33" i="438"/>
  <c r="V33" i="438"/>
  <c r="R33" i="438"/>
  <c r="J33" i="438"/>
  <c r="K33" i="438" s="1"/>
  <c r="G33" i="438"/>
  <c r="E33" i="438"/>
  <c r="AW32" i="438"/>
  <c r="AQ32" i="438"/>
  <c r="AH32" i="438"/>
  <c r="V32" i="438"/>
  <c r="R32" i="438"/>
  <c r="K32" i="438"/>
  <c r="J32" i="438"/>
  <c r="I32" i="438" s="1"/>
  <c r="G32" i="438"/>
  <c r="E32" i="438"/>
  <c r="AQ31" i="438"/>
  <c r="AH31" i="438"/>
  <c r="V31" i="438"/>
  <c r="R31" i="438"/>
  <c r="S31" i="438" s="1"/>
  <c r="K31" i="438"/>
  <c r="J31" i="438"/>
  <c r="I31" i="438" s="1"/>
  <c r="G31" i="438"/>
  <c r="E31" i="438"/>
  <c r="AQ30" i="438"/>
  <c r="AH30" i="438"/>
  <c r="V30" i="438"/>
  <c r="R30" i="438"/>
  <c r="S30" i="438" s="1"/>
  <c r="K30" i="438"/>
  <c r="J30" i="438"/>
  <c r="I30" i="438" s="1"/>
  <c r="G30" i="438"/>
  <c r="E30" i="438"/>
  <c r="AQ29" i="438"/>
  <c r="AH29" i="438"/>
  <c r="V29" i="438"/>
  <c r="R29" i="438"/>
  <c r="S29" i="438" s="1"/>
  <c r="K29" i="438"/>
  <c r="J29" i="438"/>
  <c r="I29" i="438" s="1"/>
  <c r="G29" i="438"/>
  <c r="E29" i="438"/>
  <c r="AQ28" i="438"/>
  <c r="AH28" i="438"/>
  <c r="V28" i="438"/>
  <c r="R28" i="438"/>
  <c r="S28" i="438" s="1"/>
  <c r="K28" i="438"/>
  <c r="J28" i="438"/>
  <c r="I28" i="438" s="1"/>
  <c r="G28" i="438"/>
  <c r="E28" i="438"/>
  <c r="AQ27" i="438"/>
  <c r="AH27" i="438"/>
  <c r="V27" i="438"/>
  <c r="R27" i="438"/>
  <c r="S27" i="438" s="1"/>
  <c r="K27" i="438"/>
  <c r="J27" i="438"/>
  <c r="I27" i="438" s="1"/>
  <c r="G27" i="438"/>
  <c r="E27" i="438"/>
  <c r="AQ26" i="438"/>
  <c r="AH26" i="438"/>
  <c r="V26" i="438"/>
  <c r="R26" i="438"/>
  <c r="S26" i="438" s="1"/>
  <c r="K26" i="438"/>
  <c r="J26" i="438"/>
  <c r="I26" i="438" s="1"/>
  <c r="G26" i="438"/>
  <c r="E26" i="438"/>
  <c r="AQ25" i="438"/>
  <c r="AH25" i="438"/>
  <c r="V25" i="438"/>
  <c r="R25" i="438"/>
  <c r="S25" i="438" s="1"/>
  <c r="K25" i="438"/>
  <c r="J25" i="438"/>
  <c r="I25" i="438" s="1"/>
  <c r="G25" i="438"/>
  <c r="E25" i="438"/>
  <c r="AQ24" i="438"/>
  <c r="AH24" i="438"/>
  <c r="V24" i="438"/>
  <c r="R24" i="438"/>
  <c r="S24" i="438" s="1"/>
  <c r="K24" i="438"/>
  <c r="J24" i="438"/>
  <c r="I24" i="438" s="1"/>
  <c r="G24" i="438"/>
  <c r="E24" i="438"/>
  <c r="AQ23" i="438"/>
  <c r="AH23" i="438"/>
  <c r="V23" i="438"/>
  <c r="R23" i="438"/>
  <c r="S23" i="438" s="1"/>
  <c r="K23" i="438"/>
  <c r="J23" i="438"/>
  <c r="I23" i="438" s="1"/>
  <c r="G23" i="438"/>
  <c r="E23" i="438"/>
  <c r="AQ22" i="438"/>
  <c r="AH22" i="438"/>
  <c r="V22" i="438"/>
  <c r="R22" i="438"/>
  <c r="S22" i="438" s="1"/>
  <c r="K22" i="438"/>
  <c r="J22" i="438"/>
  <c r="I22" i="438" s="1"/>
  <c r="G22" i="438"/>
  <c r="E22" i="438"/>
  <c r="AQ21" i="438"/>
  <c r="AH21" i="438"/>
  <c r="V21" i="438"/>
  <c r="R21" i="438"/>
  <c r="S21" i="438" s="1"/>
  <c r="K21" i="438"/>
  <c r="J21" i="438"/>
  <c r="I21" i="438" s="1"/>
  <c r="G21" i="438"/>
  <c r="E21" i="438"/>
  <c r="AQ20" i="438"/>
  <c r="AH20" i="438"/>
  <c r="V20" i="438"/>
  <c r="R20" i="438"/>
  <c r="S20" i="438" s="1"/>
  <c r="K20" i="438"/>
  <c r="J20" i="438"/>
  <c r="I20" i="438" s="1"/>
  <c r="G20" i="438"/>
  <c r="E20" i="438"/>
  <c r="AQ19" i="438"/>
  <c r="AH19" i="438"/>
  <c r="V19" i="438"/>
  <c r="R19" i="438"/>
  <c r="S19" i="438" s="1"/>
  <c r="K19" i="438"/>
  <c r="J19" i="438"/>
  <c r="I19" i="438" s="1"/>
  <c r="G19" i="438"/>
  <c r="E19" i="438"/>
  <c r="AQ18" i="438"/>
  <c r="AH18" i="438"/>
  <c r="V18" i="438"/>
  <c r="R18" i="438"/>
  <c r="S18" i="438" s="1"/>
  <c r="K18" i="438"/>
  <c r="J18" i="438"/>
  <c r="I18" i="438" s="1"/>
  <c r="G18" i="438"/>
  <c r="E18" i="438"/>
  <c r="AQ17" i="438"/>
  <c r="AH17" i="438"/>
  <c r="V17" i="438"/>
  <c r="R17" i="438"/>
  <c r="S17" i="438" s="1"/>
  <c r="K17" i="438"/>
  <c r="J17" i="438"/>
  <c r="I17" i="438" s="1"/>
  <c r="G17" i="438"/>
  <c r="E17" i="438"/>
  <c r="AQ16" i="438"/>
  <c r="AH16" i="438"/>
  <c r="V16" i="438"/>
  <c r="R16" i="438"/>
  <c r="S16" i="438" s="1"/>
  <c r="K16" i="438"/>
  <c r="J16" i="438"/>
  <c r="I16" i="438" s="1"/>
  <c r="G16" i="438"/>
  <c r="E16" i="438"/>
  <c r="AQ15" i="438"/>
  <c r="AH15" i="438"/>
  <c r="V15" i="438"/>
  <c r="R15" i="438"/>
  <c r="S15" i="438" s="1"/>
  <c r="K15" i="438"/>
  <c r="J15" i="438"/>
  <c r="I15" i="438" s="1"/>
  <c r="G15" i="438"/>
  <c r="E15" i="438"/>
  <c r="AQ14" i="438"/>
  <c r="AH14" i="438"/>
  <c r="V14" i="438"/>
  <c r="R14" i="438"/>
  <c r="S14" i="438" s="1"/>
  <c r="K14" i="438"/>
  <c r="J14" i="438"/>
  <c r="I14" i="438" s="1"/>
  <c r="G14" i="438"/>
  <c r="E14" i="438"/>
  <c r="AQ13" i="438"/>
  <c r="AH13" i="438"/>
  <c r="V13" i="438"/>
  <c r="R13" i="438"/>
  <c r="S13" i="438" s="1"/>
  <c r="K13" i="438"/>
  <c r="J13" i="438"/>
  <c r="I13" i="438" s="1"/>
  <c r="G13" i="438"/>
  <c r="E13" i="438"/>
  <c r="AQ12" i="438"/>
  <c r="AH12" i="438"/>
  <c r="V12" i="438"/>
  <c r="R12" i="438"/>
  <c r="S12" i="438" s="1"/>
  <c r="K12" i="438"/>
  <c r="J12" i="438"/>
  <c r="I12" i="438" s="1"/>
  <c r="G12" i="438"/>
  <c r="E12" i="438"/>
  <c r="V11" i="438"/>
  <c r="K11" i="438"/>
  <c r="J11" i="438"/>
  <c r="I11" i="438" s="1"/>
  <c r="G11" i="438"/>
  <c r="E11" i="438"/>
  <c r="AP35" i="438"/>
  <c r="T34" i="438" l="1"/>
  <c r="AI34" i="438" s="1"/>
  <c r="S32" i="438"/>
  <c r="T33" i="438"/>
  <c r="AI33" i="438" s="1"/>
  <c r="S33" i="438"/>
  <c r="T32" i="438"/>
  <c r="T31" i="438"/>
  <c r="T28" i="438"/>
  <c r="AI28" i="438" s="1"/>
  <c r="T27" i="438"/>
  <c r="AI27" i="438" s="1"/>
  <c r="T23" i="438"/>
  <c r="T19" i="438"/>
  <c r="T15" i="438"/>
  <c r="AH11" i="438"/>
  <c r="AG35" i="438"/>
  <c r="T16" i="438"/>
  <c r="AI16" i="438" s="1"/>
  <c r="AI15" i="438"/>
  <c r="T17" i="438"/>
  <c r="AI17" i="438" s="1"/>
  <c r="AI19" i="438"/>
  <c r="T21" i="438"/>
  <c r="AI21" i="438" s="1"/>
  <c r="AI23" i="438"/>
  <c r="T25" i="438"/>
  <c r="T29" i="438"/>
  <c r="AI29" i="438" s="1"/>
  <c r="AI31" i="438"/>
  <c r="T14" i="438"/>
  <c r="AI14" i="438" s="1"/>
  <c r="T18" i="438"/>
  <c r="AI18" i="438" s="1"/>
  <c r="T22" i="438"/>
  <c r="AI22" i="438" s="1"/>
  <c r="T26" i="438"/>
  <c r="AI26" i="438" s="1"/>
  <c r="T30" i="438"/>
  <c r="AI32" i="438"/>
  <c r="S34" i="438"/>
  <c r="AI25" i="438"/>
  <c r="T24" i="438"/>
  <c r="AI24" i="438" s="1"/>
  <c r="AI30" i="438"/>
  <c r="T20" i="438"/>
  <c r="AI20" i="438" s="1"/>
  <c r="T13" i="438"/>
  <c r="AI13" i="438" s="1"/>
  <c r="T12" i="438"/>
  <c r="AI12" i="438" s="1"/>
  <c r="T11" i="438"/>
  <c r="S11" i="438"/>
  <c r="R35" i="438"/>
  <c r="K34" i="438"/>
  <c r="AQ11" i="438"/>
  <c r="AQ35" i="438" s="1"/>
  <c r="I33" i="438"/>
  <c r="S35" i="438" l="1"/>
  <c r="AH35" i="438"/>
  <c r="T35" i="438"/>
  <c r="AI11" i="438"/>
  <c r="AI35" i="438" l="1"/>
  <c r="AP10" i="437"/>
  <c r="AP35" i="437" s="1"/>
  <c r="AG10" i="437"/>
  <c r="AH11" i="437" s="1"/>
  <c r="Q10" i="437"/>
  <c r="AR35" i="437"/>
  <c r="AQ34" i="437"/>
  <c r="AH34" i="437"/>
  <c r="V34" i="437"/>
  <c r="R34" i="437"/>
  <c r="T34" i="437" s="1"/>
  <c r="K34" i="437"/>
  <c r="J34" i="437"/>
  <c r="I34" i="437" s="1"/>
  <c r="G34" i="437"/>
  <c r="E34" i="437"/>
  <c r="AQ33" i="437"/>
  <c r="AH33" i="437"/>
  <c r="V33" i="437"/>
  <c r="R33" i="437"/>
  <c r="T33" i="437" s="1"/>
  <c r="K33" i="437"/>
  <c r="J33" i="437"/>
  <c r="I33" i="437" s="1"/>
  <c r="G33" i="437"/>
  <c r="E33" i="437"/>
  <c r="AW32" i="437"/>
  <c r="AQ32" i="437"/>
  <c r="AH32" i="437"/>
  <c r="V32" i="437"/>
  <c r="R32" i="437"/>
  <c r="T32" i="437" s="1"/>
  <c r="K32" i="437"/>
  <c r="J32" i="437"/>
  <c r="I32" i="437"/>
  <c r="G32" i="437"/>
  <c r="E32" i="437"/>
  <c r="AQ31" i="437"/>
  <c r="AH31" i="437"/>
  <c r="V31" i="437"/>
  <c r="R31" i="437"/>
  <c r="T31" i="437" s="1"/>
  <c r="K31" i="437"/>
  <c r="J31" i="437"/>
  <c r="I31" i="437"/>
  <c r="G31" i="437"/>
  <c r="E31" i="437"/>
  <c r="AQ30" i="437"/>
  <c r="AH30" i="437"/>
  <c r="V30" i="437"/>
  <c r="R30" i="437"/>
  <c r="T30" i="437" s="1"/>
  <c r="K30" i="437"/>
  <c r="J30" i="437"/>
  <c r="I30" i="437"/>
  <c r="G30" i="437"/>
  <c r="E30" i="437"/>
  <c r="AQ29" i="437"/>
  <c r="AH29" i="437"/>
  <c r="V29" i="437"/>
  <c r="R29" i="437"/>
  <c r="T29" i="437" s="1"/>
  <c r="K29" i="437"/>
  <c r="J29" i="437"/>
  <c r="I29" i="437"/>
  <c r="G29" i="437"/>
  <c r="E29" i="437"/>
  <c r="AQ28" i="437"/>
  <c r="AH28" i="437"/>
  <c r="V28" i="437"/>
  <c r="R28" i="437"/>
  <c r="T28" i="437" s="1"/>
  <c r="K28" i="437"/>
  <c r="J28" i="437"/>
  <c r="I28" i="437"/>
  <c r="G28" i="437"/>
  <c r="E28" i="437"/>
  <c r="AQ27" i="437"/>
  <c r="AH27" i="437"/>
  <c r="V27" i="437"/>
  <c r="R27" i="437"/>
  <c r="T27" i="437" s="1"/>
  <c r="K27" i="437"/>
  <c r="J27" i="437"/>
  <c r="I27" i="437"/>
  <c r="G27" i="437"/>
  <c r="E27" i="437"/>
  <c r="AQ26" i="437"/>
  <c r="AH26" i="437"/>
  <c r="V26" i="437"/>
  <c r="R26" i="437"/>
  <c r="T26" i="437" s="1"/>
  <c r="K26" i="437"/>
  <c r="J26" i="437"/>
  <c r="I26" i="437"/>
  <c r="G26" i="437"/>
  <c r="E26" i="437"/>
  <c r="AQ25" i="437"/>
  <c r="AH25" i="437"/>
  <c r="V25" i="437"/>
  <c r="R25" i="437"/>
  <c r="T25" i="437" s="1"/>
  <c r="K25" i="437"/>
  <c r="J25" i="437"/>
  <c r="I25" i="437"/>
  <c r="G25" i="437"/>
  <c r="E25" i="437"/>
  <c r="AQ24" i="437"/>
  <c r="AH24" i="437"/>
  <c r="V24" i="437"/>
  <c r="R24" i="437"/>
  <c r="T24" i="437" s="1"/>
  <c r="K24" i="437"/>
  <c r="J24" i="437"/>
  <c r="I24" i="437"/>
  <c r="G24" i="437"/>
  <c r="E24" i="437"/>
  <c r="AQ23" i="437"/>
  <c r="AH23" i="437"/>
  <c r="V23" i="437"/>
  <c r="R23" i="437"/>
  <c r="T23" i="437" s="1"/>
  <c r="K23" i="437"/>
  <c r="J23" i="437"/>
  <c r="I23" i="437"/>
  <c r="G23" i="437"/>
  <c r="E23" i="437"/>
  <c r="AQ22" i="437"/>
  <c r="AH22" i="437"/>
  <c r="V22" i="437"/>
  <c r="R22" i="437"/>
  <c r="T22" i="437" s="1"/>
  <c r="K22" i="437"/>
  <c r="J22" i="437"/>
  <c r="I22" i="437"/>
  <c r="G22" i="437"/>
  <c r="E22" i="437"/>
  <c r="AQ21" i="437"/>
  <c r="AH21" i="437"/>
  <c r="V21" i="437"/>
  <c r="R21" i="437"/>
  <c r="T21" i="437" s="1"/>
  <c r="K21" i="437"/>
  <c r="J21" i="437"/>
  <c r="I21" i="437"/>
  <c r="G21" i="437"/>
  <c r="E21" i="437"/>
  <c r="AQ20" i="437"/>
  <c r="AH20" i="437"/>
  <c r="V20" i="437"/>
  <c r="R20" i="437"/>
  <c r="T20" i="437" s="1"/>
  <c r="K20" i="437"/>
  <c r="J20" i="437"/>
  <c r="I20" i="437"/>
  <c r="G20" i="437"/>
  <c r="E20" i="437"/>
  <c r="AQ19" i="437"/>
  <c r="AH19" i="437"/>
  <c r="V19" i="437"/>
  <c r="R19" i="437"/>
  <c r="T19" i="437" s="1"/>
  <c r="K19" i="437"/>
  <c r="J19" i="437"/>
  <c r="I19" i="437"/>
  <c r="G19" i="437"/>
  <c r="E19" i="437"/>
  <c r="AQ18" i="437"/>
  <c r="AH18" i="437"/>
  <c r="V18" i="437"/>
  <c r="R18" i="437"/>
  <c r="T18" i="437" s="1"/>
  <c r="K18" i="437"/>
  <c r="J18" i="437"/>
  <c r="I18" i="437"/>
  <c r="G18" i="437"/>
  <c r="E18" i="437"/>
  <c r="AQ17" i="437"/>
  <c r="AH17" i="437"/>
  <c r="V17" i="437"/>
  <c r="R17" i="437"/>
  <c r="T17" i="437" s="1"/>
  <c r="K17" i="437"/>
  <c r="J17" i="437"/>
  <c r="I17" i="437"/>
  <c r="G17" i="437"/>
  <c r="E17" i="437"/>
  <c r="AQ16" i="437"/>
  <c r="AH16" i="437"/>
  <c r="V16" i="437"/>
  <c r="R16" i="437"/>
  <c r="T16" i="437" s="1"/>
  <c r="K16" i="437"/>
  <c r="J16" i="437"/>
  <c r="I16" i="437"/>
  <c r="G16" i="437"/>
  <c r="E16" i="437"/>
  <c r="AQ15" i="437"/>
  <c r="AH15" i="437"/>
  <c r="V15" i="437"/>
  <c r="R15" i="437"/>
  <c r="T15" i="437" s="1"/>
  <c r="K15" i="437"/>
  <c r="J15" i="437"/>
  <c r="I15" i="437"/>
  <c r="G15" i="437"/>
  <c r="E15" i="437"/>
  <c r="AQ14" i="437"/>
  <c r="AH14" i="437"/>
  <c r="V14" i="437"/>
  <c r="R14" i="437"/>
  <c r="T14" i="437" s="1"/>
  <c r="K14" i="437"/>
  <c r="J14" i="437"/>
  <c r="I14" i="437"/>
  <c r="G14" i="437"/>
  <c r="E14" i="437"/>
  <c r="AQ13" i="437"/>
  <c r="AH13" i="437"/>
  <c r="V13" i="437"/>
  <c r="R13" i="437"/>
  <c r="T13" i="437" s="1"/>
  <c r="K13" i="437"/>
  <c r="J13" i="437"/>
  <c r="I13" i="437"/>
  <c r="G13" i="437"/>
  <c r="E13" i="437"/>
  <c r="AQ12" i="437"/>
  <c r="AH12" i="437"/>
  <c r="V12" i="437"/>
  <c r="R12" i="437"/>
  <c r="T12" i="437" s="1"/>
  <c r="K12" i="437"/>
  <c r="J12" i="437"/>
  <c r="I12" i="437"/>
  <c r="G12" i="437"/>
  <c r="E12" i="437"/>
  <c r="V11" i="437"/>
  <c r="K11" i="437"/>
  <c r="J11" i="437"/>
  <c r="I11" i="437"/>
  <c r="G11" i="437"/>
  <c r="E11" i="437"/>
  <c r="R11" i="437"/>
  <c r="S32" i="437" l="1"/>
  <c r="AI31" i="437"/>
  <c r="S30" i="437"/>
  <c r="AI28" i="437"/>
  <c r="S28" i="437"/>
  <c r="S26" i="437"/>
  <c r="AI25" i="437"/>
  <c r="S24" i="437"/>
  <c r="AI23" i="437"/>
  <c r="S22" i="437"/>
  <c r="AI20" i="437"/>
  <c r="S20" i="437"/>
  <c r="AI17" i="437"/>
  <c r="S18" i="437"/>
  <c r="AI15" i="437"/>
  <c r="S16" i="437"/>
  <c r="S14" i="437"/>
  <c r="S12" i="437"/>
  <c r="AI12" i="437"/>
  <c r="AI18" i="437"/>
  <c r="AI13" i="437"/>
  <c r="AI16" i="437"/>
  <c r="AI21" i="437"/>
  <c r="AI24" i="437"/>
  <c r="AI29" i="437"/>
  <c r="AI32" i="437"/>
  <c r="AI14" i="437"/>
  <c r="AI19" i="437"/>
  <c r="AI22" i="437"/>
  <c r="AI27" i="437"/>
  <c r="AI30" i="437"/>
  <c r="AI26" i="437"/>
  <c r="AI33" i="437"/>
  <c r="AI34" i="437"/>
  <c r="S13" i="437"/>
  <c r="S15" i="437"/>
  <c r="S17" i="437"/>
  <c r="S19" i="437"/>
  <c r="S21" i="437"/>
  <c r="S23" i="437"/>
  <c r="S25" i="437"/>
  <c r="S27" i="437"/>
  <c r="S29" i="437"/>
  <c r="S31" i="437"/>
  <c r="R35" i="437"/>
  <c r="T11" i="437"/>
  <c r="T35" i="437" s="1"/>
  <c r="S11" i="437"/>
  <c r="AH35" i="437"/>
  <c r="AQ11" i="437"/>
  <c r="AQ35" i="437" s="1"/>
  <c r="S33" i="437"/>
  <c r="S34" i="437"/>
  <c r="AG8" i="437"/>
  <c r="AG35" i="437"/>
  <c r="S35" i="437" l="1"/>
  <c r="AI11" i="437"/>
  <c r="AI35" i="437"/>
  <c r="AP10" i="436" l="1"/>
  <c r="AP35" i="436" s="1"/>
  <c r="AG10" i="436"/>
  <c r="AG8" i="436" s="1"/>
  <c r="Q10" i="436"/>
  <c r="AR35" i="436"/>
  <c r="AQ34" i="436"/>
  <c r="AH34" i="436"/>
  <c r="V34" i="436"/>
  <c r="R34" i="436"/>
  <c r="T34" i="436" s="1"/>
  <c r="K34" i="436"/>
  <c r="J34" i="436"/>
  <c r="I34" i="436"/>
  <c r="G34" i="436"/>
  <c r="E34" i="436"/>
  <c r="AQ33" i="436"/>
  <c r="AH33" i="436"/>
  <c r="V33" i="436"/>
  <c r="R33" i="436"/>
  <c r="T33" i="436" s="1"/>
  <c r="K33" i="436"/>
  <c r="J33" i="436"/>
  <c r="I33" i="436"/>
  <c r="G33" i="436"/>
  <c r="E33" i="436"/>
  <c r="AW32" i="436"/>
  <c r="AQ32" i="436"/>
  <c r="AH32" i="436"/>
  <c r="V32" i="436"/>
  <c r="R32" i="436"/>
  <c r="T32" i="436" s="1"/>
  <c r="K32" i="436"/>
  <c r="J32" i="436"/>
  <c r="I32" i="436"/>
  <c r="G32" i="436"/>
  <c r="E32" i="436"/>
  <c r="AQ31" i="436"/>
  <c r="AH31" i="436"/>
  <c r="V31" i="436"/>
  <c r="R31" i="436"/>
  <c r="T31" i="436" s="1"/>
  <c r="K31" i="436"/>
  <c r="J31" i="436"/>
  <c r="I31" i="436"/>
  <c r="G31" i="436"/>
  <c r="E31" i="436"/>
  <c r="AQ30" i="436"/>
  <c r="AH30" i="436"/>
  <c r="V30" i="436"/>
  <c r="R30" i="436"/>
  <c r="T30" i="436" s="1"/>
  <c r="K30" i="436"/>
  <c r="J30" i="436"/>
  <c r="I30" i="436"/>
  <c r="G30" i="436"/>
  <c r="E30" i="436"/>
  <c r="AQ29" i="436"/>
  <c r="AH29" i="436"/>
  <c r="V29" i="436"/>
  <c r="R29" i="436"/>
  <c r="T29" i="436" s="1"/>
  <c r="K29" i="436"/>
  <c r="J29" i="436"/>
  <c r="I29" i="436"/>
  <c r="G29" i="436"/>
  <c r="E29" i="436"/>
  <c r="AQ28" i="436"/>
  <c r="AH28" i="436"/>
  <c r="V28" i="436"/>
  <c r="R28" i="436"/>
  <c r="T28" i="436" s="1"/>
  <c r="K28" i="436"/>
  <c r="J28" i="436"/>
  <c r="I28" i="436"/>
  <c r="G28" i="436"/>
  <c r="E28" i="436"/>
  <c r="AQ27" i="436"/>
  <c r="AH27" i="436"/>
  <c r="V27" i="436"/>
  <c r="R27" i="436"/>
  <c r="T27" i="436" s="1"/>
  <c r="K27" i="436"/>
  <c r="J27" i="436"/>
  <c r="I27" i="436" s="1"/>
  <c r="G27" i="436"/>
  <c r="E27" i="436"/>
  <c r="AQ26" i="436"/>
  <c r="AH26" i="436"/>
  <c r="V26" i="436"/>
  <c r="R26" i="436"/>
  <c r="T26" i="436" s="1"/>
  <c r="K26" i="436"/>
  <c r="J26" i="436"/>
  <c r="I26" i="436" s="1"/>
  <c r="G26" i="436"/>
  <c r="E26" i="436"/>
  <c r="AQ25" i="436"/>
  <c r="AH25" i="436"/>
  <c r="V25" i="436"/>
  <c r="R25" i="436"/>
  <c r="T25" i="436" s="1"/>
  <c r="K25" i="436"/>
  <c r="J25" i="436"/>
  <c r="I25" i="436" s="1"/>
  <c r="G25" i="436"/>
  <c r="E25" i="436"/>
  <c r="AQ24" i="436"/>
  <c r="AH24" i="436"/>
  <c r="V24" i="436"/>
  <c r="R24" i="436"/>
  <c r="T24" i="436" s="1"/>
  <c r="K24" i="436"/>
  <c r="J24" i="436"/>
  <c r="I24" i="436" s="1"/>
  <c r="G24" i="436"/>
  <c r="E24" i="436"/>
  <c r="AQ23" i="436"/>
  <c r="AH23" i="436"/>
  <c r="V23" i="436"/>
  <c r="R23" i="436"/>
  <c r="T23" i="436" s="1"/>
  <c r="K23" i="436"/>
  <c r="J23" i="436"/>
  <c r="I23" i="436" s="1"/>
  <c r="G23" i="436"/>
  <c r="E23" i="436"/>
  <c r="AQ22" i="436"/>
  <c r="AH22" i="436"/>
  <c r="V22" i="436"/>
  <c r="R22" i="436"/>
  <c r="T22" i="436" s="1"/>
  <c r="K22" i="436"/>
  <c r="J22" i="436"/>
  <c r="I22" i="436" s="1"/>
  <c r="G22" i="436"/>
  <c r="E22" i="436"/>
  <c r="AQ21" i="436"/>
  <c r="AH21" i="436"/>
  <c r="V21" i="436"/>
  <c r="R21" i="436"/>
  <c r="T21" i="436" s="1"/>
  <c r="K21" i="436"/>
  <c r="J21" i="436"/>
  <c r="I21" i="436" s="1"/>
  <c r="G21" i="436"/>
  <c r="E21" i="436"/>
  <c r="AQ20" i="436"/>
  <c r="AH20" i="436"/>
  <c r="V20" i="436"/>
  <c r="R20" i="436"/>
  <c r="T20" i="436" s="1"/>
  <c r="K20" i="436"/>
  <c r="J20" i="436"/>
  <c r="I20" i="436" s="1"/>
  <c r="G20" i="436"/>
  <c r="E20" i="436"/>
  <c r="AQ19" i="436"/>
  <c r="AH19" i="436"/>
  <c r="V19" i="436"/>
  <c r="R19" i="436"/>
  <c r="T19" i="436" s="1"/>
  <c r="K19" i="436"/>
  <c r="J19" i="436"/>
  <c r="I19" i="436" s="1"/>
  <c r="G19" i="436"/>
  <c r="E19" i="436"/>
  <c r="AQ18" i="436"/>
  <c r="AH18" i="436"/>
  <c r="V18" i="436"/>
  <c r="R18" i="436"/>
  <c r="T18" i="436" s="1"/>
  <c r="K18" i="436"/>
  <c r="J18" i="436"/>
  <c r="I18" i="436" s="1"/>
  <c r="G18" i="436"/>
  <c r="E18" i="436"/>
  <c r="AQ17" i="436"/>
  <c r="AH17" i="436"/>
  <c r="V17" i="436"/>
  <c r="R17" i="436"/>
  <c r="T17" i="436" s="1"/>
  <c r="K17" i="436"/>
  <c r="J17" i="436"/>
  <c r="I17" i="436" s="1"/>
  <c r="G17" i="436"/>
  <c r="E17" i="436"/>
  <c r="AQ16" i="436"/>
  <c r="AH16" i="436"/>
  <c r="V16" i="436"/>
  <c r="R16" i="436"/>
  <c r="T16" i="436" s="1"/>
  <c r="K16" i="436"/>
  <c r="J16" i="436"/>
  <c r="I16" i="436" s="1"/>
  <c r="G16" i="436"/>
  <c r="E16" i="436"/>
  <c r="AQ15" i="436"/>
  <c r="AH15" i="436"/>
  <c r="V15" i="436"/>
  <c r="R15" i="436"/>
  <c r="T15" i="436" s="1"/>
  <c r="K15" i="436"/>
  <c r="J15" i="436"/>
  <c r="I15" i="436" s="1"/>
  <c r="G15" i="436"/>
  <c r="E15" i="436"/>
  <c r="AQ14" i="436"/>
  <c r="AH14" i="436"/>
  <c r="V14" i="436"/>
  <c r="R14" i="436"/>
  <c r="T14" i="436" s="1"/>
  <c r="K14" i="436"/>
  <c r="J14" i="436"/>
  <c r="I14" i="436" s="1"/>
  <c r="G14" i="436"/>
  <c r="E14" i="436"/>
  <c r="AQ13" i="436"/>
  <c r="AH13" i="436"/>
  <c r="V13" i="436"/>
  <c r="R13" i="436"/>
  <c r="T13" i="436" s="1"/>
  <c r="K13" i="436"/>
  <c r="J13" i="436"/>
  <c r="I13" i="436" s="1"/>
  <c r="G13" i="436"/>
  <c r="E13" i="436"/>
  <c r="AQ12" i="436"/>
  <c r="AH12" i="436"/>
  <c r="V12" i="436"/>
  <c r="R12" i="436"/>
  <c r="T12" i="436" s="1"/>
  <c r="K12" i="436"/>
  <c r="J12" i="436"/>
  <c r="I12" i="436" s="1"/>
  <c r="G12" i="436"/>
  <c r="E12" i="436"/>
  <c r="AH11" i="436"/>
  <c r="V11" i="436"/>
  <c r="K11" i="436"/>
  <c r="J11" i="436"/>
  <c r="I11" i="436" s="1"/>
  <c r="G11" i="436"/>
  <c r="E11" i="436"/>
  <c r="R11" i="436"/>
  <c r="AI32" i="436" l="1"/>
  <c r="S31" i="436"/>
  <c r="AI27" i="436"/>
  <c r="AI26" i="436"/>
  <c r="AI25" i="436"/>
  <c r="AI24" i="436"/>
  <c r="AI23" i="436"/>
  <c r="AI22" i="436"/>
  <c r="AI21" i="436"/>
  <c r="AI20" i="436"/>
  <c r="AI19" i="436"/>
  <c r="AI18" i="436"/>
  <c r="AI17" i="436"/>
  <c r="AI16" i="436"/>
  <c r="AI15" i="436"/>
  <c r="AI14" i="436"/>
  <c r="AI13" i="436"/>
  <c r="AI12" i="436"/>
  <c r="AH35" i="436"/>
  <c r="AI30" i="436"/>
  <c r="AI31" i="436"/>
  <c r="AG35" i="436"/>
  <c r="S30" i="436"/>
  <c r="S32" i="436"/>
  <c r="AI34" i="436"/>
  <c r="R35" i="436"/>
  <c r="T11" i="436"/>
  <c r="T35" i="436" s="1"/>
  <c r="S11" i="436"/>
  <c r="AI28" i="436"/>
  <c r="AI29" i="436"/>
  <c r="AI33" i="436"/>
  <c r="S12" i="436"/>
  <c r="S13" i="436"/>
  <c r="S14" i="436"/>
  <c r="S15" i="436"/>
  <c r="S16" i="436"/>
  <c r="S17" i="436"/>
  <c r="S18" i="436"/>
  <c r="S19" i="436"/>
  <c r="S20" i="436"/>
  <c r="S21" i="436"/>
  <c r="S22" i="436"/>
  <c r="S23" i="436"/>
  <c r="S24" i="436"/>
  <c r="S25" i="436"/>
  <c r="S26" i="436"/>
  <c r="S27" i="436"/>
  <c r="S28" i="436"/>
  <c r="S29" i="436"/>
  <c r="AQ11" i="436"/>
  <c r="AQ35" i="436" s="1"/>
  <c r="S33" i="436"/>
  <c r="S34" i="436"/>
  <c r="T19" i="435"/>
  <c r="AI35" i="436" l="1"/>
  <c r="S35" i="436"/>
  <c r="AI11" i="436"/>
  <c r="AP10" i="435" l="1"/>
  <c r="AG10" i="435"/>
  <c r="Q10" i="435"/>
  <c r="AR35" i="435"/>
  <c r="AQ34" i="435"/>
  <c r="AH34" i="435"/>
  <c r="V34" i="435"/>
  <c r="R34" i="435"/>
  <c r="K34" i="435"/>
  <c r="J34" i="435"/>
  <c r="I34" i="435" s="1"/>
  <c r="G34" i="435"/>
  <c r="E34" i="435"/>
  <c r="AQ33" i="435"/>
  <c r="AH33" i="435"/>
  <c r="V33" i="435"/>
  <c r="R33" i="435"/>
  <c r="S33" i="435" s="1"/>
  <c r="K33" i="435"/>
  <c r="J33" i="435"/>
  <c r="I33" i="435" s="1"/>
  <c r="G33" i="435"/>
  <c r="E33" i="435"/>
  <c r="AW32" i="435"/>
  <c r="AQ32" i="435"/>
  <c r="AH32" i="435"/>
  <c r="V32" i="435"/>
  <c r="R32" i="435"/>
  <c r="T32" i="435" s="1"/>
  <c r="K32" i="435"/>
  <c r="J32" i="435"/>
  <c r="I32" i="435" s="1"/>
  <c r="G32" i="435"/>
  <c r="E32" i="435"/>
  <c r="AQ31" i="435"/>
  <c r="AH31" i="435"/>
  <c r="V31" i="435"/>
  <c r="R31" i="435"/>
  <c r="T31" i="435" s="1"/>
  <c r="K31" i="435"/>
  <c r="J31" i="435"/>
  <c r="I31" i="435" s="1"/>
  <c r="G31" i="435"/>
  <c r="E31" i="435"/>
  <c r="AQ30" i="435"/>
  <c r="AH30" i="435"/>
  <c r="V30" i="435"/>
  <c r="R30" i="435"/>
  <c r="T30" i="435" s="1"/>
  <c r="K30" i="435"/>
  <c r="J30" i="435"/>
  <c r="I30" i="435" s="1"/>
  <c r="G30" i="435"/>
  <c r="E30" i="435"/>
  <c r="AQ29" i="435"/>
  <c r="AH29" i="435"/>
  <c r="V29" i="435"/>
  <c r="R29" i="435"/>
  <c r="T29" i="435" s="1"/>
  <c r="K29" i="435"/>
  <c r="J29" i="435"/>
  <c r="I29" i="435" s="1"/>
  <c r="G29" i="435"/>
  <c r="E29" i="435"/>
  <c r="AQ28" i="435"/>
  <c r="AH28" i="435"/>
  <c r="V28" i="435"/>
  <c r="R28" i="435"/>
  <c r="T28" i="435" s="1"/>
  <c r="K28" i="435"/>
  <c r="J28" i="435"/>
  <c r="I28" i="435" s="1"/>
  <c r="G28" i="435"/>
  <c r="E28" i="435"/>
  <c r="AQ27" i="435"/>
  <c r="AH27" i="435"/>
  <c r="V27" i="435"/>
  <c r="R27" i="435"/>
  <c r="T27" i="435" s="1"/>
  <c r="K27" i="435"/>
  <c r="J27" i="435"/>
  <c r="I27" i="435" s="1"/>
  <c r="G27" i="435"/>
  <c r="E27" i="435"/>
  <c r="AQ26" i="435"/>
  <c r="AH26" i="435"/>
  <c r="V26" i="435"/>
  <c r="R26" i="435"/>
  <c r="T26" i="435" s="1"/>
  <c r="K26" i="435"/>
  <c r="J26" i="435"/>
  <c r="I26" i="435" s="1"/>
  <c r="G26" i="435"/>
  <c r="E26" i="435"/>
  <c r="AQ25" i="435"/>
  <c r="AH25" i="435"/>
  <c r="V25" i="435"/>
  <c r="R25" i="435"/>
  <c r="T25" i="435" s="1"/>
  <c r="K25" i="435"/>
  <c r="J25" i="435"/>
  <c r="I25" i="435" s="1"/>
  <c r="G25" i="435"/>
  <c r="E25" i="435"/>
  <c r="AQ24" i="435"/>
  <c r="AH24" i="435"/>
  <c r="V24" i="435"/>
  <c r="R24" i="435"/>
  <c r="T24" i="435" s="1"/>
  <c r="K24" i="435"/>
  <c r="J24" i="435"/>
  <c r="I24" i="435" s="1"/>
  <c r="G24" i="435"/>
  <c r="E24" i="435"/>
  <c r="AQ23" i="435"/>
  <c r="AH23" i="435"/>
  <c r="V23" i="435"/>
  <c r="R23" i="435"/>
  <c r="T23" i="435" s="1"/>
  <c r="K23" i="435"/>
  <c r="J23" i="435"/>
  <c r="I23" i="435" s="1"/>
  <c r="G23" i="435"/>
  <c r="E23" i="435"/>
  <c r="AQ22" i="435"/>
  <c r="AH22" i="435"/>
  <c r="V22" i="435"/>
  <c r="R22" i="435"/>
  <c r="T22" i="435" s="1"/>
  <c r="K22" i="435"/>
  <c r="J22" i="435"/>
  <c r="I22" i="435" s="1"/>
  <c r="G22" i="435"/>
  <c r="E22" i="435"/>
  <c r="AQ21" i="435"/>
  <c r="AH21" i="435"/>
  <c r="V21" i="435"/>
  <c r="R21" i="435"/>
  <c r="S21" i="435" s="1"/>
  <c r="K21" i="435"/>
  <c r="J21" i="435"/>
  <c r="I21" i="435" s="1"/>
  <c r="G21" i="435"/>
  <c r="E21" i="435"/>
  <c r="AQ20" i="435"/>
  <c r="AH20" i="435"/>
  <c r="V20" i="435"/>
  <c r="R20" i="435"/>
  <c r="S20" i="435" s="1"/>
  <c r="K20" i="435"/>
  <c r="J20" i="435"/>
  <c r="I20" i="435" s="1"/>
  <c r="G20" i="435"/>
  <c r="E20" i="435"/>
  <c r="AQ19" i="435"/>
  <c r="AH19" i="435"/>
  <c r="V19" i="435"/>
  <c r="R19" i="435"/>
  <c r="S19" i="435" s="1"/>
  <c r="K19" i="435"/>
  <c r="J19" i="435"/>
  <c r="I19" i="435" s="1"/>
  <c r="G19" i="435"/>
  <c r="E19" i="435"/>
  <c r="AQ18" i="435"/>
  <c r="AH18" i="435"/>
  <c r="V18" i="435"/>
  <c r="R18" i="435"/>
  <c r="S18" i="435" s="1"/>
  <c r="K18" i="435"/>
  <c r="J18" i="435"/>
  <c r="I18" i="435" s="1"/>
  <c r="G18" i="435"/>
  <c r="E18" i="435"/>
  <c r="AQ17" i="435"/>
  <c r="AH17" i="435"/>
  <c r="V17" i="435"/>
  <c r="R17" i="435"/>
  <c r="S17" i="435" s="1"/>
  <c r="K17" i="435"/>
  <c r="J17" i="435"/>
  <c r="I17" i="435" s="1"/>
  <c r="G17" i="435"/>
  <c r="E17" i="435"/>
  <c r="AQ16" i="435"/>
  <c r="AH16" i="435"/>
  <c r="V16" i="435"/>
  <c r="R16" i="435"/>
  <c r="S16" i="435" s="1"/>
  <c r="K16" i="435"/>
  <c r="J16" i="435"/>
  <c r="I16" i="435" s="1"/>
  <c r="G16" i="435"/>
  <c r="E16" i="435"/>
  <c r="AQ15" i="435"/>
  <c r="AH15" i="435"/>
  <c r="V15" i="435"/>
  <c r="R15" i="435"/>
  <c r="S15" i="435" s="1"/>
  <c r="K15" i="435"/>
  <c r="J15" i="435"/>
  <c r="I15" i="435" s="1"/>
  <c r="G15" i="435"/>
  <c r="E15" i="435"/>
  <c r="AQ14" i="435"/>
  <c r="AH14" i="435"/>
  <c r="V14" i="435"/>
  <c r="R14" i="435"/>
  <c r="S14" i="435" s="1"/>
  <c r="K14" i="435"/>
  <c r="J14" i="435"/>
  <c r="I14" i="435" s="1"/>
  <c r="G14" i="435"/>
  <c r="E14" i="435"/>
  <c r="AQ13" i="435"/>
  <c r="AH13" i="435"/>
  <c r="V13" i="435"/>
  <c r="R13" i="435"/>
  <c r="S13" i="435" s="1"/>
  <c r="K13" i="435"/>
  <c r="J13" i="435"/>
  <c r="I13" i="435" s="1"/>
  <c r="G13" i="435"/>
  <c r="E13" i="435"/>
  <c r="AQ12" i="435"/>
  <c r="AH12" i="435"/>
  <c r="V12" i="435"/>
  <c r="R12" i="435"/>
  <c r="S12" i="435" s="1"/>
  <c r="K12" i="435"/>
  <c r="J12" i="435"/>
  <c r="I12" i="435" s="1"/>
  <c r="G12" i="435"/>
  <c r="E12" i="435"/>
  <c r="AH11" i="435"/>
  <c r="V11" i="435"/>
  <c r="K11" i="435"/>
  <c r="J11" i="435"/>
  <c r="I11" i="435" s="1"/>
  <c r="G11" i="435"/>
  <c r="E11" i="435"/>
  <c r="AP35" i="435"/>
  <c r="AG35" i="435"/>
  <c r="R11" i="435"/>
  <c r="AG8" i="435"/>
  <c r="S34" i="435" l="1"/>
  <c r="T34" i="435"/>
  <c r="AI34" i="435" s="1"/>
  <c r="T21" i="435"/>
  <c r="AI21" i="435" s="1"/>
  <c r="T17" i="435"/>
  <c r="T13" i="435"/>
  <c r="AI13" i="435" s="1"/>
  <c r="T14" i="435"/>
  <c r="AI14" i="435" s="1"/>
  <c r="T16" i="435"/>
  <c r="AI16" i="435" s="1"/>
  <c r="T20" i="435"/>
  <c r="AI20" i="435" s="1"/>
  <c r="T33" i="435"/>
  <c r="AI33" i="435" s="1"/>
  <c r="T18" i="435"/>
  <c r="AI18" i="435" s="1"/>
  <c r="T15" i="435"/>
  <c r="AI15" i="435" s="1"/>
  <c r="AI17" i="435"/>
  <c r="AI19" i="435"/>
  <c r="T12" i="435"/>
  <c r="AI12" i="435" s="1"/>
  <c r="R35" i="435"/>
  <c r="T11" i="435"/>
  <c r="S11" i="435"/>
  <c r="AI22" i="435"/>
  <c r="AI23" i="435"/>
  <c r="AI24" i="435"/>
  <c r="AI25" i="435"/>
  <c r="AI26" i="435"/>
  <c r="AI27" i="435"/>
  <c r="AI28" i="435"/>
  <c r="AI29" i="435"/>
  <c r="AI30" i="435"/>
  <c r="AI31" i="435"/>
  <c r="AI32" i="435"/>
  <c r="AH35" i="435"/>
  <c r="S22" i="435"/>
  <c r="S23" i="435"/>
  <c r="S24" i="435"/>
  <c r="S25" i="435"/>
  <c r="S26" i="435"/>
  <c r="S27" i="435"/>
  <c r="S28" i="435"/>
  <c r="S29" i="435"/>
  <c r="S30" i="435"/>
  <c r="S31" i="435"/>
  <c r="S32" i="435"/>
  <c r="AQ11" i="435"/>
  <c r="AQ35" i="435" s="1"/>
  <c r="T35" i="435" l="1"/>
  <c r="AI35" i="435" s="1"/>
  <c r="S35" i="435"/>
  <c r="AI11" i="435"/>
  <c r="AP10" i="434" l="1"/>
  <c r="AG10" i="434"/>
  <c r="V13" i="434"/>
  <c r="V14" i="434"/>
  <c r="V15" i="434"/>
  <c r="Q10" i="434"/>
  <c r="R11" i="434" s="1"/>
  <c r="AR35" i="434"/>
  <c r="AQ34" i="434"/>
  <c r="AH34" i="434"/>
  <c r="V34" i="434"/>
  <c r="R34" i="434"/>
  <c r="J34" i="434"/>
  <c r="I34" i="434" s="1"/>
  <c r="G34" i="434"/>
  <c r="E34" i="434"/>
  <c r="AQ33" i="434"/>
  <c r="AH33" i="434"/>
  <c r="V33" i="434"/>
  <c r="R33" i="434"/>
  <c r="S33" i="434" s="1"/>
  <c r="J33" i="434"/>
  <c r="I33" i="434" s="1"/>
  <c r="G33" i="434"/>
  <c r="E33" i="434"/>
  <c r="AW32" i="434"/>
  <c r="AQ32" i="434"/>
  <c r="AH32" i="434"/>
  <c r="V32" i="434"/>
  <c r="R32" i="434"/>
  <c r="S32" i="434" s="1"/>
  <c r="K32" i="434"/>
  <c r="J32" i="434"/>
  <c r="I32" i="434" s="1"/>
  <c r="G32" i="434"/>
  <c r="E32" i="434"/>
  <c r="AQ31" i="434"/>
  <c r="AH31" i="434"/>
  <c r="V31" i="434"/>
  <c r="R31" i="434"/>
  <c r="S31" i="434" s="1"/>
  <c r="K31" i="434"/>
  <c r="J31" i="434"/>
  <c r="I31" i="434" s="1"/>
  <c r="G31" i="434"/>
  <c r="E31" i="434"/>
  <c r="AQ30" i="434"/>
  <c r="AH30" i="434"/>
  <c r="V30" i="434"/>
  <c r="R30" i="434"/>
  <c r="S30" i="434" s="1"/>
  <c r="K30" i="434"/>
  <c r="J30" i="434"/>
  <c r="I30" i="434" s="1"/>
  <c r="G30" i="434"/>
  <c r="E30" i="434"/>
  <c r="AQ29" i="434"/>
  <c r="AH29" i="434"/>
  <c r="V29" i="434"/>
  <c r="R29" i="434"/>
  <c r="S29" i="434" s="1"/>
  <c r="K29" i="434"/>
  <c r="J29" i="434"/>
  <c r="I29" i="434" s="1"/>
  <c r="G29" i="434"/>
  <c r="E29" i="434"/>
  <c r="AQ28" i="434"/>
  <c r="AH28" i="434"/>
  <c r="V28" i="434"/>
  <c r="R28" i="434"/>
  <c r="S28" i="434" s="1"/>
  <c r="K28" i="434"/>
  <c r="J28" i="434"/>
  <c r="I28" i="434" s="1"/>
  <c r="G28" i="434"/>
  <c r="E28" i="434"/>
  <c r="AQ27" i="434"/>
  <c r="AH27" i="434"/>
  <c r="V27" i="434"/>
  <c r="R27" i="434"/>
  <c r="S27" i="434" s="1"/>
  <c r="K27" i="434"/>
  <c r="J27" i="434"/>
  <c r="I27" i="434" s="1"/>
  <c r="G27" i="434"/>
  <c r="E27" i="434"/>
  <c r="AQ26" i="434"/>
  <c r="AH26" i="434"/>
  <c r="V26" i="434"/>
  <c r="R26" i="434"/>
  <c r="S26" i="434" s="1"/>
  <c r="K26" i="434"/>
  <c r="J26" i="434"/>
  <c r="I26" i="434" s="1"/>
  <c r="G26" i="434"/>
  <c r="E26" i="434"/>
  <c r="AQ25" i="434"/>
  <c r="AH25" i="434"/>
  <c r="V25" i="434"/>
  <c r="R25" i="434"/>
  <c r="S25" i="434" s="1"/>
  <c r="K25" i="434"/>
  <c r="J25" i="434"/>
  <c r="I25" i="434" s="1"/>
  <c r="G25" i="434"/>
  <c r="E25" i="434"/>
  <c r="AQ24" i="434"/>
  <c r="AH24" i="434"/>
  <c r="V24" i="434"/>
  <c r="R24" i="434"/>
  <c r="S24" i="434" s="1"/>
  <c r="K24" i="434"/>
  <c r="J24" i="434"/>
  <c r="I24" i="434" s="1"/>
  <c r="G24" i="434"/>
  <c r="E24" i="434"/>
  <c r="AQ23" i="434"/>
  <c r="AH23" i="434"/>
  <c r="V23" i="434"/>
  <c r="R23" i="434"/>
  <c r="S23" i="434" s="1"/>
  <c r="K23" i="434"/>
  <c r="J23" i="434"/>
  <c r="I23" i="434" s="1"/>
  <c r="G23" i="434"/>
  <c r="E23" i="434"/>
  <c r="AQ22" i="434"/>
  <c r="AH22" i="434"/>
  <c r="V22" i="434"/>
  <c r="R22" i="434"/>
  <c r="S22" i="434" s="1"/>
  <c r="K22" i="434"/>
  <c r="J22" i="434"/>
  <c r="I22" i="434" s="1"/>
  <c r="G22" i="434"/>
  <c r="E22" i="434"/>
  <c r="AQ21" i="434"/>
  <c r="AH21" i="434"/>
  <c r="V21" i="434"/>
  <c r="R21" i="434"/>
  <c r="S21" i="434" s="1"/>
  <c r="K21" i="434"/>
  <c r="J21" i="434"/>
  <c r="I21" i="434" s="1"/>
  <c r="G21" i="434"/>
  <c r="E21" i="434"/>
  <c r="AQ20" i="434"/>
  <c r="AH20" i="434"/>
  <c r="V20" i="434"/>
  <c r="R20" i="434"/>
  <c r="S20" i="434" s="1"/>
  <c r="K20" i="434"/>
  <c r="J20" i="434"/>
  <c r="I20" i="434" s="1"/>
  <c r="G20" i="434"/>
  <c r="E20" i="434"/>
  <c r="AQ19" i="434"/>
  <c r="AH19" i="434"/>
  <c r="V19" i="434"/>
  <c r="R19" i="434"/>
  <c r="S19" i="434" s="1"/>
  <c r="K19" i="434"/>
  <c r="J19" i="434"/>
  <c r="I19" i="434" s="1"/>
  <c r="G19" i="434"/>
  <c r="E19" i="434"/>
  <c r="AQ18" i="434"/>
  <c r="AH18" i="434"/>
  <c r="V18" i="434"/>
  <c r="R18" i="434"/>
  <c r="S18" i="434" s="1"/>
  <c r="K18" i="434"/>
  <c r="J18" i="434"/>
  <c r="I18" i="434" s="1"/>
  <c r="G18" i="434"/>
  <c r="E18" i="434"/>
  <c r="AQ17" i="434"/>
  <c r="AH17" i="434"/>
  <c r="V17" i="434"/>
  <c r="R17" i="434"/>
  <c r="S17" i="434" s="1"/>
  <c r="K17" i="434"/>
  <c r="J17" i="434"/>
  <c r="I17" i="434" s="1"/>
  <c r="G17" i="434"/>
  <c r="E17" i="434"/>
  <c r="AQ16" i="434"/>
  <c r="AH16" i="434"/>
  <c r="V16" i="434"/>
  <c r="R16" i="434"/>
  <c r="S16" i="434" s="1"/>
  <c r="K16" i="434"/>
  <c r="J16" i="434"/>
  <c r="I16" i="434" s="1"/>
  <c r="G16" i="434"/>
  <c r="E16" i="434"/>
  <c r="AQ15" i="434"/>
  <c r="AH15" i="434"/>
  <c r="R15" i="434"/>
  <c r="S15" i="434" s="1"/>
  <c r="K15" i="434"/>
  <c r="J15" i="434"/>
  <c r="I15" i="434" s="1"/>
  <c r="G15" i="434"/>
  <c r="E15" i="434"/>
  <c r="AQ14" i="434"/>
  <c r="AH14" i="434"/>
  <c r="R14" i="434"/>
  <c r="J14" i="434"/>
  <c r="I14" i="434" s="1"/>
  <c r="G14" i="434"/>
  <c r="E14" i="434"/>
  <c r="AQ13" i="434"/>
  <c r="AH13" i="434"/>
  <c r="R13" i="434"/>
  <c r="T13" i="434" s="1"/>
  <c r="J13" i="434"/>
  <c r="K13" i="434" s="1"/>
  <c r="I13" i="434"/>
  <c r="G13" i="434"/>
  <c r="E13" i="434"/>
  <c r="AQ12" i="434"/>
  <c r="AH12" i="434"/>
  <c r="V12" i="434"/>
  <c r="R12" i="434"/>
  <c r="T12" i="434" s="1"/>
  <c r="J12" i="434"/>
  <c r="K12" i="434" s="1"/>
  <c r="I12" i="434"/>
  <c r="G12" i="434"/>
  <c r="E12" i="434"/>
  <c r="V11" i="434"/>
  <c r="J11" i="434"/>
  <c r="K11" i="434" s="1"/>
  <c r="I11" i="434"/>
  <c r="G11" i="434"/>
  <c r="E11" i="434"/>
  <c r="AQ11" i="434"/>
  <c r="AG35" i="434"/>
  <c r="T34" i="434" l="1"/>
  <c r="AI34" i="434" s="1"/>
  <c r="S34" i="434"/>
  <c r="T33" i="434"/>
  <c r="AI33" i="434" s="1"/>
  <c r="T30" i="434"/>
  <c r="T26" i="434"/>
  <c r="AI26" i="434" s="1"/>
  <c r="T22" i="434"/>
  <c r="T18" i="434"/>
  <c r="T14" i="434"/>
  <c r="AI14" i="434" s="1"/>
  <c r="S14" i="434"/>
  <c r="AI13" i="434"/>
  <c r="AQ35" i="434"/>
  <c r="AI12" i="434"/>
  <c r="S13" i="434"/>
  <c r="T19" i="434"/>
  <c r="AI19" i="434" s="1"/>
  <c r="T23" i="434"/>
  <c r="AI23" i="434" s="1"/>
  <c r="T27" i="434"/>
  <c r="AI27" i="434" s="1"/>
  <c r="T31" i="434"/>
  <c r="AI31" i="434" s="1"/>
  <c r="T16" i="434"/>
  <c r="AI16" i="434" s="1"/>
  <c r="AI30" i="434"/>
  <c r="T32" i="434"/>
  <c r="AI32" i="434" s="1"/>
  <c r="T17" i="434"/>
  <c r="AI17" i="434" s="1"/>
  <c r="T21" i="434"/>
  <c r="AI21" i="434" s="1"/>
  <c r="T25" i="434"/>
  <c r="AI25" i="434" s="1"/>
  <c r="T29" i="434"/>
  <c r="AI29" i="434" s="1"/>
  <c r="T15" i="434"/>
  <c r="AI15" i="434" s="1"/>
  <c r="AI18" i="434"/>
  <c r="T20" i="434"/>
  <c r="AI20" i="434" s="1"/>
  <c r="AI22" i="434"/>
  <c r="T24" i="434"/>
  <c r="AI24" i="434" s="1"/>
  <c r="T28" i="434"/>
  <c r="AI28" i="434" s="1"/>
  <c r="S12" i="434"/>
  <c r="S11" i="434"/>
  <c r="R35" i="434"/>
  <c r="T11" i="434"/>
  <c r="K14" i="434"/>
  <c r="K33" i="434"/>
  <c r="K34" i="434"/>
  <c r="AG8" i="434"/>
  <c r="AH11" i="434"/>
  <c r="AP35" i="434"/>
  <c r="T35" i="434" l="1"/>
  <c r="S35" i="434"/>
  <c r="AH35" i="434"/>
  <c r="AI11" i="434"/>
  <c r="AI35" i="434" l="1"/>
  <c r="AP10" i="433" l="1"/>
  <c r="AG10" i="433"/>
  <c r="Q10" i="433"/>
  <c r="AR35" i="433"/>
  <c r="AQ34" i="433"/>
  <c r="AH34" i="433"/>
  <c r="V34" i="433"/>
  <c r="R34" i="433"/>
  <c r="J34" i="433"/>
  <c r="I34" i="433" s="1"/>
  <c r="G34" i="433"/>
  <c r="E34" i="433"/>
  <c r="AQ33" i="433"/>
  <c r="AH33" i="433"/>
  <c r="V33" i="433"/>
  <c r="R33" i="433"/>
  <c r="J33" i="433"/>
  <c r="I33" i="433" s="1"/>
  <c r="G33" i="433"/>
  <c r="E33" i="433"/>
  <c r="AW32" i="433"/>
  <c r="AQ32" i="433"/>
  <c r="AH32" i="433"/>
  <c r="V32" i="433"/>
  <c r="R32" i="433"/>
  <c r="K32" i="433"/>
  <c r="J32" i="433"/>
  <c r="I32" i="433" s="1"/>
  <c r="G32" i="433"/>
  <c r="E32" i="433"/>
  <c r="AQ31" i="433"/>
  <c r="AH31" i="433"/>
  <c r="V31" i="433"/>
  <c r="R31" i="433"/>
  <c r="K31" i="433"/>
  <c r="J31" i="433"/>
  <c r="I31" i="433" s="1"/>
  <c r="G31" i="433"/>
  <c r="E31" i="433"/>
  <c r="AQ30" i="433"/>
  <c r="AH30" i="433"/>
  <c r="V30" i="433"/>
  <c r="R30" i="433"/>
  <c r="K30" i="433"/>
  <c r="J30" i="433"/>
  <c r="I30" i="433" s="1"/>
  <c r="G30" i="433"/>
  <c r="E30" i="433"/>
  <c r="AQ29" i="433"/>
  <c r="AH29" i="433"/>
  <c r="V29" i="433"/>
  <c r="R29" i="433"/>
  <c r="K29" i="433"/>
  <c r="J29" i="433"/>
  <c r="I29" i="433" s="1"/>
  <c r="G29" i="433"/>
  <c r="E29" i="433"/>
  <c r="AQ28" i="433"/>
  <c r="AH28" i="433"/>
  <c r="V28" i="433"/>
  <c r="R28" i="433"/>
  <c r="K28" i="433"/>
  <c r="J28" i="433"/>
  <c r="I28" i="433" s="1"/>
  <c r="G28" i="433"/>
  <c r="E28" i="433"/>
  <c r="AQ27" i="433"/>
  <c r="AH27" i="433"/>
  <c r="V27" i="433"/>
  <c r="R27" i="433"/>
  <c r="K27" i="433"/>
  <c r="J27" i="433"/>
  <c r="I27" i="433" s="1"/>
  <c r="G27" i="433"/>
  <c r="E27" i="433"/>
  <c r="AQ26" i="433"/>
  <c r="AH26" i="433"/>
  <c r="V26" i="433"/>
  <c r="R26" i="433"/>
  <c r="K26" i="433"/>
  <c r="J26" i="433"/>
  <c r="I26" i="433" s="1"/>
  <c r="G26" i="433"/>
  <c r="E26" i="433"/>
  <c r="AQ25" i="433"/>
  <c r="AH25" i="433"/>
  <c r="V25" i="433"/>
  <c r="R25" i="433"/>
  <c r="S25" i="433" s="1"/>
  <c r="K25" i="433"/>
  <c r="J25" i="433"/>
  <c r="I25" i="433" s="1"/>
  <c r="G25" i="433"/>
  <c r="E25" i="433"/>
  <c r="AQ24" i="433"/>
  <c r="AH24" i="433"/>
  <c r="V24" i="433"/>
  <c r="R24" i="433"/>
  <c r="S24" i="433" s="1"/>
  <c r="K24" i="433"/>
  <c r="J24" i="433"/>
  <c r="I24" i="433" s="1"/>
  <c r="G24" i="433"/>
  <c r="E24" i="433"/>
  <c r="AQ23" i="433"/>
  <c r="AH23" i="433"/>
  <c r="V23" i="433"/>
  <c r="R23" i="433"/>
  <c r="S23" i="433" s="1"/>
  <c r="K23" i="433"/>
  <c r="J23" i="433"/>
  <c r="I23" i="433" s="1"/>
  <c r="G23" i="433"/>
  <c r="E23" i="433"/>
  <c r="AQ22" i="433"/>
  <c r="AH22" i="433"/>
  <c r="V22" i="433"/>
  <c r="R22" i="433"/>
  <c r="S22" i="433" s="1"/>
  <c r="K22" i="433"/>
  <c r="J22" i="433"/>
  <c r="I22" i="433" s="1"/>
  <c r="G22" i="433"/>
  <c r="E22" i="433"/>
  <c r="AQ21" i="433"/>
  <c r="AH21" i="433"/>
  <c r="V21" i="433"/>
  <c r="R21" i="433"/>
  <c r="S21" i="433" s="1"/>
  <c r="K21" i="433"/>
  <c r="J21" i="433"/>
  <c r="I21" i="433" s="1"/>
  <c r="G21" i="433"/>
  <c r="E21" i="433"/>
  <c r="AQ20" i="433"/>
  <c r="AH20" i="433"/>
  <c r="V20" i="433"/>
  <c r="R20" i="433"/>
  <c r="S20" i="433" s="1"/>
  <c r="K20" i="433"/>
  <c r="J20" i="433"/>
  <c r="I20" i="433" s="1"/>
  <c r="G20" i="433"/>
  <c r="E20" i="433"/>
  <c r="AQ19" i="433"/>
  <c r="AH19" i="433"/>
  <c r="V19" i="433"/>
  <c r="R19" i="433"/>
  <c r="S19" i="433" s="1"/>
  <c r="K19" i="433"/>
  <c r="J19" i="433"/>
  <c r="I19" i="433" s="1"/>
  <c r="G19" i="433"/>
  <c r="E19" i="433"/>
  <c r="AQ18" i="433"/>
  <c r="AH18" i="433"/>
  <c r="V18" i="433"/>
  <c r="R18" i="433"/>
  <c r="S18" i="433" s="1"/>
  <c r="K18" i="433"/>
  <c r="J18" i="433"/>
  <c r="I18" i="433" s="1"/>
  <c r="G18" i="433"/>
  <c r="E18" i="433"/>
  <c r="AQ17" i="433"/>
  <c r="AH17" i="433"/>
  <c r="V17" i="433"/>
  <c r="R17" i="433"/>
  <c r="S17" i="433" s="1"/>
  <c r="K17" i="433"/>
  <c r="J17" i="433"/>
  <c r="I17" i="433" s="1"/>
  <c r="G17" i="433"/>
  <c r="E17" i="433"/>
  <c r="AQ16" i="433"/>
  <c r="AH16" i="433"/>
  <c r="V16" i="433"/>
  <c r="R16" i="433"/>
  <c r="S16" i="433" s="1"/>
  <c r="K16" i="433"/>
  <c r="J16" i="433"/>
  <c r="I16" i="433" s="1"/>
  <c r="G16" i="433"/>
  <c r="E16" i="433"/>
  <c r="AQ15" i="433"/>
  <c r="AH15" i="433"/>
  <c r="V15" i="433"/>
  <c r="R15" i="433"/>
  <c r="S15" i="433" s="1"/>
  <c r="K15" i="433"/>
  <c r="J15" i="433"/>
  <c r="I15" i="433" s="1"/>
  <c r="G15" i="433"/>
  <c r="E15" i="433"/>
  <c r="AQ14" i="433"/>
  <c r="AH14" i="433"/>
  <c r="R14" i="433"/>
  <c r="T14" i="433" s="1"/>
  <c r="J14" i="433"/>
  <c r="I14" i="433" s="1"/>
  <c r="G14" i="433"/>
  <c r="E14" i="433"/>
  <c r="AQ13" i="433"/>
  <c r="AH13" i="433"/>
  <c r="R13" i="433"/>
  <c r="T13" i="433" s="1"/>
  <c r="J13" i="433"/>
  <c r="K13" i="433" s="1"/>
  <c r="I13" i="433"/>
  <c r="G13" i="433"/>
  <c r="E13" i="433"/>
  <c r="AQ12" i="433"/>
  <c r="AH12" i="433"/>
  <c r="V12" i="433"/>
  <c r="R12" i="433"/>
  <c r="T12" i="433" s="1"/>
  <c r="J12" i="433"/>
  <c r="K12" i="433" s="1"/>
  <c r="I12" i="433"/>
  <c r="G12" i="433"/>
  <c r="E12" i="433"/>
  <c r="V11" i="433"/>
  <c r="J11" i="433"/>
  <c r="K11" i="433" s="1"/>
  <c r="I11" i="433"/>
  <c r="G11" i="433"/>
  <c r="E11" i="433"/>
  <c r="AP35" i="433"/>
  <c r="AG35" i="433"/>
  <c r="R11" i="433"/>
  <c r="T34" i="433" l="1"/>
  <c r="AI34" i="433" s="1"/>
  <c r="S34" i="433"/>
  <c r="S33" i="433"/>
  <c r="T33" i="433"/>
  <c r="AI33" i="433" s="1"/>
  <c r="T32" i="433"/>
  <c r="AI32" i="433" s="1"/>
  <c r="S31" i="433"/>
  <c r="S30" i="433"/>
  <c r="S29" i="433"/>
  <c r="T29" i="433"/>
  <c r="AI29" i="433" s="1"/>
  <c r="S28" i="433"/>
  <c r="S27" i="433"/>
  <c r="S26" i="433"/>
  <c r="T25" i="433"/>
  <c r="T21" i="433"/>
  <c r="T17" i="433"/>
  <c r="AI17" i="433" s="1"/>
  <c r="AI13" i="433"/>
  <c r="AI12" i="433"/>
  <c r="T22" i="433"/>
  <c r="AI22" i="433" s="1"/>
  <c r="T26" i="433"/>
  <c r="AI26" i="433" s="1"/>
  <c r="T30" i="433"/>
  <c r="AI30" i="433" s="1"/>
  <c r="AI21" i="433"/>
  <c r="AI25" i="433"/>
  <c r="T27" i="433"/>
  <c r="AI27" i="433" s="1"/>
  <c r="T31" i="433"/>
  <c r="AI31" i="433" s="1"/>
  <c r="AI14" i="433"/>
  <c r="T16" i="433"/>
  <c r="AI16" i="433" s="1"/>
  <c r="T20" i="433"/>
  <c r="AI20" i="433" s="1"/>
  <c r="T24" i="433"/>
  <c r="AI24" i="433" s="1"/>
  <c r="T28" i="433"/>
  <c r="AI28" i="433" s="1"/>
  <c r="S14" i="433"/>
  <c r="T18" i="433"/>
  <c r="AI18" i="433" s="1"/>
  <c r="S13" i="433"/>
  <c r="T15" i="433"/>
  <c r="AI15" i="433" s="1"/>
  <c r="T19" i="433"/>
  <c r="AI19" i="433" s="1"/>
  <c r="T23" i="433"/>
  <c r="AI23" i="433" s="1"/>
  <c r="S12" i="433"/>
  <c r="S11" i="433"/>
  <c r="R35" i="433"/>
  <c r="T11" i="433"/>
  <c r="AQ11" i="433"/>
  <c r="AQ35" i="433" s="1"/>
  <c r="K14" i="433"/>
  <c r="K33" i="433"/>
  <c r="K34" i="433"/>
  <c r="AG8" i="433"/>
  <c r="S32" i="433"/>
  <c r="AH11" i="433"/>
  <c r="T35" i="433" l="1"/>
  <c r="S35" i="433"/>
  <c r="AI11" i="433"/>
  <c r="AH35" i="433"/>
  <c r="AI35" i="433" l="1"/>
  <c r="AP10" i="432"/>
  <c r="AP35" i="432" s="1"/>
  <c r="AG10" i="432"/>
  <c r="AG35" i="432" s="1"/>
  <c r="Q10" i="432"/>
  <c r="R11" i="432" s="1"/>
  <c r="AR35" i="432"/>
  <c r="AQ34" i="432"/>
  <c r="AH34" i="432"/>
  <c r="V34" i="432"/>
  <c r="R34" i="432"/>
  <c r="J34" i="432"/>
  <c r="I34" i="432" s="1"/>
  <c r="G34" i="432"/>
  <c r="E34" i="432"/>
  <c r="AQ33" i="432"/>
  <c r="AH33" i="432"/>
  <c r="V33" i="432"/>
  <c r="R33" i="432"/>
  <c r="S33" i="432" s="1"/>
  <c r="J33" i="432"/>
  <c r="I33" i="432" s="1"/>
  <c r="G33" i="432"/>
  <c r="E33" i="432"/>
  <c r="AW32" i="432"/>
  <c r="AQ32" i="432"/>
  <c r="AH32" i="432"/>
  <c r="V32" i="432"/>
  <c r="R32" i="432"/>
  <c r="S32" i="432" s="1"/>
  <c r="K32" i="432"/>
  <c r="J32" i="432"/>
  <c r="I32" i="432" s="1"/>
  <c r="G32" i="432"/>
  <c r="E32" i="432"/>
  <c r="AQ31" i="432"/>
  <c r="AH31" i="432"/>
  <c r="V31" i="432"/>
  <c r="R31" i="432"/>
  <c r="S31" i="432" s="1"/>
  <c r="K31" i="432"/>
  <c r="J31" i="432"/>
  <c r="I31" i="432" s="1"/>
  <c r="G31" i="432"/>
  <c r="E31" i="432"/>
  <c r="AQ30" i="432"/>
  <c r="AH30" i="432"/>
  <c r="V30" i="432"/>
  <c r="R30" i="432"/>
  <c r="S30" i="432" s="1"/>
  <c r="K30" i="432"/>
  <c r="J30" i="432"/>
  <c r="I30" i="432" s="1"/>
  <c r="G30" i="432"/>
  <c r="E30" i="432"/>
  <c r="AQ29" i="432"/>
  <c r="AH29" i="432"/>
  <c r="V29" i="432"/>
  <c r="R29" i="432"/>
  <c r="S29" i="432" s="1"/>
  <c r="K29" i="432"/>
  <c r="J29" i="432"/>
  <c r="I29" i="432" s="1"/>
  <c r="G29" i="432"/>
  <c r="E29" i="432"/>
  <c r="AQ28" i="432"/>
  <c r="AH28" i="432"/>
  <c r="V28" i="432"/>
  <c r="R28" i="432"/>
  <c r="S28" i="432" s="1"/>
  <c r="K28" i="432"/>
  <c r="J28" i="432"/>
  <c r="I28" i="432" s="1"/>
  <c r="G28" i="432"/>
  <c r="E28" i="432"/>
  <c r="AQ27" i="432"/>
  <c r="AH27" i="432"/>
  <c r="V27" i="432"/>
  <c r="R27" i="432"/>
  <c r="S27" i="432" s="1"/>
  <c r="K27" i="432"/>
  <c r="J27" i="432"/>
  <c r="I27" i="432" s="1"/>
  <c r="G27" i="432"/>
  <c r="E27" i="432"/>
  <c r="AQ26" i="432"/>
  <c r="AH26" i="432"/>
  <c r="V26" i="432"/>
  <c r="R26" i="432"/>
  <c r="S26" i="432" s="1"/>
  <c r="K26" i="432"/>
  <c r="J26" i="432"/>
  <c r="I26" i="432" s="1"/>
  <c r="G26" i="432"/>
  <c r="E26" i="432"/>
  <c r="AQ25" i="432"/>
  <c r="AH25" i="432"/>
  <c r="V25" i="432"/>
  <c r="R25" i="432"/>
  <c r="S25" i="432" s="1"/>
  <c r="K25" i="432"/>
  <c r="J25" i="432"/>
  <c r="I25" i="432" s="1"/>
  <c r="G25" i="432"/>
  <c r="E25" i="432"/>
  <c r="AQ24" i="432"/>
  <c r="AH24" i="432"/>
  <c r="V24" i="432"/>
  <c r="R24" i="432"/>
  <c r="S24" i="432" s="1"/>
  <c r="K24" i="432"/>
  <c r="J24" i="432"/>
  <c r="I24" i="432" s="1"/>
  <c r="G24" i="432"/>
  <c r="E24" i="432"/>
  <c r="AQ23" i="432"/>
  <c r="AH23" i="432"/>
  <c r="V23" i="432"/>
  <c r="R23" i="432"/>
  <c r="S23" i="432" s="1"/>
  <c r="K23" i="432"/>
  <c r="J23" i="432"/>
  <c r="I23" i="432" s="1"/>
  <c r="G23" i="432"/>
  <c r="E23" i="432"/>
  <c r="AQ22" i="432"/>
  <c r="AH22" i="432"/>
  <c r="V22" i="432"/>
  <c r="R22" i="432"/>
  <c r="S22" i="432" s="1"/>
  <c r="K22" i="432"/>
  <c r="J22" i="432"/>
  <c r="I22" i="432" s="1"/>
  <c r="G22" i="432"/>
  <c r="E22" i="432"/>
  <c r="AQ21" i="432"/>
  <c r="AH21" i="432"/>
  <c r="V21" i="432"/>
  <c r="R21" i="432"/>
  <c r="S21" i="432" s="1"/>
  <c r="K21" i="432"/>
  <c r="J21" i="432"/>
  <c r="I21" i="432" s="1"/>
  <c r="G21" i="432"/>
  <c r="E21" i="432"/>
  <c r="AQ20" i="432"/>
  <c r="AH20" i="432"/>
  <c r="V20" i="432"/>
  <c r="R20" i="432"/>
  <c r="S20" i="432" s="1"/>
  <c r="K20" i="432"/>
  <c r="J20" i="432"/>
  <c r="I20" i="432" s="1"/>
  <c r="G20" i="432"/>
  <c r="E20" i="432"/>
  <c r="AQ19" i="432"/>
  <c r="AH19" i="432"/>
  <c r="V19" i="432"/>
  <c r="R19" i="432"/>
  <c r="S19" i="432" s="1"/>
  <c r="K19" i="432"/>
  <c r="J19" i="432"/>
  <c r="I19" i="432" s="1"/>
  <c r="G19" i="432"/>
  <c r="E19" i="432"/>
  <c r="AQ18" i="432"/>
  <c r="AH18" i="432"/>
  <c r="V18" i="432"/>
  <c r="R18" i="432"/>
  <c r="S18" i="432" s="1"/>
  <c r="K18" i="432"/>
  <c r="J18" i="432"/>
  <c r="I18" i="432" s="1"/>
  <c r="G18" i="432"/>
  <c r="E18" i="432"/>
  <c r="AQ17" i="432"/>
  <c r="AH17" i="432"/>
  <c r="V17" i="432"/>
  <c r="R17" i="432"/>
  <c r="S17" i="432" s="1"/>
  <c r="K17" i="432"/>
  <c r="J17" i="432"/>
  <c r="I17" i="432" s="1"/>
  <c r="G17" i="432"/>
  <c r="E17" i="432"/>
  <c r="AQ16" i="432"/>
  <c r="AH16" i="432"/>
  <c r="V16" i="432"/>
  <c r="R16" i="432"/>
  <c r="S16" i="432" s="1"/>
  <c r="K16" i="432"/>
  <c r="J16" i="432"/>
  <c r="I16" i="432" s="1"/>
  <c r="G16" i="432"/>
  <c r="E16" i="432"/>
  <c r="AQ15" i="432"/>
  <c r="AH15" i="432"/>
  <c r="V15" i="432"/>
  <c r="R15" i="432"/>
  <c r="S15" i="432" s="1"/>
  <c r="K15" i="432"/>
  <c r="J15" i="432"/>
  <c r="I15" i="432" s="1"/>
  <c r="G15" i="432"/>
  <c r="E15" i="432"/>
  <c r="AQ14" i="432"/>
  <c r="AH14" i="432"/>
  <c r="R14" i="432"/>
  <c r="S14" i="432" s="1"/>
  <c r="K14" i="432"/>
  <c r="J14" i="432"/>
  <c r="I14" i="432" s="1"/>
  <c r="G14" i="432"/>
  <c r="E14" i="432"/>
  <c r="AQ13" i="432"/>
  <c r="AH13" i="432"/>
  <c r="R13" i="432"/>
  <c r="S13" i="432" s="1"/>
  <c r="K13" i="432"/>
  <c r="J13" i="432"/>
  <c r="I13" i="432" s="1"/>
  <c r="G13" i="432"/>
  <c r="E13" i="432"/>
  <c r="AQ12" i="432"/>
  <c r="AH12" i="432"/>
  <c r="V12" i="432"/>
  <c r="R12" i="432"/>
  <c r="S12" i="432" s="1"/>
  <c r="K12" i="432"/>
  <c r="J12" i="432"/>
  <c r="I12" i="432" s="1"/>
  <c r="G12" i="432"/>
  <c r="E12" i="432"/>
  <c r="AH11" i="432"/>
  <c r="V11" i="432"/>
  <c r="K11" i="432"/>
  <c r="J11" i="432"/>
  <c r="I11" i="432" s="1"/>
  <c r="G11" i="432"/>
  <c r="E11" i="432"/>
  <c r="AG8" i="432"/>
  <c r="T34" i="432" l="1"/>
  <c r="AI34" i="432"/>
  <c r="T32" i="432"/>
  <c r="T31" i="432"/>
  <c r="T27" i="432"/>
  <c r="AI27" i="432" s="1"/>
  <c r="T23" i="432"/>
  <c r="AI23" i="432" s="1"/>
  <c r="T19" i="432"/>
  <c r="AI19" i="432" s="1"/>
  <c r="T15" i="432"/>
  <c r="T16" i="432"/>
  <c r="T28" i="432"/>
  <c r="AI28" i="432" s="1"/>
  <c r="T13" i="432"/>
  <c r="AI13" i="432" s="1"/>
  <c r="AI15" i="432"/>
  <c r="T17" i="432"/>
  <c r="AI17" i="432" s="1"/>
  <c r="T21" i="432"/>
  <c r="AI21" i="432" s="1"/>
  <c r="T25" i="432"/>
  <c r="AI25" i="432" s="1"/>
  <c r="AI31" i="432"/>
  <c r="T14" i="432"/>
  <c r="AI14" i="432" s="1"/>
  <c r="AI16" i="432"/>
  <c r="T18" i="432"/>
  <c r="AI18" i="432" s="1"/>
  <c r="T22" i="432"/>
  <c r="AI22" i="432" s="1"/>
  <c r="T26" i="432"/>
  <c r="AI26" i="432" s="1"/>
  <c r="T30" i="432"/>
  <c r="AI30" i="432" s="1"/>
  <c r="AI32" i="432"/>
  <c r="T33" i="432"/>
  <c r="AI33" i="432" s="1"/>
  <c r="S34" i="432"/>
  <c r="AI29" i="432"/>
  <c r="T20" i="432"/>
  <c r="AI20" i="432" s="1"/>
  <c r="T24" i="432"/>
  <c r="AI24" i="432" s="1"/>
  <c r="T29" i="432"/>
  <c r="T12" i="432"/>
  <c r="AI12" i="432" s="1"/>
  <c r="T11" i="432"/>
  <c r="S11" i="432"/>
  <c r="R35" i="432"/>
  <c r="K33" i="432"/>
  <c r="K34" i="432"/>
  <c r="AH35" i="432"/>
  <c r="AQ11" i="432"/>
  <c r="AQ35" i="432" s="1"/>
  <c r="S35" i="432" l="1"/>
  <c r="T35" i="432"/>
  <c r="AI35" i="432" s="1"/>
  <c r="AI11" i="432"/>
  <c r="AP10" i="431"/>
  <c r="AG10" i="431"/>
  <c r="Q10" i="431"/>
  <c r="AR35" i="431"/>
  <c r="AQ34" i="431"/>
  <c r="AH34" i="431"/>
  <c r="V34" i="431"/>
  <c r="S34" i="431"/>
  <c r="R34" i="431"/>
  <c r="K34" i="431"/>
  <c r="J34" i="431"/>
  <c r="I34" i="431" s="1"/>
  <c r="G34" i="431"/>
  <c r="E34" i="431"/>
  <c r="AQ33" i="431"/>
  <c r="AH33" i="431"/>
  <c r="V33" i="431"/>
  <c r="R33" i="431"/>
  <c r="S33" i="431" s="1"/>
  <c r="J33" i="431"/>
  <c r="I33" i="431" s="1"/>
  <c r="G33" i="431"/>
  <c r="E33" i="431"/>
  <c r="AW32" i="431"/>
  <c r="AQ32" i="431"/>
  <c r="AH32" i="431"/>
  <c r="V32" i="431"/>
  <c r="R32" i="431"/>
  <c r="T32" i="431" s="1"/>
  <c r="K32" i="431"/>
  <c r="J32" i="431"/>
  <c r="I32" i="431" s="1"/>
  <c r="G32" i="431"/>
  <c r="E32" i="431"/>
  <c r="AQ31" i="431"/>
  <c r="AH31" i="431"/>
  <c r="V31" i="431"/>
  <c r="R31" i="431"/>
  <c r="T31" i="431" s="1"/>
  <c r="K31" i="431"/>
  <c r="J31" i="431"/>
  <c r="I31" i="431" s="1"/>
  <c r="G31" i="431"/>
  <c r="E31" i="431"/>
  <c r="AQ30" i="431"/>
  <c r="AH30" i="431"/>
  <c r="V30" i="431"/>
  <c r="R30" i="431"/>
  <c r="T30" i="431" s="1"/>
  <c r="K30" i="431"/>
  <c r="J30" i="431"/>
  <c r="I30" i="431" s="1"/>
  <c r="G30" i="431"/>
  <c r="E30" i="431"/>
  <c r="AQ29" i="431"/>
  <c r="AH29" i="431"/>
  <c r="V29" i="431"/>
  <c r="R29" i="431"/>
  <c r="T29" i="431" s="1"/>
  <c r="K29" i="431"/>
  <c r="J29" i="431"/>
  <c r="I29" i="431" s="1"/>
  <c r="G29" i="431"/>
  <c r="E29" i="431"/>
  <c r="AQ28" i="431"/>
  <c r="AH28" i="431"/>
  <c r="V28" i="431"/>
  <c r="R28" i="431"/>
  <c r="T28" i="431" s="1"/>
  <c r="K28" i="431"/>
  <c r="J28" i="431"/>
  <c r="I28" i="431" s="1"/>
  <c r="G28" i="431"/>
  <c r="E28" i="431"/>
  <c r="AQ27" i="431"/>
  <c r="AH27" i="431"/>
  <c r="V27" i="431"/>
  <c r="R27" i="431"/>
  <c r="T27" i="431" s="1"/>
  <c r="K27" i="431"/>
  <c r="J27" i="431"/>
  <c r="I27" i="431" s="1"/>
  <c r="G27" i="431"/>
  <c r="E27" i="431"/>
  <c r="AQ26" i="431"/>
  <c r="AH26" i="431"/>
  <c r="V26" i="431"/>
  <c r="R26" i="431"/>
  <c r="T26" i="431" s="1"/>
  <c r="K26" i="431"/>
  <c r="J26" i="431"/>
  <c r="I26" i="431" s="1"/>
  <c r="G26" i="431"/>
  <c r="E26" i="431"/>
  <c r="AQ25" i="431"/>
  <c r="AH25" i="431"/>
  <c r="V25" i="431"/>
  <c r="R25" i="431"/>
  <c r="T25" i="431" s="1"/>
  <c r="K25" i="431"/>
  <c r="J25" i="431"/>
  <c r="I25" i="431" s="1"/>
  <c r="G25" i="431"/>
  <c r="E25" i="431"/>
  <c r="AQ24" i="431"/>
  <c r="AH24" i="431"/>
  <c r="V24" i="431"/>
  <c r="R24" i="431"/>
  <c r="T24" i="431" s="1"/>
  <c r="K24" i="431"/>
  <c r="J24" i="431"/>
  <c r="I24" i="431" s="1"/>
  <c r="G24" i="431"/>
  <c r="E24" i="431"/>
  <c r="AQ23" i="431"/>
  <c r="AH23" i="431"/>
  <c r="V23" i="431"/>
  <c r="R23" i="431"/>
  <c r="S23" i="431" s="1"/>
  <c r="K23" i="431"/>
  <c r="J23" i="431"/>
  <c r="I23" i="431" s="1"/>
  <c r="G23" i="431"/>
  <c r="E23" i="431"/>
  <c r="AQ22" i="431"/>
  <c r="AH22" i="431"/>
  <c r="V22" i="431"/>
  <c r="R22" i="431"/>
  <c r="S22" i="431" s="1"/>
  <c r="K22" i="431"/>
  <c r="J22" i="431"/>
  <c r="I22" i="431" s="1"/>
  <c r="G22" i="431"/>
  <c r="E22" i="431"/>
  <c r="AQ21" i="431"/>
  <c r="AH21" i="431"/>
  <c r="V21" i="431"/>
  <c r="R21" i="431"/>
  <c r="S21" i="431" s="1"/>
  <c r="K21" i="431"/>
  <c r="J21" i="431"/>
  <c r="I21" i="431" s="1"/>
  <c r="G21" i="431"/>
  <c r="E21" i="431"/>
  <c r="AQ20" i="431"/>
  <c r="AH20" i="431"/>
  <c r="V20" i="431"/>
  <c r="R20" i="431"/>
  <c r="S20" i="431" s="1"/>
  <c r="K20" i="431"/>
  <c r="J20" i="431"/>
  <c r="I20" i="431" s="1"/>
  <c r="G20" i="431"/>
  <c r="E20" i="431"/>
  <c r="AQ19" i="431"/>
  <c r="AH19" i="431"/>
  <c r="V19" i="431"/>
  <c r="R19" i="431"/>
  <c r="S19" i="431" s="1"/>
  <c r="K19" i="431"/>
  <c r="J19" i="431"/>
  <c r="I19" i="431" s="1"/>
  <c r="G19" i="431"/>
  <c r="E19" i="431"/>
  <c r="AQ18" i="431"/>
  <c r="AH18" i="431"/>
  <c r="V18" i="431"/>
  <c r="R18" i="431"/>
  <c r="S18" i="431" s="1"/>
  <c r="K18" i="431"/>
  <c r="J18" i="431"/>
  <c r="I18" i="431" s="1"/>
  <c r="G18" i="431"/>
  <c r="E18" i="431"/>
  <c r="AQ17" i="431"/>
  <c r="AH17" i="431"/>
  <c r="V17" i="431"/>
  <c r="R17" i="431"/>
  <c r="S17" i="431" s="1"/>
  <c r="K17" i="431"/>
  <c r="J17" i="431"/>
  <c r="I17" i="431" s="1"/>
  <c r="G17" i="431"/>
  <c r="E17" i="431"/>
  <c r="AQ16" i="431"/>
  <c r="AH16" i="431"/>
  <c r="V16" i="431"/>
  <c r="R16" i="431"/>
  <c r="S16" i="431" s="1"/>
  <c r="K16" i="431"/>
  <c r="J16" i="431"/>
  <c r="I16" i="431" s="1"/>
  <c r="G16" i="431"/>
  <c r="E16" i="431"/>
  <c r="AQ15" i="431"/>
  <c r="AH15" i="431"/>
  <c r="V15" i="431"/>
  <c r="R15" i="431"/>
  <c r="S15" i="431" s="1"/>
  <c r="K15" i="431"/>
  <c r="J15" i="431"/>
  <c r="I15" i="431" s="1"/>
  <c r="G15" i="431"/>
  <c r="E15" i="431"/>
  <c r="AQ14" i="431"/>
  <c r="AH14" i="431"/>
  <c r="V14" i="431"/>
  <c r="R14" i="431"/>
  <c r="S14" i="431" s="1"/>
  <c r="K14" i="431"/>
  <c r="J14" i="431"/>
  <c r="I14" i="431" s="1"/>
  <c r="G14" i="431"/>
  <c r="E14" i="431"/>
  <c r="AQ13" i="431"/>
  <c r="AH13" i="431"/>
  <c r="V13" i="431"/>
  <c r="R13" i="431"/>
  <c r="S13" i="431" s="1"/>
  <c r="K13" i="431"/>
  <c r="J13" i="431"/>
  <c r="I13" i="431" s="1"/>
  <c r="G13" i="431"/>
  <c r="E13" i="431"/>
  <c r="AQ12" i="431"/>
  <c r="AH12" i="431"/>
  <c r="V12" i="431"/>
  <c r="R12" i="431"/>
  <c r="S12" i="431" s="1"/>
  <c r="K12" i="431"/>
  <c r="J12" i="431"/>
  <c r="I12" i="431" s="1"/>
  <c r="G12" i="431"/>
  <c r="E12" i="431"/>
  <c r="AH11" i="431"/>
  <c r="V11" i="431"/>
  <c r="K11" i="431"/>
  <c r="J11" i="431"/>
  <c r="I11" i="431" s="1"/>
  <c r="G11" i="431"/>
  <c r="E11" i="431"/>
  <c r="AP35" i="431"/>
  <c r="AG35" i="431"/>
  <c r="R11" i="431"/>
  <c r="AG8" i="431"/>
  <c r="T34" i="431" l="1"/>
  <c r="AI34" i="431" s="1"/>
  <c r="T23" i="431"/>
  <c r="T22" i="431"/>
  <c r="AI22" i="431" s="1"/>
  <c r="T19" i="431"/>
  <c r="T18" i="431"/>
  <c r="AI18" i="431" s="1"/>
  <c r="T15" i="431"/>
  <c r="T14" i="431"/>
  <c r="AI14" i="431" s="1"/>
  <c r="T16" i="431"/>
  <c r="AI16" i="431" s="1"/>
  <c r="T20" i="431"/>
  <c r="AI20" i="431" s="1"/>
  <c r="T13" i="431"/>
  <c r="AI13" i="431" s="1"/>
  <c r="AI15" i="431"/>
  <c r="T17" i="431"/>
  <c r="AI17" i="431" s="1"/>
  <c r="AI19" i="431"/>
  <c r="T21" i="431"/>
  <c r="AI23" i="431"/>
  <c r="AI24" i="431"/>
  <c r="AI25" i="431"/>
  <c r="AI26" i="431"/>
  <c r="AI27" i="431"/>
  <c r="AI28" i="431"/>
  <c r="AI29" i="431"/>
  <c r="AI30" i="431"/>
  <c r="AI31" i="431"/>
  <c r="AI32" i="431"/>
  <c r="T33" i="431"/>
  <c r="AI33" i="431" s="1"/>
  <c r="AI21" i="431"/>
  <c r="T12" i="431"/>
  <c r="AI12" i="431" s="1"/>
  <c r="R35" i="431"/>
  <c r="T11" i="431"/>
  <c r="S11" i="431"/>
  <c r="K33" i="431"/>
  <c r="AH35" i="431"/>
  <c r="S24" i="431"/>
  <c r="S25" i="431"/>
  <c r="S26" i="431"/>
  <c r="S27" i="431"/>
  <c r="S28" i="431"/>
  <c r="S29" i="431"/>
  <c r="S30" i="431"/>
  <c r="S31" i="431"/>
  <c r="S32" i="431"/>
  <c r="AQ11" i="431"/>
  <c r="AQ35" i="431" s="1"/>
  <c r="T35" i="431" l="1"/>
  <c r="AI35" i="431" s="1"/>
  <c r="AI11" i="431"/>
  <c r="S35" i="431"/>
  <c r="AP10" i="430" l="1"/>
  <c r="AG10" i="430"/>
  <c r="Q10" i="430"/>
  <c r="AR35" i="430"/>
  <c r="AQ34" i="430"/>
  <c r="AH34" i="430"/>
  <c r="V34" i="430"/>
  <c r="R34" i="430"/>
  <c r="J34" i="430"/>
  <c r="K34" i="430" s="1"/>
  <c r="G34" i="430"/>
  <c r="E34" i="430"/>
  <c r="AQ33" i="430"/>
  <c r="AH33" i="430"/>
  <c r="V33" i="430"/>
  <c r="R33" i="430"/>
  <c r="J33" i="430"/>
  <c r="K33" i="430" s="1"/>
  <c r="I33" i="430"/>
  <c r="G33" i="430"/>
  <c r="E33" i="430"/>
  <c r="AW32" i="430"/>
  <c r="AQ32" i="430"/>
  <c r="AH32" i="430"/>
  <c r="V32" i="430"/>
  <c r="R32" i="430"/>
  <c r="K32" i="430"/>
  <c r="J32" i="430"/>
  <c r="I32" i="430" s="1"/>
  <c r="G32" i="430"/>
  <c r="E32" i="430"/>
  <c r="AQ31" i="430"/>
  <c r="AH31" i="430"/>
  <c r="V31" i="430"/>
  <c r="R31" i="430"/>
  <c r="S31" i="430" s="1"/>
  <c r="K31" i="430"/>
  <c r="J31" i="430"/>
  <c r="I31" i="430" s="1"/>
  <c r="G31" i="430"/>
  <c r="E31" i="430"/>
  <c r="AQ30" i="430"/>
  <c r="AH30" i="430"/>
  <c r="V30" i="430"/>
  <c r="R30" i="430"/>
  <c r="S30" i="430" s="1"/>
  <c r="K30" i="430"/>
  <c r="J30" i="430"/>
  <c r="I30" i="430" s="1"/>
  <c r="G30" i="430"/>
  <c r="E30" i="430"/>
  <c r="AQ29" i="430"/>
  <c r="AH29" i="430"/>
  <c r="V29" i="430"/>
  <c r="R29" i="430"/>
  <c r="S29" i="430" s="1"/>
  <c r="K29" i="430"/>
  <c r="J29" i="430"/>
  <c r="I29" i="430" s="1"/>
  <c r="G29" i="430"/>
  <c r="E29" i="430"/>
  <c r="AQ28" i="430"/>
  <c r="AH28" i="430"/>
  <c r="V28" i="430"/>
  <c r="R28" i="430"/>
  <c r="S28" i="430" s="1"/>
  <c r="K28" i="430"/>
  <c r="J28" i="430"/>
  <c r="I28" i="430" s="1"/>
  <c r="G28" i="430"/>
  <c r="E28" i="430"/>
  <c r="AQ27" i="430"/>
  <c r="AH27" i="430"/>
  <c r="V27" i="430"/>
  <c r="R27" i="430"/>
  <c r="S27" i="430" s="1"/>
  <c r="K27" i="430"/>
  <c r="J27" i="430"/>
  <c r="I27" i="430" s="1"/>
  <c r="G27" i="430"/>
  <c r="E27" i="430"/>
  <c r="AQ26" i="430"/>
  <c r="AH26" i="430"/>
  <c r="V26" i="430"/>
  <c r="R26" i="430"/>
  <c r="S26" i="430" s="1"/>
  <c r="K26" i="430"/>
  <c r="J26" i="430"/>
  <c r="I26" i="430" s="1"/>
  <c r="G26" i="430"/>
  <c r="E26" i="430"/>
  <c r="AQ25" i="430"/>
  <c r="AH25" i="430"/>
  <c r="V25" i="430"/>
  <c r="R25" i="430"/>
  <c r="S25" i="430" s="1"/>
  <c r="K25" i="430"/>
  <c r="J25" i="430"/>
  <c r="I25" i="430" s="1"/>
  <c r="G25" i="430"/>
  <c r="E25" i="430"/>
  <c r="AQ24" i="430"/>
  <c r="AH24" i="430"/>
  <c r="V24" i="430"/>
  <c r="R24" i="430"/>
  <c r="S24" i="430" s="1"/>
  <c r="K24" i="430"/>
  <c r="J24" i="430"/>
  <c r="I24" i="430" s="1"/>
  <c r="G24" i="430"/>
  <c r="E24" i="430"/>
  <c r="AQ23" i="430"/>
  <c r="AH23" i="430"/>
  <c r="V23" i="430"/>
  <c r="R23" i="430"/>
  <c r="S23" i="430" s="1"/>
  <c r="K23" i="430"/>
  <c r="J23" i="430"/>
  <c r="I23" i="430" s="1"/>
  <c r="G23" i="430"/>
  <c r="E23" i="430"/>
  <c r="AQ22" i="430"/>
  <c r="AH22" i="430"/>
  <c r="V22" i="430"/>
  <c r="R22" i="430"/>
  <c r="S22" i="430" s="1"/>
  <c r="K22" i="430"/>
  <c r="J22" i="430"/>
  <c r="I22" i="430" s="1"/>
  <c r="G22" i="430"/>
  <c r="E22" i="430"/>
  <c r="AQ21" i="430"/>
  <c r="AH21" i="430"/>
  <c r="V21" i="430"/>
  <c r="R21" i="430"/>
  <c r="S21" i="430" s="1"/>
  <c r="K21" i="430"/>
  <c r="J21" i="430"/>
  <c r="I21" i="430" s="1"/>
  <c r="G21" i="430"/>
  <c r="E21" i="430"/>
  <c r="AQ20" i="430"/>
  <c r="AH20" i="430"/>
  <c r="V20" i="430"/>
  <c r="R20" i="430"/>
  <c r="S20" i="430" s="1"/>
  <c r="K20" i="430"/>
  <c r="J20" i="430"/>
  <c r="I20" i="430" s="1"/>
  <c r="G20" i="430"/>
  <c r="E20" i="430"/>
  <c r="AQ19" i="430"/>
  <c r="AH19" i="430"/>
  <c r="V19" i="430"/>
  <c r="R19" i="430"/>
  <c r="S19" i="430" s="1"/>
  <c r="K19" i="430"/>
  <c r="J19" i="430"/>
  <c r="I19" i="430" s="1"/>
  <c r="G19" i="430"/>
  <c r="E19" i="430"/>
  <c r="AQ18" i="430"/>
  <c r="AH18" i="430"/>
  <c r="V18" i="430"/>
  <c r="R18" i="430"/>
  <c r="S18" i="430" s="1"/>
  <c r="K18" i="430"/>
  <c r="J18" i="430"/>
  <c r="I18" i="430" s="1"/>
  <c r="G18" i="430"/>
  <c r="E18" i="430"/>
  <c r="AQ17" i="430"/>
  <c r="AH17" i="430"/>
  <c r="V17" i="430"/>
  <c r="R17" i="430"/>
  <c r="S17" i="430" s="1"/>
  <c r="K17" i="430"/>
  <c r="J17" i="430"/>
  <c r="I17" i="430" s="1"/>
  <c r="G17" i="430"/>
  <c r="E17" i="430"/>
  <c r="AQ16" i="430"/>
  <c r="AH16" i="430"/>
  <c r="V16" i="430"/>
  <c r="R16" i="430"/>
  <c r="S16" i="430" s="1"/>
  <c r="K16" i="430"/>
  <c r="J16" i="430"/>
  <c r="I16" i="430" s="1"/>
  <c r="G16" i="430"/>
  <c r="E16" i="430"/>
  <c r="AQ15" i="430"/>
  <c r="AH15" i="430"/>
  <c r="V15" i="430"/>
  <c r="R15" i="430"/>
  <c r="S15" i="430" s="1"/>
  <c r="K15" i="430"/>
  <c r="J15" i="430"/>
  <c r="I15" i="430" s="1"/>
  <c r="G15" i="430"/>
  <c r="E15" i="430"/>
  <c r="AQ14" i="430"/>
  <c r="AH14" i="430"/>
  <c r="V14" i="430"/>
  <c r="R14" i="430"/>
  <c r="S14" i="430" s="1"/>
  <c r="K14" i="430"/>
  <c r="J14" i="430"/>
  <c r="I14" i="430" s="1"/>
  <c r="G14" i="430"/>
  <c r="E14" i="430"/>
  <c r="AQ13" i="430"/>
  <c r="AH13" i="430"/>
  <c r="V13" i="430"/>
  <c r="R13" i="430"/>
  <c r="S13" i="430" s="1"/>
  <c r="K13" i="430"/>
  <c r="J13" i="430"/>
  <c r="I13" i="430" s="1"/>
  <c r="G13" i="430"/>
  <c r="E13" i="430"/>
  <c r="AQ12" i="430"/>
  <c r="AH12" i="430"/>
  <c r="V12" i="430"/>
  <c r="R12" i="430"/>
  <c r="S12" i="430" s="1"/>
  <c r="K12" i="430"/>
  <c r="J12" i="430"/>
  <c r="I12" i="430" s="1"/>
  <c r="G12" i="430"/>
  <c r="E12" i="430"/>
  <c r="AH11" i="430"/>
  <c r="V11" i="430"/>
  <c r="K11" i="430"/>
  <c r="J11" i="430"/>
  <c r="I11" i="430" s="1"/>
  <c r="G11" i="430"/>
  <c r="E11" i="430"/>
  <c r="AP35" i="430"/>
  <c r="AG35" i="430"/>
  <c r="R11" i="430"/>
  <c r="AG8" i="430"/>
  <c r="S34" i="430" l="1"/>
  <c r="T34" i="430"/>
  <c r="AI34" i="430" s="1"/>
  <c r="S32" i="430"/>
  <c r="T33" i="430"/>
  <c r="AI33" i="430" s="1"/>
  <c r="T31" i="430"/>
  <c r="AI31" i="430" s="1"/>
  <c r="T27" i="430"/>
  <c r="AI27" i="430" s="1"/>
  <c r="T23" i="430"/>
  <c r="T19" i="430"/>
  <c r="AI19" i="430" s="1"/>
  <c r="T15" i="430"/>
  <c r="AH35" i="430"/>
  <c r="T20" i="430"/>
  <c r="AI20" i="430" s="1"/>
  <c r="T24" i="430"/>
  <c r="AI24" i="430" s="1"/>
  <c r="T28" i="430"/>
  <c r="AI28" i="430" s="1"/>
  <c r="T13" i="430"/>
  <c r="AI13" i="430" s="1"/>
  <c r="AI23" i="430"/>
  <c r="T25" i="430"/>
  <c r="AI25" i="430" s="1"/>
  <c r="T29" i="430"/>
  <c r="AI29" i="430" s="1"/>
  <c r="T14" i="430"/>
  <c r="AI14" i="430" s="1"/>
  <c r="T18" i="430"/>
  <c r="AI18" i="430" s="1"/>
  <c r="T22" i="430"/>
  <c r="AI22" i="430" s="1"/>
  <c r="T26" i="430"/>
  <c r="AI26" i="430" s="1"/>
  <c r="T30" i="430"/>
  <c r="AI30" i="430" s="1"/>
  <c r="S33" i="430"/>
  <c r="AI17" i="430"/>
  <c r="T12" i="430"/>
  <c r="AI12" i="430" s="1"/>
  <c r="T16" i="430"/>
  <c r="AI16" i="430" s="1"/>
  <c r="T32" i="430"/>
  <c r="AI32" i="430" s="1"/>
  <c r="AI15" i="430"/>
  <c r="T17" i="430"/>
  <c r="T21" i="430"/>
  <c r="AI21" i="430" s="1"/>
  <c r="R35" i="430"/>
  <c r="T11" i="430"/>
  <c r="S11" i="430"/>
  <c r="AQ11" i="430"/>
  <c r="AQ35" i="430" s="1"/>
  <c r="I34" i="430"/>
  <c r="S35" i="430" l="1"/>
  <c r="T35" i="430"/>
  <c r="AI35" i="430" s="1"/>
  <c r="AI11" i="430"/>
  <c r="AP10" i="429" l="1"/>
  <c r="AG10" i="429"/>
  <c r="AG35" i="429" s="1"/>
  <c r="Q10" i="429"/>
  <c r="AR35" i="429"/>
  <c r="AQ34" i="429"/>
  <c r="AH34" i="429"/>
  <c r="V34" i="429"/>
  <c r="R34" i="429"/>
  <c r="J34" i="429"/>
  <c r="K34" i="429" s="1"/>
  <c r="I34" i="429"/>
  <c r="G34" i="429"/>
  <c r="E34" i="429"/>
  <c r="AQ33" i="429"/>
  <c r="AH33" i="429"/>
  <c r="V33" i="429"/>
  <c r="R33" i="429"/>
  <c r="J33" i="429"/>
  <c r="K33" i="429" s="1"/>
  <c r="I33" i="429"/>
  <c r="G33" i="429"/>
  <c r="E33" i="429"/>
  <c r="AW32" i="429"/>
  <c r="AQ32" i="429"/>
  <c r="AH32" i="429"/>
  <c r="V32" i="429"/>
  <c r="R32" i="429"/>
  <c r="K32" i="429"/>
  <c r="J32" i="429"/>
  <c r="I32" i="429" s="1"/>
  <c r="G32" i="429"/>
  <c r="E32" i="429"/>
  <c r="AQ31" i="429"/>
  <c r="AH31" i="429"/>
  <c r="V31" i="429"/>
  <c r="R31" i="429"/>
  <c r="K31" i="429"/>
  <c r="J31" i="429"/>
  <c r="I31" i="429" s="1"/>
  <c r="G31" i="429"/>
  <c r="E31" i="429"/>
  <c r="AQ30" i="429"/>
  <c r="AH30" i="429"/>
  <c r="V30" i="429"/>
  <c r="R30" i="429"/>
  <c r="K30" i="429"/>
  <c r="J30" i="429"/>
  <c r="I30" i="429" s="1"/>
  <c r="G30" i="429"/>
  <c r="E30" i="429"/>
  <c r="AQ29" i="429"/>
  <c r="AH29" i="429"/>
  <c r="V29" i="429"/>
  <c r="R29" i="429"/>
  <c r="K29" i="429"/>
  <c r="J29" i="429"/>
  <c r="I29" i="429" s="1"/>
  <c r="G29" i="429"/>
  <c r="E29" i="429"/>
  <c r="AQ28" i="429"/>
  <c r="AH28" i="429"/>
  <c r="V28" i="429"/>
  <c r="R28" i="429"/>
  <c r="K28" i="429"/>
  <c r="J28" i="429"/>
  <c r="I28" i="429" s="1"/>
  <c r="G28" i="429"/>
  <c r="E28" i="429"/>
  <c r="AQ27" i="429"/>
  <c r="AH27" i="429"/>
  <c r="V27" i="429"/>
  <c r="R27" i="429"/>
  <c r="K27" i="429"/>
  <c r="J27" i="429"/>
  <c r="I27" i="429" s="1"/>
  <c r="G27" i="429"/>
  <c r="E27" i="429"/>
  <c r="AQ26" i="429"/>
  <c r="AH26" i="429"/>
  <c r="V26" i="429"/>
  <c r="R26" i="429"/>
  <c r="T26" i="429" s="1"/>
  <c r="K26" i="429"/>
  <c r="J26" i="429"/>
  <c r="I26" i="429" s="1"/>
  <c r="G26" i="429"/>
  <c r="E26" i="429"/>
  <c r="AQ25" i="429"/>
  <c r="AH25" i="429"/>
  <c r="V25" i="429"/>
  <c r="R25" i="429"/>
  <c r="K25" i="429"/>
  <c r="J25" i="429"/>
  <c r="I25" i="429" s="1"/>
  <c r="G25" i="429"/>
  <c r="E25" i="429"/>
  <c r="AQ24" i="429"/>
  <c r="AH24" i="429"/>
  <c r="V24" i="429"/>
  <c r="R24" i="429"/>
  <c r="K24" i="429"/>
  <c r="J24" i="429"/>
  <c r="I24" i="429" s="1"/>
  <c r="G24" i="429"/>
  <c r="E24" i="429"/>
  <c r="AQ23" i="429"/>
  <c r="AH23" i="429"/>
  <c r="V23" i="429"/>
  <c r="R23" i="429"/>
  <c r="S23" i="429" s="1"/>
  <c r="K23" i="429"/>
  <c r="J23" i="429"/>
  <c r="I23" i="429" s="1"/>
  <c r="G23" i="429"/>
  <c r="E23" i="429"/>
  <c r="AQ22" i="429"/>
  <c r="AH22" i="429"/>
  <c r="V22" i="429"/>
  <c r="R22" i="429"/>
  <c r="S22" i="429" s="1"/>
  <c r="K22" i="429"/>
  <c r="J22" i="429"/>
  <c r="I22" i="429" s="1"/>
  <c r="G22" i="429"/>
  <c r="E22" i="429"/>
  <c r="AQ21" i="429"/>
  <c r="AH21" i="429"/>
  <c r="V21" i="429"/>
  <c r="R21" i="429"/>
  <c r="S21" i="429" s="1"/>
  <c r="K21" i="429"/>
  <c r="J21" i="429"/>
  <c r="I21" i="429" s="1"/>
  <c r="G21" i="429"/>
  <c r="E21" i="429"/>
  <c r="AQ20" i="429"/>
  <c r="AH20" i="429"/>
  <c r="V20" i="429"/>
  <c r="R20" i="429"/>
  <c r="S20" i="429" s="1"/>
  <c r="K20" i="429"/>
  <c r="J20" i="429"/>
  <c r="I20" i="429" s="1"/>
  <c r="G20" i="429"/>
  <c r="E20" i="429"/>
  <c r="AQ19" i="429"/>
  <c r="AH19" i="429"/>
  <c r="V19" i="429"/>
  <c r="R19" i="429"/>
  <c r="S19" i="429" s="1"/>
  <c r="K19" i="429"/>
  <c r="J19" i="429"/>
  <c r="I19" i="429" s="1"/>
  <c r="G19" i="429"/>
  <c r="E19" i="429"/>
  <c r="AQ18" i="429"/>
  <c r="AH18" i="429"/>
  <c r="V18" i="429"/>
  <c r="R18" i="429"/>
  <c r="S18" i="429" s="1"/>
  <c r="K18" i="429"/>
  <c r="J18" i="429"/>
  <c r="I18" i="429" s="1"/>
  <c r="G18" i="429"/>
  <c r="E18" i="429"/>
  <c r="AQ17" i="429"/>
  <c r="AH17" i="429"/>
  <c r="V17" i="429"/>
  <c r="R17" i="429"/>
  <c r="S17" i="429" s="1"/>
  <c r="K17" i="429"/>
  <c r="J17" i="429"/>
  <c r="I17" i="429" s="1"/>
  <c r="G17" i="429"/>
  <c r="E17" i="429"/>
  <c r="AQ16" i="429"/>
  <c r="AH16" i="429"/>
  <c r="V16" i="429"/>
  <c r="R16" i="429"/>
  <c r="S16" i="429" s="1"/>
  <c r="K16" i="429"/>
  <c r="J16" i="429"/>
  <c r="I16" i="429" s="1"/>
  <c r="G16" i="429"/>
  <c r="E16" i="429"/>
  <c r="AQ15" i="429"/>
  <c r="AH15" i="429"/>
  <c r="V15" i="429"/>
  <c r="R15" i="429"/>
  <c r="S15" i="429" s="1"/>
  <c r="K15" i="429"/>
  <c r="J15" i="429"/>
  <c r="I15" i="429" s="1"/>
  <c r="G15" i="429"/>
  <c r="E15" i="429"/>
  <c r="AQ14" i="429"/>
  <c r="AH14" i="429"/>
  <c r="V14" i="429"/>
  <c r="R14" i="429"/>
  <c r="S14" i="429" s="1"/>
  <c r="K14" i="429"/>
  <c r="J14" i="429"/>
  <c r="I14" i="429" s="1"/>
  <c r="G14" i="429"/>
  <c r="E14" i="429"/>
  <c r="AQ13" i="429"/>
  <c r="AH13" i="429"/>
  <c r="V13" i="429"/>
  <c r="R13" i="429"/>
  <c r="S13" i="429" s="1"/>
  <c r="K13" i="429"/>
  <c r="J13" i="429"/>
  <c r="I13" i="429" s="1"/>
  <c r="G13" i="429"/>
  <c r="E13" i="429"/>
  <c r="AQ12" i="429"/>
  <c r="AH12" i="429"/>
  <c r="V12" i="429"/>
  <c r="R12" i="429"/>
  <c r="S12" i="429" s="1"/>
  <c r="K12" i="429"/>
  <c r="J12" i="429"/>
  <c r="I12" i="429" s="1"/>
  <c r="G12" i="429"/>
  <c r="E12" i="429"/>
  <c r="AH11" i="429"/>
  <c r="V11" i="429"/>
  <c r="K11" i="429"/>
  <c r="J11" i="429"/>
  <c r="I11" i="429" s="1"/>
  <c r="G11" i="429"/>
  <c r="E11" i="429"/>
  <c r="AP35" i="429"/>
  <c r="R11" i="429"/>
  <c r="AG8" i="429"/>
  <c r="T34" i="429" l="1"/>
  <c r="AI34" i="429" s="1"/>
  <c r="T33" i="429"/>
  <c r="AI33" i="429" s="1"/>
  <c r="S33" i="429"/>
  <c r="S32" i="429"/>
  <c r="S31" i="429"/>
  <c r="S30" i="429"/>
  <c r="T30" i="429"/>
  <c r="AI30" i="429" s="1"/>
  <c r="S29" i="429"/>
  <c r="S28" i="429"/>
  <c r="S27" i="429"/>
  <c r="S26" i="429"/>
  <c r="S24" i="429"/>
  <c r="S25" i="429"/>
  <c r="T22" i="429"/>
  <c r="AI22" i="429" s="1"/>
  <c r="T18" i="429"/>
  <c r="AI18" i="429" s="1"/>
  <c r="T14" i="429"/>
  <c r="AI14" i="429" s="1"/>
  <c r="AH35" i="429"/>
  <c r="T19" i="429"/>
  <c r="AI19" i="429" s="1"/>
  <c r="T23" i="429"/>
  <c r="T16" i="429"/>
  <c r="AI16" i="429" s="1"/>
  <c r="T20" i="429"/>
  <c r="AI20" i="429" s="1"/>
  <c r="AI26" i="429"/>
  <c r="T28" i="429"/>
  <c r="AI28" i="429" s="1"/>
  <c r="T32" i="429"/>
  <c r="AI32" i="429" s="1"/>
  <c r="T13" i="429"/>
  <c r="AI13" i="429" s="1"/>
  <c r="T17" i="429"/>
  <c r="AI17" i="429" s="1"/>
  <c r="T21" i="429"/>
  <c r="AI21" i="429" s="1"/>
  <c r="AI23" i="429"/>
  <c r="T25" i="429"/>
  <c r="AI25" i="429" s="1"/>
  <c r="T29" i="429"/>
  <c r="AI29" i="429" s="1"/>
  <c r="S34" i="429"/>
  <c r="T15" i="429"/>
  <c r="AI15" i="429" s="1"/>
  <c r="T27" i="429"/>
  <c r="AI27" i="429" s="1"/>
  <c r="T31" i="429"/>
  <c r="AI31" i="429" s="1"/>
  <c r="T24" i="429"/>
  <c r="AI24" i="429" s="1"/>
  <c r="T12" i="429"/>
  <c r="AI12" i="429" s="1"/>
  <c r="R35" i="429"/>
  <c r="T11" i="429"/>
  <c r="S11" i="429"/>
  <c r="AQ11" i="429"/>
  <c r="AQ35" i="429" s="1"/>
  <c r="S35" i="429" l="1"/>
  <c r="T35" i="429"/>
  <c r="AI35" i="429" s="1"/>
  <c r="AI11" i="429"/>
  <c r="AI35" i="427" l="1"/>
  <c r="AP10" i="426"/>
  <c r="AG10" i="426"/>
  <c r="Q10" i="426"/>
  <c r="AP10" i="428" l="1"/>
  <c r="AG10" i="428"/>
  <c r="AH11" i="428" s="1"/>
  <c r="Q10" i="428"/>
  <c r="AR35" i="428"/>
  <c r="AQ34" i="428"/>
  <c r="AH34" i="428"/>
  <c r="V34" i="428"/>
  <c r="R34" i="428"/>
  <c r="J34" i="428"/>
  <c r="K34" i="428" s="1"/>
  <c r="G34" i="428"/>
  <c r="E34" i="428"/>
  <c r="AQ33" i="428"/>
  <c r="AH33" i="428"/>
  <c r="V33" i="428"/>
  <c r="R33" i="428"/>
  <c r="J33" i="428"/>
  <c r="K33" i="428" s="1"/>
  <c r="G33" i="428"/>
  <c r="E33" i="428"/>
  <c r="AW32" i="428"/>
  <c r="AQ32" i="428"/>
  <c r="AH32" i="428"/>
  <c r="V32" i="428"/>
  <c r="R32" i="428"/>
  <c r="K32" i="428"/>
  <c r="J32" i="428"/>
  <c r="I32" i="428"/>
  <c r="G32" i="428"/>
  <c r="E32" i="428"/>
  <c r="AQ31" i="428"/>
  <c r="AH31" i="428"/>
  <c r="V31" i="428"/>
  <c r="R31" i="428"/>
  <c r="K31" i="428"/>
  <c r="J31" i="428"/>
  <c r="I31" i="428"/>
  <c r="G31" i="428"/>
  <c r="E31" i="428"/>
  <c r="AQ30" i="428"/>
  <c r="AH30" i="428"/>
  <c r="V30" i="428"/>
  <c r="R30" i="428"/>
  <c r="K30" i="428"/>
  <c r="J30" i="428"/>
  <c r="I30" i="428"/>
  <c r="G30" i="428"/>
  <c r="E30" i="428"/>
  <c r="AQ29" i="428"/>
  <c r="AH29" i="428"/>
  <c r="V29" i="428"/>
  <c r="R29" i="428"/>
  <c r="K29" i="428"/>
  <c r="J29" i="428"/>
  <c r="I29" i="428"/>
  <c r="G29" i="428"/>
  <c r="E29" i="428"/>
  <c r="AQ28" i="428"/>
  <c r="AH28" i="428"/>
  <c r="V28" i="428"/>
  <c r="R28" i="428"/>
  <c r="K28" i="428"/>
  <c r="J28" i="428"/>
  <c r="I28" i="428"/>
  <c r="G28" i="428"/>
  <c r="E28" i="428"/>
  <c r="AQ27" i="428"/>
  <c r="AH27" i="428"/>
  <c r="V27" i="428"/>
  <c r="R27" i="428"/>
  <c r="K27" i="428"/>
  <c r="J27" i="428"/>
  <c r="I27" i="428"/>
  <c r="G27" i="428"/>
  <c r="E27" i="428"/>
  <c r="AQ26" i="428"/>
  <c r="AH26" i="428"/>
  <c r="V26" i="428"/>
  <c r="R26" i="428"/>
  <c r="K26" i="428"/>
  <c r="J26" i="428"/>
  <c r="I26" i="428"/>
  <c r="G26" i="428"/>
  <c r="E26" i="428"/>
  <c r="AQ25" i="428"/>
  <c r="AH25" i="428"/>
  <c r="V25" i="428"/>
  <c r="R25" i="428"/>
  <c r="K25" i="428"/>
  <c r="J25" i="428"/>
  <c r="I25" i="428"/>
  <c r="G25" i="428"/>
  <c r="E25" i="428"/>
  <c r="AQ24" i="428"/>
  <c r="AH24" i="428"/>
  <c r="V24" i="428"/>
  <c r="R24" i="428"/>
  <c r="T24" i="428" s="1"/>
  <c r="K24" i="428"/>
  <c r="J24" i="428"/>
  <c r="I24" i="428"/>
  <c r="G24" i="428"/>
  <c r="E24" i="428"/>
  <c r="AQ23" i="428"/>
  <c r="AH23" i="428"/>
  <c r="V23" i="428"/>
  <c r="R23" i="428"/>
  <c r="T23" i="428" s="1"/>
  <c r="K23" i="428"/>
  <c r="J23" i="428"/>
  <c r="I23" i="428"/>
  <c r="G23" i="428"/>
  <c r="E23" i="428"/>
  <c r="AQ22" i="428"/>
  <c r="AH22" i="428"/>
  <c r="V22" i="428"/>
  <c r="R22" i="428"/>
  <c r="T22" i="428" s="1"/>
  <c r="K22" i="428"/>
  <c r="J22" i="428"/>
  <c r="I22" i="428"/>
  <c r="G22" i="428"/>
  <c r="E22" i="428"/>
  <c r="AQ21" i="428"/>
  <c r="AH21" i="428"/>
  <c r="V21" i="428"/>
  <c r="R21" i="428"/>
  <c r="T21" i="428" s="1"/>
  <c r="K21" i="428"/>
  <c r="J21" i="428"/>
  <c r="I21" i="428"/>
  <c r="G21" i="428"/>
  <c r="E21" i="428"/>
  <c r="AQ20" i="428"/>
  <c r="AH20" i="428"/>
  <c r="V20" i="428"/>
  <c r="R20" i="428"/>
  <c r="T20" i="428" s="1"/>
  <c r="K20" i="428"/>
  <c r="J20" i="428"/>
  <c r="I20" i="428"/>
  <c r="G20" i="428"/>
  <c r="E20" i="428"/>
  <c r="AQ19" i="428"/>
  <c r="AH19" i="428"/>
  <c r="V19" i="428"/>
  <c r="R19" i="428"/>
  <c r="T19" i="428" s="1"/>
  <c r="K19" i="428"/>
  <c r="J19" i="428"/>
  <c r="I19" i="428"/>
  <c r="G19" i="428"/>
  <c r="E19" i="428"/>
  <c r="AQ18" i="428"/>
  <c r="AH18" i="428"/>
  <c r="V18" i="428"/>
  <c r="R18" i="428"/>
  <c r="T18" i="428" s="1"/>
  <c r="K18" i="428"/>
  <c r="J18" i="428"/>
  <c r="I18" i="428"/>
  <c r="G18" i="428"/>
  <c r="E18" i="428"/>
  <c r="AQ17" i="428"/>
  <c r="AH17" i="428"/>
  <c r="V17" i="428"/>
  <c r="R17" i="428"/>
  <c r="T17" i="428" s="1"/>
  <c r="K17" i="428"/>
  <c r="J17" i="428"/>
  <c r="I17" i="428"/>
  <c r="G17" i="428"/>
  <c r="E17" i="428"/>
  <c r="AQ16" i="428"/>
  <c r="AH16" i="428"/>
  <c r="V16" i="428"/>
  <c r="R16" i="428"/>
  <c r="T16" i="428" s="1"/>
  <c r="K16" i="428"/>
  <c r="J16" i="428"/>
  <c r="I16" i="428"/>
  <c r="G16" i="428"/>
  <c r="E16" i="428"/>
  <c r="AQ15" i="428"/>
  <c r="AH15" i="428"/>
  <c r="V15" i="428"/>
  <c r="R15" i="428"/>
  <c r="T15" i="428" s="1"/>
  <c r="K15" i="428"/>
  <c r="J15" i="428"/>
  <c r="I15" i="428"/>
  <c r="G15" i="428"/>
  <c r="E15" i="428"/>
  <c r="AQ14" i="428"/>
  <c r="AH14" i="428"/>
  <c r="V14" i="428"/>
  <c r="R14" i="428"/>
  <c r="T14" i="428" s="1"/>
  <c r="K14" i="428"/>
  <c r="J14" i="428"/>
  <c r="I14" i="428"/>
  <c r="G14" i="428"/>
  <c r="E14" i="428"/>
  <c r="AQ13" i="428"/>
  <c r="AH13" i="428"/>
  <c r="V13" i="428"/>
  <c r="R13" i="428"/>
  <c r="T13" i="428" s="1"/>
  <c r="K13" i="428"/>
  <c r="J13" i="428"/>
  <c r="I13" i="428"/>
  <c r="G13" i="428"/>
  <c r="E13" i="428"/>
  <c r="AQ12" i="428"/>
  <c r="AH12" i="428"/>
  <c r="V12" i="428"/>
  <c r="R12" i="428"/>
  <c r="T12" i="428" s="1"/>
  <c r="K12" i="428"/>
  <c r="J12" i="428"/>
  <c r="I12" i="428"/>
  <c r="G12" i="428"/>
  <c r="E12" i="428"/>
  <c r="V11" i="428"/>
  <c r="K11" i="428"/>
  <c r="J11" i="428"/>
  <c r="I11" i="428"/>
  <c r="G11" i="428"/>
  <c r="E11" i="428"/>
  <c r="AP35" i="428"/>
  <c r="R11" i="428"/>
  <c r="AG8" i="428"/>
  <c r="S34" i="428" l="1"/>
  <c r="S33" i="428"/>
  <c r="T32" i="428"/>
  <c r="AI32" i="428" s="1"/>
  <c r="T31" i="428"/>
  <c r="AI31" i="428" s="1"/>
  <c r="T30" i="428"/>
  <c r="AI30" i="428" s="1"/>
  <c r="T29" i="428"/>
  <c r="AI29" i="428" s="1"/>
  <c r="T28" i="428"/>
  <c r="AI28" i="428" s="1"/>
  <c r="T25" i="428"/>
  <c r="AI25" i="428" s="1"/>
  <c r="T27" i="428"/>
  <c r="AI27" i="428" s="1"/>
  <c r="T26" i="428"/>
  <c r="AI26" i="428" s="1"/>
  <c r="AI23" i="428"/>
  <c r="AI22" i="428"/>
  <c r="AI19" i="428"/>
  <c r="AI18" i="428"/>
  <c r="AI15" i="428"/>
  <c r="AI14" i="428"/>
  <c r="AH35" i="428"/>
  <c r="AG35" i="428"/>
  <c r="T33" i="428"/>
  <c r="AI33" i="428" s="1"/>
  <c r="T34" i="428"/>
  <c r="AI34" i="428" s="1"/>
  <c r="R35" i="428"/>
  <c r="T11" i="428"/>
  <c r="S11" i="428"/>
  <c r="AI12" i="428"/>
  <c r="AI16" i="428"/>
  <c r="AI20" i="428"/>
  <c r="AI24" i="428"/>
  <c r="AI13" i="428"/>
  <c r="AI17" i="428"/>
  <c r="AI21" i="428"/>
  <c r="S12" i="428"/>
  <c r="S13" i="428"/>
  <c r="S14" i="428"/>
  <c r="S15" i="428"/>
  <c r="S16" i="428"/>
  <c r="S17" i="428"/>
  <c r="S18" i="428"/>
  <c r="S19" i="428"/>
  <c r="S20" i="428"/>
  <c r="S21" i="428"/>
  <c r="S22" i="428"/>
  <c r="S23" i="428"/>
  <c r="S24" i="428"/>
  <c r="S25" i="428"/>
  <c r="S26" i="428"/>
  <c r="S27" i="428"/>
  <c r="S28" i="428"/>
  <c r="S29" i="428"/>
  <c r="S30" i="428"/>
  <c r="S31" i="428"/>
  <c r="S32" i="428"/>
  <c r="AQ11" i="428"/>
  <c r="AQ35" i="428" s="1"/>
  <c r="I33" i="428"/>
  <c r="I34" i="428"/>
  <c r="T35" i="428" l="1"/>
  <c r="AI35" i="428" s="1"/>
  <c r="AI11" i="428"/>
  <c r="S35" i="428"/>
  <c r="Q10" i="427" l="1"/>
  <c r="AP10" i="427" l="1"/>
  <c r="AG10" i="427"/>
  <c r="AG35" i="427" s="1"/>
  <c r="AR35" i="427"/>
  <c r="AQ34" i="427"/>
  <c r="AH34" i="427"/>
  <c r="V34" i="427"/>
  <c r="R34" i="427"/>
  <c r="J34" i="427"/>
  <c r="I34" i="427" s="1"/>
  <c r="G34" i="427"/>
  <c r="E34" i="427"/>
  <c r="AQ33" i="427"/>
  <c r="AH33" i="427"/>
  <c r="V33" i="427"/>
  <c r="R33" i="427"/>
  <c r="S33" i="427" s="1"/>
  <c r="J33" i="427"/>
  <c r="I33" i="427" s="1"/>
  <c r="G33" i="427"/>
  <c r="E33" i="427"/>
  <c r="AW32" i="427"/>
  <c r="AQ32" i="427"/>
  <c r="AH32" i="427"/>
  <c r="V32" i="427"/>
  <c r="R32" i="427"/>
  <c r="J32" i="427"/>
  <c r="I32" i="427" s="1"/>
  <c r="G32" i="427"/>
  <c r="E32" i="427"/>
  <c r="AQ31" i="427"/>
  <c r="AH31" i="427"/>
  <c r="V31" i="427"/>
  <c r="R31" i="427"/>
  <c r="T31" i="427" s="1"/>
  <c r="K31" i="427"/>
  <c r="J31" i="427"/>
  <c r="I31" i="427" s="1"/>
  <c r="G31" i="427"/>
  <c r="E31" i="427"/>
  <c r="AQ30" i="427"/>
  <c r="AH30" i="427"/>
  <c r="V30" i="427"/>
  <c r="R30" i="427"/>
  <c r="K30" i="427"/>
  <c r="J30" i="427"/>
  <c r="I30" i="427" s="1"/>
  <c r="G30" i="427"/>
  <c r="E30" i="427"/>
  <c r="AQ29" i="427"/>
  <c r="AH29" i="427"/>
  <c r="V29" i="427"/>
  <c r="R29" i="427"/>
  <c r="J29" i="427"/>
  <c r="I29" i="427" s="1"/>
  <c r="G29" i="427"/>
  <c r="E29" i="427"/>
  <c r="AQ28" i="427"/>
  <c r="AH28" i="427"/>
  <c r="V28" i="427"/>
  <c r="R28" i="427"/>
  <c r="J28" i="427"/>
  <c r="I28" i="427" s="1"/>
  <c r="G28" i="427"/>
  <c r="E28" i="427"/>
  <c r="AQ27" i="427"/>
  <c r="AH27" i="427"/>
  <c r="V27" i="427"/>
  <c r="R27" i="427"/>
  <c r="K27" i="427"/>
  <c r="J27" i="427"/>
  <c r="I27" i="427" s="1"/>
  <c r="G27" i="427"/>
  <c r="E27" i="427"/>
  <c r="AQ26" i="427"/>
  <c r="AH26" i="427"/>
  <c r="V26" i="427"/>
  <c r="R26" i="427"/>
  <c r="K26" i="427"/>
  <c r="J26" i="427"/>
  <c r="I26" i="427" s="1"/>
  <c r="G26" i="427"/>
  <c r="E26" i="427"/>
  <c r="AQ25" i="427"/>
  <c r="AH25" i="427"/>
  <c r="V25" i="427"/>
  <c r="R25" i="427"/>
  <c r="K25" i="427"/>
  <c r="J25" i="427"/>
  <c r="I25" i="427" s="1"/>
  <c r="G25" i="427"/>
  <c r="E25" i="427"/>
  <c r="AQ24" i="427"/>
  <c r="AH24" i="427"/>
  <c r="V24" i="427"/>
  <c r="R24" i="427"/>
  <c r="K24" i="427"/>
  <c r="J24" i="427"/>
  <c r="I24" i="427" s="1"/>
  <c r="G24" i="427"/>
  <c r="E24" i="427"/>
  <c r="AQ23" i="427"/>
  <c r="AH23" i="427"/>
  <c r="V23" i="427"/>
  <c r="R23" i="427"/>
  <c r="T23" i="427" s="1"/>
  <c r="J23" i="427"/>
  <c r="I23" i="427" s="1"/>
  <c r="G23" i="427"/>
  <c r="E23" i="427"/>
  <c r="AQ22" i="427"/>
  <c r="AH22" i="427"/>
  <c r="V22" i="427"/>
  <c r="R22" i="427"/>
  <c r="J22" i="427"/>
  <c r="I22" i="427" s="1"/>
  <c r="G22" i="427"/>
  <c r="E22" i="427"/>
  <c r="AQ21" i="427"/>
  <c r="AH21" i="427"/>
  <c r="V21" i="427"/>
  <c r="R21" i="427"/>
  <c r="J21" i="427"/>
  <c r="I21" i="427" s="1"/>
  <c r="G21" i="427"/>
  <c r="E21" i="427"/>
  <c r="AQ20" i="427"/>
  <c r="AH20" i="427"/>
  <c r="V20" i="427"/>
  <c r="R20" i="427"/>
  <c r="J20" i="427"/>
  <c r="I20" i="427" s="1"/>
  <c r="G20" i="427"/>
  <c r="E20" i="427"/>
  <c r="AQ19" i="427"/>
  <c r="AH19" i="427"/>
  <c r="V19" i="427"/>
  <c r="R19" i="427"/>
  <c r="J19" i="427"/>
  <c r="I19" i="427" s="1"/>
  <c r="G19" i="427"/>
  <c r="E19" i="427"/>
  <c r="AQ18" i="427"/>
  <c r="AH18" i="427"/>
  <c r="V18" i="427"/>
  <c r="R18" i="427"/>
  <c r="J18" i="427"/>
  <c r="I18" i="427" s="1"/>
  <c r="G18" i="427"/>
  <c r="E18" i="427"/>
  <c r="AQ17" i="427"/>
  <c r="AH17" i="427"/>
  <c r="V17" i="427"/>
  <c r="R17" i="427"/>
  <c r="J17" i="427"/>
  <c r="I17" i="427" s="1"/>
  <c r="G17" i="427"/>
  <c r="E17" i="427"/>
  <c r="AQ16" i="427"/>
  <c r="AH16" i="427"/>
  <c r="V16" i="427"/>
  <c r="R16" i="427"/>
  <c r="J16" i="427"/>
  <c r="K16" i="427" s="1"/>
  <c r="G16" i="427"/>
  <c r="E16" i="427"/>
  <c r="AQ15" i="427"/>
  <c r="AH15" i="427"/>
  <c r="V15" i="427"/>
  <c r="R15" i="427"/>
  <c r="J15" i="427"/>
  <c r="I15" i="427" s="1"/>
  <c r="G15" i="427"/>
  <c r="E15" i="427"/>
  <c r="AQ14" i="427"/>
  <c r="AH14" i="427"/>
  <c r="V14" i="427"/>
  <c r="R14" i="427"/>
  <c r="J14" i="427"/>
  <c r="K14" i="427" s="1"/>
  <c r="G14" i="427"/>
  <c r="E14" i="427"/>
  <c r="AQ13" i="427"/>
  <c r="AH13" i="427"/>
  <c r="V13" i="427"/>
  <c r="R13" i="427"/>
  <c r="J13" i="427"/>
  <c r="K13" i="427" s="1"/>
  <c r="G13" i="427"/>
  <c r="E13" i="427"/>
  <c r="AQ12" i="427"/>
  <c r="AH12" i="427"/>
  <c r="V12" i="427"/>
  <c r="R12" i="427"/>
  <c r="J12" i="427"/>
  <c r="I12" i="427" s="1"/>
  <c r="G12" i="427"/>
  <c r="E12" i="427"/>
  <c r="AH11" i="427"/>
  <c r="V11" i="427"/>
  <c r="J11" i="427"/>
  <c r="K11" i="427" s="1"/>
  <c r="G11" i="427"/>
  <c r="E11" i="427"/>
  <c r="AQ11" i="427"/>
  <c r="R11" i="427"/>
  <c r="S16" i="427" l="1"/>
  <c r="S15" i="427"/>
  <c r="S26" i="427"/>
  <c r="S27" i="427"/>
  <c r="K28" i="427"/>
  <c r="K29" i="427"/>
  <c r="S14" i="427"/>
  <c r="T27" i="427"/>
  <c r="S28" i="427"/>
  <c r="S29" i="427"/>
  <c r="S13" i="427"/>
  <c r="K17" i="427"/>
  <c r="K18" i="427"/>
  <c r="K19" i="427"/>
  <c r="K20" i="427"/>
  <c r="K21" i="427"/>
  <c r="K22" i="427"/>
  <c r="K23" i="427"/>
  <c r="T29" i="427"/>
  <c r="AI29" i="427" s="1"/>
  <c r="S30" i="427"/>
  <c r="S31" i="427"/>
  <c r="K32" i="427"/>
  <c r="S12" i="427"/>
  <c r="S17" i="427"/>
  <c r="S18" i="427"/>
  <c r="S19" i="427"/>
  <c r="S20" i="427"/>
  <c r="S21" i="427"/>
  <c r="S22" i="427"/>
  <c r="S23" i="427"/>
  <c r="S32" i="427"/>
  <c r="T33" i="427"/>
  <c r="AI33" i="427" s="1"/>
  <c r="T34" i="427"/>
  <c r="AI34" i="427" s="1"/>
  <c r="S25" i="427"/>
  <c r="S24" i="427"/>
  <c r="T19" i="427"/>
  <c r="AI19" i="427" s="1"/>
  <c r="AQ35" i="427"/>
  <c r="AG8" i="427"/>
  <c r="T24" i="427"/>
  <c r="AI24" i="427" s="1"/>
  <c r="T17" i="427"/>
  <c r="AI17" i="427" s="1"/>
  <c r="T21" i="427"/>
  <c r="AI21" i="427" s="1"/>
  <c r="AI23" i="427"/>
  <c r="T25" i="427"/>
  <c r="AI25" i="427" s="1"/>
  <c r="AI27" i="427"/>
  <c r="AI31" i="427"/>
  <c r="T18" i="427"/>
  <c r="AI18" i="427" s="1"/>
  <c r="T22" i="427"/>
  <c r="AI22" i="427" s="1"/>
  <c r="T26" i="427"/>
  <c r="AI26" i="427" s="1"/>
  <c r="T30" i="427"/>
  <c r="AI30" i="427" s="1"/>
  <c r="S34" i="427"/>
  <c r="T13" i="427"/>
  <c r="AI13" i="427" s="1"/>
  <c r="T15" i="427"/>
  <c r="AI15" i="427" s="1"/>
  <c r="T16" i="427"/>
  <c r="AI16" i="427" s="1"/>
  <c r="T20" i="427"/>
  <c r="AI20" i="427" s="1"/>
  <c r="T28" i="427"/>
  <c r="AI28" i="427" s="1"/>
  <c r="T32" i="427"/>
  <c r="AI32" i="427" s="1"/>
  <c r="T14" i="427"/>
  <c r="AI14" i="427" s="1"/>
  <c r="T12" i="427"/>
  <c r="AI12" i="427" s="1"/>
  <c r="S11" i="427"/>
  <c r="R35" i="427"/>
  <c r="T11" i="427"/>
  <c r="K12" i="427"/>
  <c r="K15" i="427"/>
  <c r="K33" i="427"/>
  <c r="K34" i="427"/>
  <c r="AH35" i="427"/>
  <c r="I11" i="427"/>
  <c r="I13" i="427"/>
  <c r="I14" i="427"/>
  <c r="I16" i="427"/>
  <c r="AP35" i="427"/>
  <c r="S35" i="427" l="1"/>
  <c r="T35" i="427"/>
  <c r="AI11" i="427"/>
  <c r="AH30" i="426" l="1"/>
  <c r="AG35" i="426" l="1"/>
  <c r="R11" i="426"/>
  <c r="AR35" i="426"/>
  <c r="AQ34" i="426"/>
  <c r="AH34" i="426"/>
  <c r="V34" i="426"/>
  <c r="R34" i="426"/>
  <c r="J34" i="426"/>
  <c r="I34" i="426" s="1"/>
  <c r="G34" i="426"/>
  <c r="E34" i="426"/>
  <c r="AQ33" i="426"/>
  <c r="AH33" i="426"/>
  <c r="V33" i="426"/>
  <c r="R33" i="426"/>
  <c r="J33" i="426"/>
  <c r="I33" i="426" s="1"/>
  <c r="G33" i="426"/>
  <c r="E33" i="426"/>
  <c r="AW32" i="426"/>
  <c r="AQ32" i="426"/>
  <c r="AH32" i="426"/>
  <c r="V32" i="426"/>
  <c r="R32" i="426"/>
  <c r="K32" i="426"/>
  <c r="J32" i="426"/>
  <c r="I32" i="426" s="1"/>
  <c r="G32" i="426"/>
  <c r="E32" i="426"/>
  <c r="AQ31" i="426"/>
  <c r="AH31" i="426"/>
  <c r="V31" i="426"/>
  <c r="R31" i="426"/>
  <c r="J31" i="426"/>
  <c r="I31" i="426" s="1"/>
  <c r="G31" i="426"/>
  <c r="E31" i="426"/>
  <c r="AQ30" i="426"/>
  <c r="V30" i="426"/>
  <c r="R30" i="426"/>
  <c r="J30" i="426"/>
  <c r="I30" i="426" s="1"/>
  <c r="G30" i="426"/>
  <c r="E30" i="426"/>
  <c r="AQ29" i="426"/>
  <c r="AH29" i="426"/>
  <c r="V29" i="426"/>
  <c r="R29" i="426"/>
  <c r="J29" i="426"/>
  <c r="I29" i="426" s="1"/>
  <c r="G29" i="426"/>
  <c r="E29" i="426"/>
  <c r="AQ28" i="426"/>
  <c r="AH28" i="426"/>
  <c r="V28" i="426"/>
  <c r="R28" i="426"/>
  <c r="J28" i="426"/>
  <c r="I28" i="426" s="1"/>
  <c r="G28" i="426"/>
  <c r="E28" i="426"/>
  <c r="AQ27" i="426"/>
  <c r="AH27" i="426"/>
  <c r="V27" i="426"/>
  <c r="R27" i="426"/>
  <c r="J27" i="426"/>
  <c r="I27" i="426" s="1"/>
  <c r="G27" i="426"/>
  <c r="E27" i="426"/>
  <c r="AQ26" i="426"/>
  <c r="AH26" i="426"/>
  <c r="V26" i="426"/>
  <c r="R26" i="426"/>
  <c r="J26" i="426"/>
  <c r="I26" i="426" s="1"/>
  <c r="G26" i="426"/>
  <c r="E26" i="426"/>
  <c r="AQ25" i="426"/>
  <c r="AH25" i="426"/>
  <c r="V25" i="426"/>
  <c r="R25" i="426"/>
  <c r="J25" i="426"/>
  <c r="I25" i="426" s="1"/>
  <c r="G25" i="426"/>
  <c r="E25" i="426"/>
  <c r="AQ24" i="426"/>
  <c r="AH24" i="426"/>
  <c r="V24" i="426"/>
  <c r="R24" i="426"/>
  <c r="J24" i="426"/>
  <c r="I24" i="426" s="1"/>
  <c r="G24" i="426"/>
  <c r="E24" i="426"/>
  <c r="AQ23" i="426"/>
  <c r="AH23" i="426"/>
  <c r="V23" i="426"/>
  <c r="R23" i="426"/>
  <c r="J23" i="426"/>
  <c r="I23" i="426" s="1"/>
  <c r="G23" i="426"/>
  <c r="E23" i="426"/>
  <c r="AQ22" i="426"/>
  <c r="AH22" i="426"/>
  <c r="V22" i="426"/>
  <c r="R22" i="426"/>
  <c r="J22" i="426"/>
  <c r="I22" i="426" s="1"/>
  <c r="G22" i="426"/>
  <c r="E22" i="426"/>
  <c r="AQ21" i="426"/>
  <c r="AH21" i="426"/>
  <c r="V21" i="426"/>
  <c r="R21" i="426"/>
  <c r="J21" i="426"/>
  <c r="I21" i="426" s="1"/>
  <c r="G21" i="426"/>
  <c r="E21" i="426"/>
  <c r="AQ20" i="426"/>
  <c r="AH20" i="426"/>
  <c r="V20" i="426"/>
  <c r="R20" i="426"/>
  <c r="J20" i="426"/>
  <c r="I20" i="426" s="1"/>
  <c r="G20" i="426"/>
  <c r="E20" i="426"/>
  <c r="AQ19" i="426"/>
  <c r="AH19" i="426"/>
  <c r="V19" i="426"/>
  <c r="R19" i="426"/>
  <c r="J19" i="426"/>
  <c r="I19" i="426" s="1"/>
  <c r="G19" i="426"/>
  <c r="E19" i="426"/>
  <c r="AQ18" i="426"/>
  <c r="AH18" i="426"/>
  <c r="V18" i="426"/>
  <c r="R18" i="426"/>
  <c r="J18" i="426"/>
  <c r="I18" i="426" s="1"/>
  <c r="G18" i="426"/>
  <c r="E18" i="426"/>
  <c r="AQ17" i="426"/>
  <c r="AH17" i="426"/>
  <c r="V17" i="426"/>
  <c r="R17" i="426"/>
  <c r="J17" i="426"/>
  <c r="I17" i="426" s="1"/>
  <c r="G17" i="426"/>
  <c r="E17" i="426"/>
  <c r="AQ16" i="426"/>
  <c r="AH16" i="426"/>
  <c r="V16" i="426"/>
  <c r="R16" i="426"/>
  <c r="J16" i="426"/>
  <c r="I16" i="426" s="1"/>
  <c r="G16" i="426"/>
  <c r="E16" i="426"/>
  <c r="AQ15" i="426"/>
  <c r="AH15" i="426"/>
  <c r="V15" i="426"/>
  <c r="R15" i="426"/>
  <c r="J15" i="426"/>
  <c r="I15" i="426" s="1"/>
  <c r="G15" i="426"/>
  <c r="E15" i="426"/>
  <c r="AQ14" i="426"/>
  <c r="AH14" i="426"/>
  <c r="V14" i="426"/>
  <c r="R14" i="426"/>
  <c r="J14" i="426"/>
  <c r="I14" i="426" s="1"/>
  <c r="G14" i="426"/>
  <c r="E14" i="426"/>
  <c r="AQ13" i="426"/>
  <c r="AH13" i="426"/>
  <c r="V13" i="426"/>
  <c r="R13" i="426"/>
  <c r="J13" i="426"/>
  <c r="I13" i="426" s="1"/>
  <c r="G13" i="426"/>
  <c r="E13" i="426"/>
  <c r="AQ12" i="426"/>
  <c r="AH12" i="426"/>
  <c r="V12" i="426"/>
  <c r="R12" i="426"/>
  <c r="J12" i="426"/>
  <c r="I12" i="426" s="1"/>
  <c r="G12" i="426"/>
  <c r="E12" i="426"/>
  <c r="V11" i="426"/>
  <c r="J11" i="426"/>
  <c r="I11" i="426" s="1"/>
  <c r="G11" i="426"/>
  <c r="E11" i="426"/>
  <c r="AP35" i="426"/>
  <c r="K13" i="426" l="1"/>
  <c r="K14" i="426"/>
  <c r="K15" i="426"/>
  <c r="K16" i="426"/>
  <c r="K17" i="426"/>
  <c r="K23" i="426"/>
  <c r="K12" i="426"/>
  <c r="K20" i="426"/>
  <c r="K30" i="426"/>
  <c r="S18" i="426"/>
  <c r="S24" i="426"/>
  <c r="S28" i="426"/>
  <c r="S22" i="426"/>
  <c r="S23" i="426"/>
  <c r="S27" i="426"/>
  <c r="K31" i="426"/>
  <c r="T34" i="426"/>
  <c r="AI34" i="426" s="1"/>
  <c r="S21" i="426"/>
  <c r="S26" i="426"/>
  <c r="S31" i="426"/>
  <c r="S32" i="426"/>
  <c r="T33" i="426"/>
  <c r="AI33" i="426" s="1"/>
  <c r="S19" i="426"/>
  <c r="S20" i="426"/>
  <c r="S25" i="426"/>
  <c r="S29" i="426"/>
  <c r="S30" i="426"/>
  <c r="S17" i="426"/>
  <c r="S16" i="426"/>
  <c r="S15" i="426"/>
  <c r="S14" i="426"/>
  <c r="S13" i="426"/>
  <c r="S12" i="426"/>
  <c r="AH11" i="426"/>
  <c r="T31" i="426"/>
  <c r="AI31" i="426" s="1"/>
  <c r="T27" i="426"/>
  <c r="AI27" i="426" s="1"/>
  <c r="T23" i="426"/>
  <c r="AI23" i="426" s="1"/>
  <c r="K18" i="426"/>
  <c r="K19" i="426"/>
  <c r="K22" i="426"/>
  <c r="K21" i="426"/>
  <c r="K11" i="426"/>
  <c r="T19" i="426"/>
  <c r="AI19" i="426" s="1"/>
  <c r="K24" i="426"/>
  <c r="K25" i="426"/>
  <c r="K26" i="426"/>
  <c r="K27" i="426"/>
  <c r="K28" i="426"/>
  <c r="K29" i="426"/>
  <c r="T15" i="426"/>
  <c r="AI15" i="426" s="1"/>
  <c r="AG8" i="426"/>
  <c r="T16" i="426"/>
  <c r="AI16" i="426" s="1"/>
  <c r="T28" i="426"/>
  <c r="AI28" i="426" s="1"/>
  <c r="T13" i="426"/>
  <c r="AI13" i="426" s="1"/>
  <c r="T17" i="426"/>
  <c r="AI17" i="426" s="1"/>
  <c r="T29" i="426"/>
  <c r="AI29" i="426" s="1"/>
  <c r="S33" i="426"/>
  <c r="T14" i="426"/>
  <c r="AI14" i="426" s="1"/>
  <c r="T18" i="426"/>
  <c r="AI18" i="426" s="1"/>
  <c r="T22" i="426"/>
  <c r="AI22" i="426" s="1"/>
  <c r="T26" i="426"/>
  <c r="AI26" i="426" s="1"/>
  <c r="T30" i="426"/>
  <c r="AI30" i="426" s="1"/>
  <c r="S34" i="426"/>
  <c r="T20" i="426"/>
  <c r="AI20" i="426" s="1"/>
  <c r="T24" i="426"/>
  <c r="AI24" i="426" s="1"/>
  <c r="T32" i="426"/>
  <c r="AI32" i="426" s="1"/>
  <c r="T21" i="426"/>
  <c r="AI21" i="426" s="1"/>
  <c r="T25" i="426"/>
  <c r="AI25" i="426" s="1"/>
  <c r="T12" i="426"/>
  <c r="AI12" i="426" s="1"/>
  <c r="T11" i="426"/>
  <c r="S11" i="426"/>
  <c r="R35" i="426"/>
  <c r="K33" i="426"/>
  <c r="K34" i="426"/>
  <c r="AQ11" i="426"/>
  <c r="AQ35" i="426" s="1"/>
  <c r="AH35" i="426" l="1"/>
  <c r="S35" i="426"/>
  <c r="T35" i="426"/>
  <c r="AI11" i="426"/>
  <c r="AI35" i="426" l="1"/>
</calcChain>
</file>

<file path=xl/sharedStrings.xml><?xml version="1.0" encoding="utf-8"?>
<sst xmlns="http://schemas.openxmlformats.org/spreadsheetml/2006/main" count="11513" uniqueCount="250">
  <si>
    <t>ENGINEER / OPERATOR ON DUTY</t>
  </si>
  <si>
    <t>BDOM DAILY OPERATION REPORT</t>
  </si>
  <si>
    <t>6am - 2pm</t>
  </si>
  <si>
    <t>WATER NETWORK</t>
  </si>
  <si>
    <t>2pm - 10pm</t>
  </si>
  <si>
    <t>10pm - 6am</t>
  </si>
  <si>
    <t xml:space="preserve">LOCATION: </t>
  </si>
  <si>
    <t>Villamor Pump Station and Reservoir</t>
  </si>
  <si>
    <t>DATE</t>
  </si>
  <si>
    <t>UNIT</t>
  </si>
  <si>
    <t>OPERATIONAL STATUS</t>
  </si>
  <si>
    <t>Min</t>
  </si>
  <si>
    <t>Target</t>
  </si>
  <si>
    <t>Max</t>
  </si>
  <si>
    <t>Suction Line  (900mm)</t>
  </si>
  <si>
    <t>Discharge Line  (1600mm)</t>
  </si>
  <si>
    <t>Reservoir MIN/MAX (m)</t>
  </si>
  <si>
    <t>Operational Pumps</t>
  </si>
  <si>
    <t>Green</t>
  </si>
  <si>
    <t>Orange</t>
  </si>
  <si>
    <t>RED</t>
  </si>
  <si>
    <t>MIN SPEED (RPM)</t>
  </si>
  <si>
    <t>MULTIPLIER</t>
  </si>
  <si>
    <t>Totalizer KWHR</t>
  </si>
  <si>
    <t>Max KwHr</t>
  </si>
  <si>
    <t>Max KwHr/ML</t>
  </si>
  <si>
    <t>VALVE SETTING</t>
  </si>
  <si>
    <t>RESERVOIR REFILL</t>
  </si>
  <si>
    <t>Res. Chl.</t>
  </si>
  <si>
    <t>m of H2O</t>
  </si>
  <si>
    <t>MLD</t>
  </si>
  <si>
    <t>m3</t>
  </si>
  <si>
    <t>ML</t>
  </si>
  <si>
    <t>1.3m - 10m</t>
  </si>
  <si>
    <t>3B+2S</t>
  </si>
  <si>
    <t>&gt;0 to &lt;1185</t>
  </si>
  <si>
    <t>0% - 100%</t>
  </si>
  <si>
    <t>0.3 - 1.5</t>
  </si>
  <si>
    <t>PLANT STATUS</t>
  </si>
  <si>
    <t>Time</t>
  </si>
  <si>
    <t>Suction</t>
  </si>
  <si>
    <t>Discharge</t>
  </si>
  <si>
    <t>Plant Status</t>
  </si>
  <si>
    <t xml:space="preserve">Pressure Requirement </t>
  </si>
  <si>
    <t>Change in Pressure Setting / Requirement</t>
  </si>
  <si>
    <t>Instructed By:</t>
  </si>
  <si>
    <t>i2o pressure</t>
  </si>
  <si>
    <t>Suction Flow Rate</t>
  </si>
  <si>
    <t>Discharge  Flow Rate</t>
  </si>
  <si>
    <t>Total Production</t>
  </si>
  <si>
    <t>Hourly Production (1600mm)</t>
  </si>
  <si>
    <t>Reservoir Level A</t>
  </si>
  <si>
    <t>Reservoir Level B</t>
  </si>
  <si>
    <t>No of units in operation</t>
  </si>
  <si>
    <t>Motor Speed  (RPM)</t>
  </si>
  <si>
    <t>Power Consumption Meralco rdg</t>
  </si>
  <si>
    <t>Power Consumption ATS rdg (KWHr)</t>
  </si>
  <si>
    <t>Hourly Energy Consumption (KWHr)</t>
  </si>
  <si>
    <r>
      <t xml:space="preserve">Hourly KWHr per Production
</t>
    </r>
    <r>
      <rPr>
        <b/>
        <sz val="9"/>
        <rFont val="Calibri"/>
        <family val="2"/>
        <scheme val="minor"/>
      </rPr>
      <t>KWHr/ML</t>
    </r>
  </si>
  <si>
    <t>MOV 1 SP1</t>
  </si>
  <si>
    <t>MOV 2 SP2</t>
  </si>
  <si>
    <t>MOV 3 BP1</t>
  </si>
  <si>
    <t>MOV 4 BP2</t>
  </si>
  <si>
    <t>MOV 5 BP3</t>
  </si>
  <si>
    <t>Reservoir      Inlet        XCVI</t>
  </si>
  <si>
    <t>Totalizer Reading</t>
  </si>
  <si>
    <t>Reservoir  Hourly Refill         XCV4</t>
  </si>
  <si>
    <t>Chlorine Residual</t>
  </si>
  <si>
    <t>Hourly Remarks</t>
  </si>
  <si>
    <t>Details</t>
  </si>
  <si>
    <t>Code</t>
  </si>
  <si>
    <t>SOUTH BOOSTER OPERATION OPERATORS</t>
  </si>
  <si>
    <t>From</t>
  </si>
  <si>
    <t>To</t>
  </si>
  <si>
    <t>psi</t>
  </si>
  <si>
    <t>(m)</t>
  </si>
  <si>
    <t>SP1</t>
  </si>
  <si>
    <t>SP2</t>
  </si>
  <si>
    <t>BP1</t>
  </si>
  <si>
    <t>BP2</t>
  </si>
  <si>
    <t>BP3</t>
  </si>
  <si>
    <t>BP4</t>
  </si>
  <si>
    <t>BP5</t>
  </si>
  <si>
    <t>BP6</t>
  </si>
  <si>
    <t>DVO</t>
  </si>
  <si>
    <t>mg /l</t>
  </si>
  <si>
    <t>Automatic - i2O</t>
  </si>
  <si>
    <t>AI</t>
  </si>
  <si>
    <t>Automatic - Pressure Setting</t>
  </si>
  <si>
    <t>A.ONG</t>
  </si>
  <si>
    <t>N/A</t>
  </si>
  <si>
    <t>AP</t>
  </si>
  <si>
    <t>Manual Operation</t>
  </si>
  <si>
    <t>MO</t>
  </si>
  <si>
    <t>Scheduled Shutdown</t>
  </si>
  <si>
    <t>SS</t>
  </si>
  <si>
    <t>Start Up Error</t>
  </si>
  <si>
    <t>SU</t>
  </si>
  <si>
    <t>Shutdown Error</t>
  </si>
  <si>
    <t>SE</t>
  </si>
  <si>
    <t xml:space="preserve">A ONG </t>
  </si>
  <si>
    <t>Normal operation schedule</t>
  </si>
  <si>
    <t>Error - General</t>
  </si>
  <si>
    <t>E</t>
  </si>
  <si>
    <t>Power Interruption</t>
  </si>
  <si>
    <t>PI</t>
  </si>
  <si>
    <t>Water Interruption</t>
  </si>
  <si>
    <t>WI</t>
  </si>
  <si>
    <t>Equipment Maintenance</t>
  </si>
  <si>
    <t>EM</t>
  </si>
  <si>
    <t>UNITS</t>
  </si>
  <si>
    <t>PRESSURE</t>
  </si>
  <si>
    <t>Atmospheric Pressure</t>
  </si>
  <si>
    <t>Additional 3psi to normal target discharge pressure as request OF Engr. Edmundo Llagas Jr  (SPM)</t>
  </si>
  <si>
    <t>bar</t>
  </si>
  <si>
    <t>atm</t>
  </si>
  <si>
    <t>kPA</t>
  </si>
  <si>
    <t>Convert Pressure (Enter Unit and Value)</t>
  </si>
  <si>
    <t>A ONG</t>
  </si>
  <si>
    <t>FLOW</t>
  </si>
  <si>
    <t>TOTAL</t>
  </si>
  <si>
    <r>
      <t>m</t>
    </r>
    <r>
      <rPr>
        <vertAlign val="superscript"/>
        <sz val="9"/>
        <color theme="1"/>
        <rFont val="Calibri"/>
        <family val="2"/>
        <scheme val="minor"/>
      </rPr>
      <t>3</t>
    </r>
    <r>
      <rPr>
        <sz val="9"/>
        <color theme="1"/>
        <rFont val="Calibri"/>
        <family val="2"/>
        <scheme val="minor"/>
      </rPr>
      <t>/hr</t>
    </r>
  </si>
  <si>
    <t>NOTABLE REMARKS FOR THE DAY :</t>
  </si>
  <si>
    <t>Liter/sec</t>
  </si>
  <si>
    <t>FIDEL RAMOS</t>
  </si>
  <si>
    <t>GLITTERS SY</t>
  </si>
  <si>
    <t>ANDRO MIRAFLOR</t>
  </si>
  <si>
    <t>3B+1S</t>
  </si>
  <si>
    <t>Additional 3 psi to target discharge pressure from 12:01 am to 5am as per request of Engr.Frances Morla (SPM-South), due to shifting of WSR and Posadas Influence area.</t>
  </si>
  <si>
    <t>PAUL LABIAN</t>
  </si>
  <si>
    <t xml:space="preserve"> </t>
  </si>
  <si>
    <t>3B</t>
  </si>
  <si>
    <t>TARGET DISCHARGE PRESSURE SET TO  83 PSI @ 6:00 AM TO 12:01 PM AS PER SCHEDULE</t>
  </si>
  <si>
    <t>TARGET DISCHARGE PRESSURE SET TO  81 PSI @ 12:01 PM TO 5:01 PM AS PER SCHEDULE</t>
  </si>
  <si>
    <t>SP1- STARTED @ 6:00 AM TO MEET 83 PSI TARGET DISCHARGE PRESSURE</t>
  </si>
  <si>
    <t>TARGET DISCHARGE PRESSURE SET TO 78 PSI @ 5:01 PM TO 7:01PM AS PER SCHEDULE</t>
  </si>
  <si>
    <t>TARGET DISCHARGE PRESSURE SET TO 76 PSI @ 7:01 PM TO 10:01 PM AS PER SCHEDULE</t>
  </si>
  <si>
    <t>TARGET DISCHARGE PRESSURE SET TO 83PSI @ 10:01 PM TO 5:01 AM AS PER SCHEDULE</t>
  </si>
  <si>
    <t xml:space="preserve">                                                                          </t>
  </si>
  <si>
    <t>Change operation as per advise sir Alvin Cruz effective JUNE 6, 2016 from 8pm to 5am the PSI is 83psi and the change operation will be waiting the advised of SPM.</t>
  </si>
  <si>
    <t>A.MIRAFLOR/P. LABIAN</t>
  </si>
  <si>
    <t>SP2 - STOPPED @ 10:00 PM DUE TO EXCESS CAPACITY</t>
  </si>
  <si>
    <t>SP1 - STOPPED @ 10:00 PM DUE TO EXCESS CAPACITY</t>
  </si>
  <si>
    <t>TARGET DISCHARGE PRESSURE SET TO 83 PSI @ 8:01 PM TO 10:01 PM AS PER SCHEDULE</t>
  </si>
  <si>
    <t>XCV1- CLOSED @ 4:25 AM,WATER  ELEVATION  (9.5M)</t>
  </si>
  <si>
    <t>XCV2- INCREASE OPENING  @ 12:01 AM (70%)</t>
  </si>
  <si>
    <t>XCV1- CLOSED @ 4:15 AM,WATER  ELEVATION  (9.5M)</t>
  </si>
  <si>
    <t>Change operation as per advise sir Alvin Cruz effective June 28.2016,target pressure for 12MN-3AM will be changed to 75 psi only. This was requested by PQE BA due to good pressure survey taken last night.</t>
  </si>
  <si>
    <t>TARGET DISCHARGE PRESSURE SET TO  75 PSI @ 12:00 AM TO 3:00 aM AS PER SCHEDULE</t>
  </si>
  <si>
    <t>Target Discharge Pressure set to 83psi @ 12:01 am as per request of Engr.FRANCIS MORLA (SPM-South)</t>
  </si>
  <si>
    <t>TARGET DISCHARGE PRESSURE SET TO  83 PSI @ 3:01 AM TO 5:01 AM AS PER SCHEDULE</t>
  </si>
  <si>
    <t>TARGET DISCHARGE PRESSURE SET TO  83 PSI @ 5:01 AM TO 6:01 AM AS PER SCHEDULE</t>
  </si>
  <si>
    <t>SP2- STARTED @ 5:26 AM TO MEET 83 PSI TARGET DISCHARGE PRESSURE</t>
  </si>
  <si>
    <t>XCV2- CLOSED @ 4:36 AM,WATER  ELEVATION  (9.5M)</t>
  </si>
  <si>
    <t>Additional 3 psi to target discharge pressure from 12:01 PM to 5PM (JULY 1, 2016) as per request of Engr. Frances Morla (SPM-South), due to shifting of WSR and Posadas Influence area.</t>
  </si>
  <si>
    <t>XCV1 -OPENED @ 10:01 PM (70%)</t>
  </si>
  <si>
    <t>XCV1- INCREASE OPENING  @ 12:01 AM (75%)</t>
  </si>
  <si>
    <t>Additional 3 psi to target discharge pressure from 12:01 PM to 5PM (JULY 2, 2016) as per request of Engr. Frances Morla (SPM-South), due to shifting of WSR and Posadas Influence area.</t>
  </si>
  <si>
    <t>XCV2 -OPENED @ 10:01 PM (70%)</t>
  </si>
  <si>
    <t>SP2- STARTED @ 7:01 AM TO MEET 83 PSI TARGET DISCHARGE PRESSURE</t>
  </si>
  <si>
    <t>Additional 3 psi to target discharge pressure from 12:01 PM to 5PM (JULY 3, 2016) as per request of Engr. Frances Morla (SPM-South), due to shifting of WSR and Posadas Influence area.</t>
  </si>
  <si>
    <t>Additional 3 psi to target discharge pressure from 12:01 PM to 5PM (JULY 4, 2016) as per request of Engr. Frances Morla (SPM-South), due to shifting of WSR and Posadas Influence area.</t>
  </si>
  <si>
    <t>BP3- STOPPED @ 7:00 PM DUE TO HIGH DISCHARGE</t>
  </si>
  <si>
    <t>BP3- STARTED @ 8:00 PM DUE TO HIGH DISCHARGE</t>
  </si>
  <si>
    <t>2B+1S</t>
  </si>
  <si>
    <t>XCV2 -OPENED @ 10:01 PM (31%)</t>
  </si>
  <si>
    <t>XCV2- INCREASE OPENING  @ 12:01 AM (60%)</t>
  </si>
  <si>
    <t>XCV2- CLOSED @ 4:25 AM,WATER  ELEVATION  (9.5M)</t>
  </si>
  <si>
    <t>SP2- STARTED @ 6:00 AM TO MEET 83 PSI TARGET DISCHARGE PRESSURE</t>
  </si>
  <si>
    <t>Additional 3 psi to target discharge pressure from 12:01 PM to 5PM (JULY 5, 2016) as per request of Engr. Frances Morla (SPM-South), due to shifting of WSR and Posadas Influence area.</t>
  </si>
  <si>
    <t>XCV2 -OPENED @ 10:01 PM (50%)</t>
  </si>
  <si>
    <t>XCV1 -OPENED @ 10:01 PM (50%)</t>
  </si>
  <si>
    <t>XCV1- INCREASE OPENING  @ 12:01 AM (70%)</t>
  </si>
  <si>
    <t>XCV1- CLOSED @ 4:35 AM,WATER  ELEVATION  (9.5M)</t>
  </si>
  <si>
    <t>SP1- STARTED @ 7:00 AM TO MEET 83 PSI TARGET DISCHARGE PRESSURE</t>
  </si>
  <si>
    <t>Additional 3 psi to target discharge pressure from 12:01 PM to 5PM (JULY 6, 2016) as per request of Engr. Frances Morla (SPM-South), due to shifting of WSR and Posadas Influence area.</t>
  </si>
  <si>
    <t>XCV2- CLOSED @ 4:30 AM,WATER  ELEVATION  (9.5M)</t>
  </si>
  <si>
    <t>Additional 3 psi to target discharge pressure from 12:01 PM to 5PM (JULY 7, 2016) as per request of Engr. Frances Morla (SPM-South), due to shifting of WSR and Posadas Influence area.</t>
  </si>
  <si>
    <t>XCV1- CLOSED @ 4:08 AM,WATER  ELEVATION  (9.5M)</t>
  </si>
  <si>
    <t>TARGET DISCHARGE PRESSURE SET TO  83 PSI @ 5:01 AM TO 6:00 AM AS PER SCHEDULE</t>
  </si>
  <si>
    <t>TARGET DISCHARGE PRESSURE SET TO  83 PSI @ 6:01 AM TO 12:01 PM AS PER SCHEDULE</t>
  </si>
  <si>
    <t>Additional 3 psi to target discharge pressure from 12:01 PM to 5PM (JULY 8, 2016) as per request of Engr. Frances Morla (SPM-South), due to shifting of WSR and Posadas Influence area.</t>
  </si>
  <si>
    <t>BP1- STOPPED @ 7:00 PM DUE TO HIGH DISCHARGE</t>
  </si>
  <si>
    <t>BP1- STARTED @ 8:00 PM DUE TO HIGH DISCHARGE</t>
  </si>
  <si>
    <t>XCV2- CLOSED @ 4:00 AM,WATER  ELEVATION  (9.5M)</t>
  </si>
  <si>
    <t>SP2- STARTED @ 8:00 AM TO MEET 83 PSI TARGET DISCHARGE PRESSURE</t>
  </si>
  <si>
    <t>Additional 3 psi to target discharge pressure from 12:01 PM to 5PM (JULY 9, 2016) as per request of Engr. Frances Morla (SPM-South), due to shifting of WSR and Posadas Influence area.</t>
  </si>
  <si>
    <t>XCV1- CLOSED @ 4:28 AM,WATER  ELEVATION  (9.5M)</t>
  </si>
  <si>
    <t>SP1- STARTED @ 8:00 AM TO MEET 83 PSI TARGET DISCHARGE PRESSURE</t>
  </si>
  <si>
    <t>Additional 3 psi to target discharge pressure from 12:01 PM to 5PM (JULY 10, 2016) as per request of Engr. Frances Morla (SPM-South), due to shifting of WSR and Posadas Influence area.</t>
  </si>
  <si>
    <t>XCV2- CLOSED @ 4:15 AM,WATER  ELEVATION  (9.5M)</t>
  </si>
  <si>
    <t>Additional 3 psi to target discharge pressure from 12:01 PM to 5PM (JULY 11, 2016) as per request of Engr. Frances Morla (SPM-South), due to shifting of WSR and Posadas Influence area.</t>
  </si>
  <si>
    <t>XCV1 -OPENED @ 10:01 PM (25%)</t>
  </si>
  <si>
    <t>XCV1- CLOSED @ 4:05 AM,WATER  ELEVATION  (9.5M)</t>
  </si>
  <si>
    <t>Additional 3 psi to target discharge pressure from 12:01 PM to 5PM (JULY 12, 2016) as per request of Engr. Frances Morla (SPM-South), due to shifting of WSR and Posadas Influence area.</t>
  </si>
  <si>
    <t>XCV2- CLOSED @ 4:16 AM,WATER  ELEVATION  (9.5M)</t>
  </si>
  <si>
    <t>Additional 3 psi to target discharge pressure from 12:01 PM to 5PM (JULY 13, 2016) as per request of Engr. Frances Morla (SPM-South), due to shifting of WSR and Posadas Influence area.</t>
  </si>
  <si>
    <t>Additional 3 psi to target discharge pressure from 12:01 PM to 5PM (JULY 14, 2016) as per request of Engr. Frances Morla (SPM-South), due to shifting of WSR and Posadas Influence area.</t>
  </si>
  <si>
    <t>XCV2- CLOSED @ 4:20 AM,WATER  ELEVATION  (9.5M)</t>
  </si>
  <si>
    <t>Additional 3 psi to target discharge pressure from 12:01 PM to 5PM (JULY 15, 2016) as per request of Engr. Frances Morla (SPM-South), due to shifting of WSR and Posadas Influence area.</t>
  </si>
  <si>
    <t>XCV1- CLOSED @ 4:40 AM,WATER  ELEVATION  (9.5M)</t>
  </si>
  <si>
    <t>Additional 3 psi to target discharge pressure from 12:01 PM to 5PM (JULY 16, 2016) as per request of Engr. Frances Morla (SPM-South), due to shifting of WSR and Posadas Influence area.</t>
  </si>
  <si>
    <t>SP2- STARTED @ 7:00 AM TO MEET 83 PSI TARGET DISCHARGE PRESSURE</t>
  </si>
  <si>
    <t>Additional 3 psi to target discharge pressure from 12:01 PM to 5PM (JULY 17, 2016) as per request of Engr. Frances Morla (SPM-South), due to shifting of WSR and Posadas Influence area.</t>
  </si>
  <si>
    <t>XCV1- CLOSED @ 4:20 AM,WATER  ELEVATION  (9.5M)</t>
  </si>
  <si>
    <t>Additional 3 psi to target discharge pressure from 12:01 PM to 5PM (JULY 18, 2016) as per request of Engr. Frances Morla (SPM-South), due to shifting of WSR and Posadas Influence area.</t>
  </si>
  <si>
    <t>XCV2 -OPENED @ 10:01 PM (20%)</t>
  </si>
  <si>
    <t>XCV2- CLOSED @ 4:38 AM,WATER  ELEVATION  (9.5M)</t>
  </si>
  <si>
    <t>Additional 3 psi to target discharge pressure from 12:01 PM to 5PM (JULY 19, 2016) as per request of Engr. Frances Morla (SPM-South), due to shifting of WSR and Posadas Influence area.</t>
  </si>
  <si>
    <t>SP1 - STOPPED @ 9:00 PM DUE TO PARAMETER CAPACITY OF 1.3 ELIVATION LEVEL</t>
  </si>
  <si>
    <t>XCV1 -OPENED @ 10:01 PM (20%)</t>
  </si>
  <si>
    <t>XCV1 -OPENED @ 10:01 PM (40%)</t>
  </si>
  <si>
    <t>3b</t>
  </si>
  <si>
    <t>XCV1- CLOSED @ 4:32 AM,WATER  ELEVATION  (9.5M)</t>
  </si>
  <si>
    <t>Additional 3 psi to target discharge pressure from 12:01 PM to 5PM (JULY 20, 2016) as per request of Engr. Frances Morla (SPM-South), due to shifting of WSR and Posadas Influence area.</t>
  </si>
  <si>
    <t>XCV1- CLOSED @ 4:00 AM,WATER  ELEVATION  (9.5M)</t>
  </si>
  <si>
    <t>BP2 - STARTED @ 3:29 AM DUE TO REMOVE MANUAL TO REMOTE AUTOMATIC OPERATIONAL</t>
  </si>
  <si>
    <t>BP2 - STOPPED @ 2:15 AM DUE TO CONDUCT FROM MANUAL TO REMOTE AUTOMATIC OPERATIONAL</t>
  </si>
  <si>
    <t>SP2 - STARTED @ 4: 35 AM DUE TO TEST FROM MANUAL TO REMOTE AUTOMATIC OPERATIONAL</t>
  </si>
  <si>
    <t>XCV1- CLOSED @ 5:00 AM,WATER  ELEVATION  (9.0M)</t>
  </si>
  <si>
    <t>Additional 3 psi to target discharge pressure from 12:01 PM to 5PM (JULY 21, 2016) as per request of Engr. Frances Morla (SPM-South), due to shifting of WSR and Posadas Influence area.</t>
  </si>
  <si>
    <t>XCV1 -OPENED @ 10:01 PM (30%)</t>
  </si>
  <si>
    <t>SP2 - STOPPED @ 10:00 PM DUE TO PARAMETER CAPACITY OF 1.3 ELIVATION LEVEL</t>
  </si>
  <si>
    <t>XCV1- INCREASE OPENING  @ 12:01 AM (50%)</t>
  </si>
  <si>
    <t>SP1- STARTED @ 5:40 AM TO MEET 83 PSI TARGET DISCHARGE PRESSURE</t>
  </si>
  <si>
    <t>Additional 3 psi to target discharge pressure from 12:01 PM to 5PM (JULY 22, 2016) as per request of Engr. Frances Morla (SPM-South), due to shifting of WSR and Posadas Influence area.</t>
  </si>
  <si>
    <t>P.LABIAN/A.MIRAFLOR</t>
  </si>
  <si>
    <t>SP1 - STOPPED @ 10:00 PM DUE TO PARAMETER CAPACITY OF 1.3 ELIVATION LEVEL</t>
  </si>
  <si>
    <t>XCV2 -OPENED @ 10:01 PM (30%)</t>
  </si>
  <si>
    <t>XCV2- INCREASE OPENING  @ 12:01 AM (50%)</t>
  </si>
  <si>
    <t>XCV2- CLOSED @ 4:17 AM,WATER  ELEVATION  (9.5M)</t>
  </si>
  <si>
    <t>Additional 3 psi to target discharge pressure from 12:01 PM to 5PM (JULY 23, 2016) as per request of Engr. Frances Morla (SPM-South), due to shifting of WSR and Posadas Influence area.</t>
  </si>
  <si>
    <t>Additional 3 psi to target discharge pressure from 12:01 PM to 5PM (JULY 24, 2016) as per request of Engr. Frances Morla (SPM-South), due to shifting of WSR and Posadas Influence area.</t>
  </si>
  <si>
    <t>XCV2- CLOSED @ 4:10 AM,WATER  ELEVATION  (9.5M)</t>
  </si>
  <si>
    <t>Additional 3 psi to target discharge pressure from 12:01 PM to 5PM (JULY 25, 2016) as per request of Engr. Frances Morla (SPM-South), due to shifting of WSR and Posadas Influence area.</t>
  </si>
  <si>
    <t>XCV1- INCREASE OPENING  @ 12:01 AM (63%)</t>
  </si>
  <si>
    <t>Additional 3 psi to target discharge pressure from 12:01 PM to 5PM (JULY 26, 2016) as per request of Engr. Frances Morla (SPM-South), due to shifting of WSR and Posadas Influence area.</t>
  </si>
  <si>
    <t>XCV2- CLOSED @ 4:19 AM,WATER  ELEVATION  (9.5M)</t>
  </si>
  <si>
    <t>Additional 3 psi to target discharge pressure from 12:01 PM to 5PM (JULY 27, 2016) as per request of Engr. Frances Morla (SPM-South), due to shifting of WSR and Posadas Influence area.</t>
  </si>
  <si>
    <t>XCV1- INCREASE OPENING  @ 12:01 AM (60%)</t>
  </si>
  <si>
    <t>XCV1- CLOSED @ 4:23 AM,WATER  ELEVATION  (9.5M)</t>
  </si>
  <si>
    <t>Additional 3 psi to target discharge pressure from 12:01 PM to 5PM (JULY 28, 2016) as per request of Engr. Frances Morla (SPM-South), due to shifting of WSR and Posadas Influence area.</t>
  </si>
  <si>
    <t>XCV2- CLOSED @ 4:33 AM,WATER  ELEVATION  (9.5M)</t>
  </si>
  <si>
    <t>Additional 3 psi to target discharge pressure from 12:01 PM to 5PM (JULY 29, 2016) as per request of Engr. Frances Morla (SPM-South), due to shifting of WSR and Posadas Influence area.</t>
  </si>
  <si>
    <t>Additional 3 psi to target discharge pressure from 12:01 PM to 5PM (JULY 30, 2016) as per request of Engr. Frances Morla (SPM-South), due to shifting of WSR and Posadas Influence area.</t>
  </si>
  <si>
    <t>XCV2- CLOSED @ 4:35 AM,WATER  ELEVATION  (9.5M)</t>
  </si>
  <si>
    <t>SP2- STARTED @ 7:30 AM TO MEET 83 PSI TARGET DISCHARGE PRESSURE</t>
  </si>
  <si>
    <t>Additional 3 psi to target discharge pressure from 12:01 PM to 5PM (JULY 31, 2016) as per request of Engr. Frances Morla (SPM-South), due to shifting of WSR and Posadas Influence area.</t>
  </si>
  <si>
    <t>TARGET DISCHARGE PRESSURE SET TO 76 PSI @ 7:01 PM TO 8:01 PM AS PER SCHEDULE</t>
  </si>
  <si>
    <t>TARGET DISCHARGE PRESSURE SET TO 83PSI @ 8:01 PM TO 10:01 PM AS PER SCHEDULE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</si>
</sst>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m/d/yyyy;@"/>
    <numFmt numFmtId="165" formatCode="[$-3409]dddd\,\ mmmm\ dd\,\ yyyy;@"/>
    <numFmt numFmtId="166" formatCode="_(* #,##0_);_(* \(#,##0\);_(* &quot;-&quot;??_);_(@_)"/>
    <numFmt numFmtId="167" formatCode="0.0"/>
    <numFmt numFmtId="168" formatCode="#,##0.000_);\(#,##0.000\)"/>
  </numFmts>
  <fonts count="5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0"/>
      <name val="Calibri"/>
      <family val="2"/>
      <scheme val="minor"/>
    </font>
    <font>
      <sz val="9"/>
      <color theme="1"/>
      <name val="Calibri"/>
      <family val="2"/>
      <scheme val="minor"/>
    </font>
    <font>
      <b/>
      <sz val="9"/>
      <color theme="1"/>
      <name val="Calibri"/>
      <family val="2"/>
      <scheme val="minor"/>
    </font>
    <font>
      <b/>
      <sz val="16"/>
      <color theme="1"/>
      <name val="Calibri"/>
      <family val="2"/>
      <scheme val="minor"/>
    </font>
    <font>
      <b/>
      <i/>
      <sz val="9"/>
      <color rgb="FFFF0000"/>
      <name val="Calibri"/>
      <family val="2"/>
      <scheme val="minor"/>
    </font>
    <font>
      <i/>
      <sz val="9"/>
      <color rgb="FFFF0000"/>
      <name val="Calibri"/>
      <family val="2"/>
      <scheme val="minor"/>
    </font>
    <font>
      <i/>
      <sz val="9"/>
      <color theme="1"/>
      <name val="Calibri"/>
      <family val="2"/>
      <scheme val="minor"/>
    </font>
    <font>
      <b/>
      <i/>
      <sz val="9"/>
      <color theme="1"/>
      <name val="Calibri"/>
      <family val="2"/>
      <scheme val="minor"/>
    </font>
    <font>
      <b/>
      <sz val="10"/>
      <color theme="1"/>
      <name val="Calibri"/>
      <family val="2"/>
      <scheme val="minor"/>
    </font>
    <font>
      <b/>
      <sz val="9"/>
      <color theme="1" tint="0.249977111117893"/>
      <name val="Calibri"/>
      <family val="2"/>
      <scheme val="minor"/>
    </font>
    <font>
      <b/>
      <sz val="9"/>
      <color rgb="FFFF0000"/>
      <name val="Calibri"/>
      <family val="2"/>
      <scheme val="minor"/>
    </font>
    <font>
      <b/>
      <sz val="9"/>
      <name val="Calibri"/>
      <family val="2"/>
      <scheme val="minor"/>
    </font>
    <font>
      <u/>
      <sz val="11"/>
      <color theme="10"/>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
      <sz val="9"/>
      <name val="Calibri"/>
      <family val="2"/>
      <scheme val="minor"/>
    </font>
    <font>
      <sz val="11"/>
      <color rgb="FF000000"/>
      <name val="Calibri"/>
      <family val="2"/>
      <scheme val="minor"/>
    </font>
    <font>
      <b/>
      <sz val="10"/>
      <color rgb="FFFF0000"/>
      <name val="Calibri"/>
      <family val="2"/>
      <scheme val="minor"/>
    </font>
    <font>
      <b/>
      <sz val="11"/>
      <color rgb="FFFF0000"/>
      <name val="Calibri"/>
      <family val="2"/>
      <scheme val="minor"/>
    </font>
    <font>
      <vertAlign val="superscript"/>
      <sz val="9"/>
      <color theme="1"/>
      <name val="Calibri"/>
      <family val="2"/>
      <scheme val="minor"/>
    </font>
    <font>
      <b/>
      <i/>
      <sz val="9"/>
      <color rgb="FFC00000"/>
      <name val="Calibri"/>
      <family val="2"/>
      <scheme val="minor"/>
    </font>
    <font>
      <sz val="10"/>
      <name val="Arial"/>
      <family val="2"/>
    </font>
    <font>
      <i/>
      <sz val="10"/>
      <color rgb="FFFF0000"/>
      <name val="Calibri"/>
      <family val="2"/>
      <scheme val="minor"/>
    </font>
    <font>
      <i/>
      <sz val="10"/>
      <name val="Calibri"/>
      <family val="2"/>
      <scheme val="minor"/>
    </font>
    <font>
      <i/>
      <sz val="10"/>
      <color theme="1"/>
      <name val="Calibri"/>
      <family val="2"/>
      <scheme val="minor"/>
    </font>
    <font>
      <b/>
      <i/>
      <sz val="10"/>
      <color rgb="FFFF0000"/>
      <name val="Calibri"/>
      <family val="2"/>
      <scheme val="minor"/>
    </font>
    <font>
      <b/>
      <i/>
      <sz val="10"/>
      <color rgb="FFC0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indexed="8"/>
      <name val="Calibri"/>
      <family val="2"/>
    </font>
    <font>
      <sz val="12"/>
      <color indexed="8"/>
      <name val="Calibri"/>
      <family val="2"/>
    </font>
    <font>
      <sz val="10"/>
      <name val="Arial"/>
      <family val="2"/>
    </font>
    <font>
      <sz val="11"/>
      <name val="Calibri"/>
      <family val="2"/>
      <scheme val="minor"/>
    </font>
    <font>
      <b/>
      <u/>
      <sz val="9"/>
      <color theme="1"/>
      <name val="Calibri"/>
      <family val="2"/>
      <scheme val="minor"/>
    </font>
    <font>
      <sz val="10"/>
      <color theme="1"/>
      <name val="Calibri"/>
      <family val="2"/>
      <scheme val="minor"/>
    </font>
    <font>
      <i/>
      <sz val="10"/>
      <color rgb="FF002060"/>
      <name val="Calibri"/>
      <family val="2"/>
      <scheme val="minor"/>
    </font>
    <font>
      <i/>
      <sz val="10"/>
      <color rgb="FF0070C0"/>
      <name val="Calibri"/>
      <family val="2"/>
      <scheme val="minor"/>
    </font>
    <font>
      <b/>
      <i/>
      <sz val="10"/>
      <name val="Calibri"/>
      <family val="2"/>
      <scheme val="minor"/>
    </font>
  </fonts>
  <fills count="54">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E5B6B5"/>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rgb="FF99FF99"/>
        <bgColor indexed="64"/>
      </patternFill>
    </fill>
    <fill>
      <patternFill patternType="solid">
        <fgColor rgb="FF00B050"/>
        <bgColor indexed="64"/>
      </patternFill>
    </fill>
    <fill>
      <patternFill patternType="solid">
        <fgColor theme="0" tint="-0.249977111117893"/>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0070C0"/>
        <bgColor indexed="64"/>
      </patternFill>
    </fill>
    <fill>
      <patternFill patternType="solid">
        <fgColor rgb="FF7030A0"/>
        <bgColor indexed="64"/>
      </patternFill>
    </fill>
    <fill>
      <patternFill patternType="solid">
        <fgColor theme="4"/>
        <bgColor indexed="64"/>
      </patternFill>
    </fill>
    <fill>
      <patternFill patternType="solid">
        <fgColor theme="3"/>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43" fontId="1" fillId="0" borderId="0" applyFont="0" applyFill="0" applyBorder="0" applyAlignment="0" applyProtection="0"/>
    <xf numFmtId="9" fontId="1" fillId="0" borderId="0" applyFont="0" applyFill="0" applyBorder="0" applyAlignment="0" applyProtection="0"/>
    <xf numFmtId="0" fontId="16" fillId="0" borderId="0" applyNumberFormat="0" applyFill="0" applyBorder="0" applyAlignment="0" applyProtection="0"/>
    <xf numFmtId="0" fontId="26" fillId="0" borderId="0"/>
    <xf numFmtId="0" fontId="32" fillId="0" borderId="0" applyNumberFormat="0" applyFill="0" applyBorder="0" applyAlignment="0" applyProtection="0"/>
    <xf numFmtId="0" fontId="33" fillId="0" borderId="13" applyNumberFormat="0" applyFill="0" applyAlignment="0" applyProtection="0"/>
    <xf numFmtId="0" fontId="34" fillId="0" borderId="14" applyNumberFormat="0" applyFill="0" applyAlignment="0" applyProtection="0"/>
    <xf numFmtId="0" fontId="35" fillId="0" borderId="15" applyNumberFormat="0" applyFill="0" applyAlignment="0" applyProtection="0"/>
    <xf numFmtId="0" fontId="35" fillId="0" borderId="0" applyNumberFormat="0" applyFill="0" applyBorder="0" applyAlignment="0" applyProtection="0"/>
    <xf numFmtId="0" fontId="36" fillId="18" borderId="0" applyNumberFormat="0" applyBorder="0" applyAlignment="0" applyProtection="0"/>
    <xf numFmtId="0" fontId="37" fillId="19" borderId="0" applyNumberFormat="0" applyBorder="0" applyAlignment="0" applyProtection="0"/>
    <xf numFmtId="0" fontId="38" fillId="20" borderId="0" applyNumberFormat="0" applyBorder="0" applyAlignment="0" applyProtection="0"/>
    <xf numFmtId="0" fontId="39" fillId="21" borderId="16" applyNumberFormat="0" applyAlignment="0" applyProtection="0"/>
    <xf numFmtId="0" fontId="40" fillId="22" borderId="17" applyNumberFormat="0" applyAlignment="0" applyProtection="0"/>
    <xf numFmtId="0" fontId="41" fillId="22" borderId="16" applyNumberFormat="0" applyAlignment="0" applyProtection="0"/>
    <xf numFmtId="0" fontId="42" fillId="0" borderId="18" applyNumberFormat="0" applyFill="0" applyAlignment="0" applyProtection="0"/>
    <xf numFmtId="0" fontId="43" fillId="23" borderId="19" applyNumberFormat="0" applyAlignment="0" applyProtection="0"/>
    <xf numFmtId="0" fontId="2" fillId="0" borderId="0" applyNumberFormat="0" applyFill="0" applyBorder="0" applyAlignment="0" applyProtection="0"/>
    <xf numFmtId="0" fontId="44" fillId="0" borderId="0" applyNumberFormat="0" applyFill="0" applyBorder="0" applyAlignment="0" applyProtection="0"/>
    <xf numFmtId="0" fontId="3" fillId="0" borderId="21" applyNumberFormat="0" applyFill="0" applyAlignment="0" applyProtection="0"/>
    <xf numFmtId="0" fontId="4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45" fillId="28" borderId="0" applyNumberFormat="0" applyBorder="0" applyAlignment="0" applyProtection="0"/>
    <xf numFmtId="0" fontId="4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45" fillId="40" borderId="0" applyNumberFormat="0" applyBorder="0" applyAlignment="0" applyProtection="0"/>
    <xf numFmtId="0" fontId="45"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45" fillId="44" borderId="0" applyNumberFormat="0" applyBorder="0" applyAlignment="0" applyProtection="0"/>
    <xf numFmtId="0" fontId="45" fillId="45"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45" fillId="48" borderId="0" applyNumberFormat="0" applyBorder="0" applyAlignment="0" applyProtection="0"/>
    <xf numFmtId="0" fontId="47" fillId="0" borderId="0"/>
    <xf numFmtId="0" fontId="26" fillId="0" borderId="0"/>
    <xf numFmtId="0" fontId="26" fillId="0" borderId="0"/>
    <xf numFmtId="0" fontId="26" fillId="0" borderId="0"/>
    <xf numFmtId="0" fontId="46" fillId="24" borderId="20" applyNumberFormat="0" applyFont="0" applyAlignment="0" applyProtection="0"/>
    <xf numFmtId="0" fontId="26" fillId="0" borderId="0"/>
    <xf numFmtId="43" fontId="1" fillId="0" borderId="0" applyFont="0" applyFill="0" applyBorder="0" applyAlignment="0" applyProtection="0"/>
    <xf numFmtId="0" fontId="1" fillId="0" borderId="0"/>
    <xf numFmtId="43" fontId="48" fillId="0" borderId="0" applyFont="0" applyFill="0" applyBorder="0" applyAlignment="0" applyProtection="0"/>
    <xf numFmtId="0" fontId="48" fillId="0" borderId="0"/>
    <xf numFmtId="43" fontId="26" fillId="0" borderId="0" applyFont="0" applyFill="0" applyBorder="0" applyAlignment="0" applyProtection="0"/>
    <xf numFmtId="0" fontId="26" fillId="0" borderId="0"/>
  </cellStyleXfs>
  <cellXfs count="244">
    <xf numFmtId="0" fontId="0" fillId="0" borderId="0" xfId="0"/>
    <xf numFmtId="1" fontId="5" fillId="49" borderId="1" xfId="0" applyNumberFormat="1" applyFont="1" applyFill="1" applyBorder="1" applyAlignment="1">
      <alignment horizontal="center" vertical="center"/>
    </xf>
    <xf numFmtId="0" fontId="4" fillId="0" borderId="0" xfId="0" applyFont="1" applyFill="1"/>
    <xf numFmtId="0" fontId="6" fillId="0" borderId="0" xfId="0" applyFont="1" applyAlignment="1">
      <alignment horizontal="left"/>
    </xf>
    <xf numFmtId="0" fontId="7" fillId="0" borderId="0" xfId="0" applyFont="1" applyAlignment="1">
      <alignment vertical="center"/>
    </xf>
    <xf numFmtId="0" fontId="5" fillId="0" borderId="0" xfId="0" applyFont="1" applyAlignment="1">
      <alignment horizontal="center" vertical="center"/>
    </xf>
    <xf numFmtId="0" fontId="8" fillId="0" borderId="0" xfId="0" applyFont="1" applyBorder="1" applyAlignment="1">
      <alignment vertical="center"/>
    </xf>
    <xf numFmtId="0" fontId="9" fillId="0" borderId="0" xfId="0" applyFont="1" applyBorder="1" applyAlignment="1">
      <alignment vertical="center"/>
    </xf>
    <xf numFmtId="0" fontId="10" fillId="0" borderId="0" xfId="0" applyFont="1" applyBorder="1" applyAlignment="1">
      <alignment vertical="center"/>
    </xf>
    <xf numFmtId="0" fontId="10" fillId="0" borderId="0" xfId="0" applyFont="1" applyBorder="1" applyAlignment="1">
      <alignment horizontal="center" vertical="center"/>
    </xf>
    <xf numFmtId="0" fontId="11" fillId="0" borderId="0" xfId="0" applyFont="1" applyBorder="1" applyAlignment="1">
      <alignment horizontal="left" vertical="center"/>
    </xf>
    <xf numFmtId="0" fontId="11" fillId="0" borderId="0" xfId="0" applyFont="1" applyBorder="1" applyAlignment="1">
      <alignment horizontal="center" vertical="center"/>
    </xf>
    <xf numFmtId="0" fontId="5" fillId="0" borderId="0" xfId="0" applyFont="1" applyAlignment="1">
      <alignment wrapText="1"/>
    </xf>
    <xf numFmtId="0" fontId="7" fillId="0" borderId="0" xfId="0" applyFont="1" applyAlignment="1">
      <alignment horizontal="left" vertical="center"/>
    </xf>
    <xf numFmtId="0" fontId="12" fillId="0" borderId="0" xfId="0" applyFont="1" applyBorder="1" applyAlignment="1">
      <alignment horizontal="left" vertical="center"/>
    </xf>
    <xf numFmtId="0" fontId="7" fillId="0" borderId="0" xfId="0" applyFont="1" applyBorder="1" applyAlignment="1">
      <alignment vertical="center"/>
    </xf>
    <xf numFmtId="0" fontId="6" fillId="0" borderId="1" xfId="0" applyFont="1" applyBorder="1" applyAlignment="1">
      <alignment horizontal="center" vertical="center"/>
    </xf>
    <xf numFmtId="0" fontId="6" fillId="0" borderId="0" xfId="0" applyFont="1" applyFill="1" applyBorder="1" applyAlignment="1">
      <alignment vertical="center"/>
    </xf>
    <xf numFmtId="0" fontId="13" fillId="0" borderId="0" xfId="0" applyFont="1" applyAlignment="1">
      <alignment horizontal="left"/>
    </xf>
    <xf numFmtId="0" fontId="6" fillId="0" borderId="0" xfId="0" applyFont="1" applyBorder="1" applyAlignment="1">
      <alignment horizontal="left"/>
    </xf>
    <xf numFmtId="0" fontId="5" fillId="0" borderId="0" xfId="0" applyFont="1" applyBorder="1"/>
    <xf numFmtId="0" fontId="10" fillId="0" borderId="0" xfId="0" applyFont="1" applyBorder="1" applyAlignment="1">
      <alignment vertical="center" wrapText="1"/>
    </xf>
    <xf numFmtId="0" fontId="14" fillId="0" borderId="0" xfId="0" applyFont="1" applyFill="1" applyBorder="1" applyAlignment="1">
      <alignment vertical="center"/>
    </xf>
    <xf numFmtId="0" fontId="14" fillId="0" borderId="0" xfId="0" applyFont="1" applyFill="1" applyBorder="1" applyAlignment="1">
      <alignment horizontal="center" vertical="center"/>
    </xf>
    <xf numFmtId="0" fontId="0" fillId="0" borderId="0" xfId="0" applyAlignment="1">
      <alignment wrapText="1"/>
    </xf>
    <xf numFmtId="0" fontId="11" fillId="0" borderId="0" xfId="0" applyFont="1" applyBorder="1" applyAlignment="1"/>
    <xf numFmtId="0" fontId="11" fillId="0" borderId="0" xfId="0" applyFont="1" applyBorder="1" applyAlignment="1">
      <alignment wrapText="1"/>
    </xf>
    <xf numFmtId="0" fontId="5" fillId="0" borderId="0" xfId="0" applyFont="1" applyAlignment="1">
      <alignment horizontal="center" vertical="center" wrapText="1"/>
    </xf>
    <xf numFmtId="0" fontId="6" fillId="4" borderId="1" xfId="0" applyFont="1" applyFill="1" applyBorder="1" applyAlignment="1">
      <alignment horizontal="center" vertical="center"/>
    </xf>
    <xf numFmtId="0" fontId="6" fillId="0" borderId="0" xfId="0" applyFont="1" applyAlignment="1"/>
    <xf numFmtId="166" fontId="6" fillId="4" borderId="1" xfId="1" applyNumberFormat="1" applyFont="1" applyFill="1" applyBorder="1" applyAlignment="1">
      <alignment horizontal="center" vertical="center"/>
    </xf>
    <xf numFmtId="2" fontId="6" fillId="4" borderId="1" xfId="0" applyNumberFormat="1" applyFont="1" applyFill="1" applyBorder="1" applyAlignment="1">
      <alignment horizontal="center" vertical="center"/>
    </xf>
    <xf numFmtId="0" fontId="14" fillId="0" borderId="0" xfId="0" applyFont="1" applyAlignment="1">
      <alignment horizontal="center"/>
    </xf>
    <xf numFmtId="0" fontId="6" fillId="3" borderId="1" xfId="0" applyFont="1" applyFill="1" applyBorder="1" applyAlignment="1" applyProtection="1">
      <alignment horizontal="center" vertical="center" wrapText="1"/>
    </xf>
    <xf numFmtId="0" fontId="17" fillId="6" borderId="5" xfId="0" applyFont="1" applyFill="1" applyBorder="1" applyAlignment="1">
      <alignment horizontal="center" vertical="center" wrapText="1"/>
    </xf>
    <xf numFmtId="0" fontId="6" fillId="6" borderId="1" xfId="0" applyFont="1" applyFill="1" applyBorder="1" applyAlignment="1" applyProtection="1">
      <alignment horizontal="center" vertical="center"/>
      <protection hidden="1"/>
    </xf>
    <xf numFmtId="0" fontId="3" fillId="6" borderId="1" xfId="0" applyFont="1" applyFill="1" applyBorder="1" applyAlignment="1">
      <alignment horizontal="center" vertical="center"/>
    </xf>
    <xf numFmtId="0" fontId="6" fillId="6"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wrapText="1"/>
    </xf>
    <xf numFmtId="0" fontId="6" fillId="2" borderId="1" xfId="0" applyFont="1" applyFill="1" applyBorder="1" applyAlignment="1" applyProtection="1">
      <alignment horizontal="center" vertical="center"/>
      <protection hidden="1"/>
    </xf>
    <xf numFmtId="18" fontId="5" fillId="8" borderId="1" xfId="0" applyNumberFormat="1" applyFont="1" applyFill="1" applyBorder="1" applyAlignment="1">
      <alignment horizontal="center" vertical="center"/>
    </xf>
    <xf numFmtId="167" fontId="5" fillId="5" borderId="1" xfId="0" applyNumberFormat="1" applyFont="1" applyFill="1" applyBorder="1" applyAlignment="1">
      <alignment horizontal="center" vertical="center"/>
    </xf>
    <xf numFmtId="167" fontId="18" fillId="10" borderId="1" xfId="0" applyNumberFormat="1" applyFont="1" applyFill="1" applyBorder="1" applyAlignment="1" applyProtection="1">
      <alignment horizontal="center" vertical="center"/>
    </xf>
    <xf numFmtId="167" fontId="19" fillId="10" borderId="1" xfId="0" applyNumberFormat="1" applyFont="1" applyFill="1" applyBorder="1" applyAlignment="1" applyProtection="1">
      <alignment horizontal="center" vertical="center"/>
    </xf>
    <xf numFmtId="167" fontId="5" fillId="11" borderId="1" xfId="0" applyNumberFormat="1" applyFont="1" applyFill="1" applyBorder="1" applyAlignment="1" applyProtection="1">
      <alignment horizontal="center" vertical="center"/>
    </xf>
    <xf numFmtId="167" fontId="5" fillId="11" borderId="1" xfId="0" applyNumberFormat="1" applyFont="1" applyFill="1" applyBorder="1" applyAlignment="1">
      <alignment horizontal="center" vertical="center"/>
    </xf>
    <xf numFmtId="1" fontId="20" fillId="7" borderId="1" xfId="0" applyNumberFormat="1" applyFont="1" applyFill="1" applyBorder="1" applyAlignment="1">
      <alignment horizontal="center" vertical="center"/>
    </xf>
    <xf numFmtId="168" fontId="5" fillId="12" borderId="1" xfId="1" applyNumberFormat="1" applyFont="1" applyFill="1" applyBorder="1" applyAlignment="1">
      <alignment horizontal="center" vertical="center"/>
    </xf>
    <xf numFmtId="0" fontId="5" fillId="5" borderId="1" xfId="2" applyNumberFormat="1" applyFont="1" applyFill="1" applyBorder="1" applyAlignment="1">
      <alignment horizontal="center" vertical="center" wrapText="1"/>
    </xf>
    <xf numFmtId="0" fontId="20" fillId="13" borderId="1" xfId="0" applyFont="1" applyFill="1" applyBorder="1" applyAlignment="1">
      <alignment horizontal="center" vertical="center"/>
    </xf>
    <xf numFmtId="43" fontId="20" fillId="13" borderId="1" xfId="0" applyNumberFormat="1" applyFont="1" applyFill="1" applyBorder="1" applyAlignment="1">
      <alignment horizontal="center" vertical="center"/>
    </xf>
    <xf numFmtId="0" fontId="0" fillId="14" borderId="1" xfId="0" applyFont="1" applyFill="1" applyBorder="1" applyAlignment="1">
      <alignment horizontal="center" vertical="center"/>
    </xf>
    <xf numFmtId="0" fontId="5" fillId="2" borderId="1" xfId="0" applyFont="1" applyFill="1" applyBorder="1" applyAlignment="1">
      <alignment horizontal="left" vertical="center" wrapText="1"/>
    </xf>
    <xf numFmtId="2" fontId="0" fillId="15" borderId="1" xfId="0" applyNumberFormat="1" applyFont="1" applyFill="1" applyBorder="1" applyAlignment="1">
      <alignment horizontal="center" vertical="center"/>
    </xf>
    <xf numFmtId="0" fontId="10" fillId="0" borderId="0" xfId="0" applyFont="1"/>
    <xf numFmtId="0" fontId="6" fillId="0" borderId="0" xfId="0" applyFont="1"/>
    <xf numFmtId="0" fontId="6" fillId="6" borderId="1" xfId="0" applyFont="1" applyFill="1" applyBorder="1"/>
    <xf numFmtId="0" fontId="6" fillId="6" borderId="1" xfId="0" applyFont="1" applyFill="1" applyBorder="1" applyAlignment="1">
      <alignment horizontal="center" vertical="center"/>
    </xf>
    <xf numFmtId="0" fontId="5" fillId="2" borderId="1" xfId="0" applyFont="1" applyFill="1" applyBorder="1"/>
    <xf numFmtId="0" fontId="0" fillId="6" borderId="1" xfId="0" applyFont="1" applyFill="1" applyBorder="1" applyAlignment="1">
      <alignment horizontal="center" vertical="center"/>
    </xf>
    <xf numFmtId="0" fontId="0" fillId="2" borderId="1" xfId="0" applyFont="1" applyFill="1" applyBorder="1" applyAlignment="1">
      <alignment horizontal="center" vertical="center"/>
    </xf>
    <xf numFmtId="167" fontId="5" fillId="11" borderId="2" xfId="0" applyNumberFormat="1" applyFont="1" applyFill="1" applyBorder="1" applyAlignment="1">
      <alignment horizontal="center" vertical="center"/>
    </xf>
    <xf numFmtId="0" fontId="5" fillId="6" borderId="1" xfId="0" applyFont="1" applyFill="1" applyBorder="1"/>
    <xf numFmtId="167" fontId="12" fillId="6" borderId="1" xfId="0" applyNumberFormat="1" applyFont="1" applyFill="1" applyBorder="1" applyAlignment="1">
      <alignment horizontal="center" vertical="center"/>
    </xf>
    <xf numFmtId="166" fontId="22" fillId="13" borderId="1" xfId="1" applyNumberFormat="1" applyFont="1" applyFill="1" applyBorder="1" applyAlignment="1">
      <alignment horizontal="center" vertical="center"/>
    </xf>
    <xf numFmtId="2" fontId="12" fillId="13" borderId="1" xfId="0" applyNumberFormat="1" applyFont="1" applyFill="1" applyBorder="1" applyAlignment="1">
      <alignment horizontal="center" vertical="center"/>
    </xf>
    <xf numFmtId="0" fontId="0" fillId="6" borderId="1" xfId="0" applyFill="1" applyBorder="1" applyAlignment="1">
      <alignment horizontal="center"/>
    </xf>
    <xf numFmtId="166" fontId="12" fillId="13" borderId="1" xfId="1" applyNumberFormat="1" applyFont="1" applyFill="1" applyBorder="1" applyAlignment="1">
      <alignment horizontal="center" vertical="center"/>
    </xf>
    <xf numFmtId="43" fontId="12" fillId="13" borderId="1" xfId="1" applyNumberFormat="1" applyFont="1" applyFill="1" applyBorder="1" applyAlignment="1">
      <alignment horizontal="center" vertical="center"/>
    </xf>
    <xf numFmtId="0" fontId="0" fillId="6" borderId="1" xfId="0" applyFill="1" applyBorder="1"/>
    <xf numFmtId="1" fontId="0" fillId="6" borderId="3" xfId="0" applyNumberFormat="1" applyFill="1" applyBorder="1" applyAlignment="1">
      <alignment horizontal="center"/>
    </xf>
    <xf numFmtId="1" fontId="23" fillId="16" borderId="1" xfId="0" applyNumberFormat="1" applyFont="1" applyFill="1" applyBorder="1" applyAlignment="1"/>
    <xf numFmtId="2" fontId="22" fillId="13" borderId="1" xfId="0" applyNumberFormat="1" applyFont="1" applyFill="1" applyBorder="1" applyAlignment="1">
      <alignment horizontal="center" vertical="center"/>
    </xf>
    <xf numFmtId="0" fontId="5" fillId="2" borderId="1" xfId="0" applyFont="1" applyFill="1" applyBorder="1" applyAlignment="1">
      <alignment horizontal="left" vertical="center"/>
    </xf>
    <xf numFmtId="0" fontId="5" fillId="0" borderId="0" xfId="0" applyFont="1" applyFill="1"/>
    <xf numFmtId="0" fontId="6" fillId="0" borderId="0" xfId="0" applyFont="1" applyFill="1" applyAlignment="1">
      <alignment horizontal="center"/>
    </xf>
    <xf numFmtId="0" fontId="6" fillId="0" borderId="0" xfId="0" applyFont="1" applyFill="1" applyBorder="1" applyAlignment="1"/>
    <xf numFmtId="0" fontId="6" fillId="0" borderId="0" xfId="0" applyFont="1" applyFill="1" applyBorder="1" applyAlignment="1">
      <alignment horizontal="center" vertical="center"/>
    </xf>
    <xf numFmtId="43" fontId="6" fillId="17" borderId="0" xfId="1" applyFont="1" applyFill="1" applyBorder="1" applyAlignment="1">
      <alignment horizontal="center"/>
    </xf>
    <xf numFmtId="0" fontId="31" fillId="0" borderId="11" xfId="0" applyFont="1" applyFill="1" applyBorder="1" applyAlignment="1"/>
    <xf numFmtId="0" fontId="49" fillId="2" borderId="1" xfId="0" applyFont="1" applyFill="1" applyBorder="1" applyAlignment="1">
      <alignment horizontal="center" vertical="center"/>
    </xf>
    <xf numFmtId="0" fontId="29" fillId="17" borderId="3" xfId="0" applyFont="1" applyFill="1" applyBorder="1" applyAlignment="1">
      <alignment horizontal="left"/>
    </xf>
    <xf numFmtId="0" fontId="27" fillId="17" borderId="11" xfId="4" applyFont="1" applyFill="1" applyBorder="1" applyAlignment="1">
      <alignment horizontal="left"/>
    </xf>
    <xf numFmtId="0" fontId="5" fillId="0" borderId="11" xfId="0" applyFont="1" applyBorder="1"/>
    <xf numFmtId="0" fontId="50" fillId="0" borderId="11" xfId="0" applyFont="1" applyBorder="1"/>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4" xfId="0" applyFont="1" applyFill="1" applyBorder="1" applyAlignment="1">
      <alignment horizontal="center" vertical="center"/>
    </xf>
    <xf numFmtId="0" fontId="0" fillId="6" borderId="2" xfId="0" applyFill="1" applyBorder="1"/>
    <xf numFmtId="0" fontId="5" fillId="6" borderId="2" xfId="0" applyFont="1" applyFill="1" applyBorder="1"/>
    <xf numFmtId="0" fontId="5" fillId="6" borderId="4" xfId="0" applyFont="1" applyFill="1" applyBorder="1"/>
    <xf numFmtId="167" fontId="5" fillId="6" borderId="2" xfId="0" applyNumberFormat="1" applyFont="1" applyFill="1" applyBorder="1"/>
    <xf numFmtId="167" fontId="5" fillId="6" borderId="3" xfId="0" applyNumberFormat="1" applyFont="1" applyFill="1" applyBorder="1"/>
    <xf numFmtId="167" fontId="5" fillId="6" borderId="4" xfId="0" applyNumberFormat="1" applyFont="1" applyFill="1" applyBorder="1"/>
    <xf numFmtId="0" fontId="0" fillId="0" borderId="0" xfId="0"/>
    <xf numFmtId="9" fontId="5" fillId="5" borderId="1" xfId="2" applyFont="1" applyFill="1" applyBorder="1" applyAlignment="1">
      <alignment horizontal="center" vertical="center" wrapText="1"/>
    </xf>
    <xf numFmtId="0" fontId="5" fillId="0" borderId="0" xfId="0" applyFont="1"/>
    <xf numFmtId="0" fontId="21" fillId="0" borderId="0" xfId="0" applyFont="1" applyFill="1" applyBorder="1" applyAlignment="1">
      <alignment horizontal="center" vertical="center"/>
    </xf>
    <xf numFmtId="0" fontId="25" fillId="0" borderId="0" xfId="0" applyFont="1" applyFill="1" applyBorder="1" applyAlignment="1"/>
    <xf numFmtId="0" fontId="28" fillId="17" borderId="11" xfId="4" applyFont="1" applyFill="1" applyBorder="1" applyAlignment="1">
      <alignment horizontal="left"/>
    </xf>
    <xf numFmtId="0" fontId="29" fillId="17" borderId="11" xfId="0" applyFont="1" applyFill="1" applyBorder="1" applyAlignment="1">
      <alignment horizontal="left"/>
    </xf>
    <xf numFmtId="0" fontId="30" fillId="0" borderId="11" xfId="0" applyFont="1" applyFill="1" applyBorder="1" applyAlignment="1"/>
    <xf numFmtId="1" fontId="5" fillId="9" borderId="1" xfId="0" applyNumberFormat="1" applyFont="1" applyFill="1" applyBorder="1" applyAlignment="1">
      <alignment horizontal="center" vertical="center"/>
    </xf>
    <xf numFmtId="1" fontId="5" fillId="7" borderId="1" xfId="0" applyNumberFormat="1" applyFont="1" applyFill="1" applyBorder="1" applyAlignment="1">
      <alignment horizontal="center" vertical="center"/>
    </xf>
    <xf numFmtId="167" fontId="5" fillId="2" borderId="1" xfId="0" applyNumberFormat="1"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1" fontId="5" fillId="5" borderId="1" xfId="2"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0" fillId="17" borderId="3" xfId="0" applyFill="1" applyBorder="1"/>
    <xf numFmtId="2" fontId="51" fillId="15" borderId="1" xfId="0" applyNumberFormat="1" applyFont="1" applyFill="1" applyBorder="1" applyAlignment="1">
      <alignment horizontal="center" vertical="center"/>
    </xf>
    <xf numFmtId="1" fontId="5" fillId="6" borderId="1" xfId="0" applyNumberFormat="1" applyFont="1" applyFill="1" applyBorder="1" applyAlignment="1">
      <alignment horizontal="center" vertical="center"/>
    </xf>
    <xf numFmtId="1" fontId="5" fillId="3" borderId="1" xfId="0" applyNumberFormat="1" applyFont="1" applyFill="1" applyBorder="1" applyAlignment="1">
      <alignment horizontal="center" vertical="center"/>
    </xf>
    <xf numFmtId="0" fontId="5" fillId="2" borderId="0" xfId="0" applyFont="1" applyFill="1" applyBorder="1" applyAlignment="1">
      <alignment horizontal="left" vertical="center"/>
    </xf>
    <xf numFmtId="0" fontId="29" fillId="17" borderId="3" xfId="4" applyFont="1" applyFill="1" applyBorder="1" applyAlignment="1">
      <alignment horizontal="left"/>
    </xf>
    <xf numFmtId="0" fontId="28" fillId="17" borderId="3" xfId="4" applyFont="1" applyFill="1" applyBorder="1" applyAlignment="1">
      <alignment horizontal="left"/>
    </xf>
    <xf numFmtId="0" fontId="52" fillId="17" borderId="3" xfId="4" applyFont="1" applyFill="1" applyBorder="1" applyAlignment="1">
      <alignment horizontal="left"/>
    </xf>
    <xf numFmtId="0" fontId="53" fillId="17" borderId="3" xfId="4" applyFont="1" applyFill="1" applyBorder="1" applyAlignment="1">
      <alignment horizontal="left"/>
    </xf>
    <xf numFmtId="0" fontId="53" fillId="17" borderId="0" xfId="4" applyFont="1" applyFill="1" applyBorder="1" applyAlignment="1">
      <alignment horizontal="left"/>
    </xf>
    <xf numFmtId="0" fontId="28" fillId="17" borderId="0" xfId="4" applyFont="1" applyFill="1" applyBorder="1" applyAlignment="1">
      <alignment horizontal="left"/>
    </xf>
    <xf numFmtId="0" fontId="0" fillId="17" borderId="0" xfId="0" applyFill="1" applyBorder="1"/>
    <xf numFmtId="0" fontId="29" fillId="17" borderId="0" xfId="0" applyFont="1" applyFill="1" applyBorder="1" applyAlignment="1">
      <alignment horizontal="left"/>
    </xf>
    <xf numFmtId="0" fontId="30" fillId="0" borderId="0" xfId="0" applyFont="1" applyFill="1" applyBorder="1" applyAlignment="1"/>
    <xf numFmtId="0" fontId="31" fillId="0" borderId="0" xfId="0" applyFont="1" applyFill="1" applyBorder="1" applyAlignment="1"/>
    <xf numFmtId="0" fontId="27" fillId="17" borderId="3" xfId="4" applyFont="1" applyFill="1" applyBorder="1" applyAlignment="1">
      <alignment horizontal="left"/>
    </xf>
    <xf numFmtId="1" fontId="5" fillId="50" borderId="1" xfId="0" applyNumberFormat="1" applyFont="1" applyFill="1" applyBorder="1" applyAlignment="1">
      <alignment horizontal="center" vertical="center"/>
    </xf>
    <xf numFmtId="1" fontId="5" fillId="15" borderId="1" xfId="0" applyNumberFormat="1" applyFont="1" applyFill="1" applyBorder="1" applyAlignment="1">
      <alignment horizontal="center" vertical="center"/>
    </xf>
    <xf numFmtId="1" fontId="5" fillId="51" borderId="1" xfId="0" applyNumberFormat="1" applyFont="1" applyFill="1" applyBorder="1" applyAlignment="1">
      <alignment horizontal="center" vertical="center"/>
    </xf>
    <xf numFmtId="0" fontId="49" fillId="11" borderId="0" xfId="0" applyFont="1" applyFill="1" applyAlignment="1">
      <alignment vertical="center"/>
    </xf>
    <xf numFmtId="0" fontId="49" fillId="17" borderId="0" xfId="0" applyFont="1" applyFill="1" applyAlignment="1">
      <alignment vertical="center"/>
    </xf>
    <xf numFmtId="0" fontId="28" fillId="11" borderId="11" xfId="4" applyFont="1" applyFill="1" applyBorder="1" applyAlignment="1">
      <alignment horizontal="left"/>
    </xf>
    <xf numFmtId="0" fontId="29" fillId="11" borderId="11" xfId="0" applyFont="1" applyFill="1" applyBorder="1" applyAlignment="1">
      <alignment horizontal="left"/>
    </xf>
    <xf numFmtId="0" fontId="49" fillId="17" borderId="11" xfId="0" applyFont="1" applyFill="1" applyBorder="1"/>
    <xf numFmtId="0" fontId="6" fillId="3"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1" fontId="5" fillId="2" borderId="1" xfId="0" applyNumberFormat="1" applyFont="1" applyFill="1" applyBorder="1" applyAlignment="1">
      <alignment horizontal="center" vertical="center"/>
    </xf>
    <xf numFmtId="0" fontId="28" fillId="2" borderId="11" xfId="4" applyFont="1" applyFill="1" applyBorder="1" applyAlignment="1">
      <alignment horizontal="left"/>
    </xf>
    <xf numFmtId="0" fontId="29" fillId="2" borderId="11" xfId="0" applyFont="1" applyFill="1" applyBorder="1" applyAlignment="1">
      <alignment horizontal="left"/>
    </xf>
    <xf numFmtId="0" fontId="5" fillId="2" borderId="11" xfId="0" applyFont="1" applyFill="1" applyBorder="1"/>
    <xf numFmtId="0" fontId="49" fillId="2" borderId="7" xfId="0" applyFont="1" applyFill="1" applyBorder="1" applyAlignment="1">
      <alignment vertical="center"/>
    </xf>
    <xf numFmtId="0" fontId="28" fillId="0" borderId="3" xfId="0" applyFont="1" applyBorder="1"/>
    <xf numFmtId="0" fontId="54" fillId="17" borderId="3" xfId="4" applyFont="1" applyFill="1" applyBorder="1" applyAlignment="1">
      <alignment horizontal="left"/>
    </xf>
    <xf numFmtId="1" fontId="5" fillId="11" borderId="1" xfId="0" applyNumberFormat="1" applyFont="1" applyFill="1" applyBorder="1" applyAlignment="1">
      <alignment horizontal="center" vertical="center"/>
    </xf>
    <xf numFmtId="0" fontId="6" fillId="3"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20" fillId="0" borderId="11" xfId="0" applyFont="1" applyBorder="1"/>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49" fillId="52" borderId="0" xfId="0" applyFont="1" applyFill="1" applyAlignment="1">
      <alignment vertical="center"/>
    </xf>
    <xf numFmtId="0" fontId="28" fillId="52" borderId="11" xfId="4" applyFont="1" applyFill="1" applyBorder="1" applyAlignment="1">
      <alignment horizontal="left"/>
    </xf>
    <xf numFmtId="0" fontId="29" fillId="52" borderId="11" xfId="0" applyFont="1" applyFill="1" applyBorder="1" applyAlignment="1">
      <alignment horizontal="left"/>
    </xf>
    <xf numFmtId="0" fontId="5" fillId="17" borderId="11" xfId="0" applyFont="1" applyFill="1" applyBorder="1"/>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49" fillId="53" borderId="0" xfId="0" applyFont="1" applyFill="1" applyAlignment="1">
      <alignment vertical="center"/>
    </xf>
    <xf numFmtId="0" fontId="28" fillId="53" borderId="11" xfId="4" applyFont="1" applyFill="1" applyBorder="1" applyAlignment="1">
      <alignment horizontal="left"/>
    </xf>
    <xf numFmtId="0" fontId="28" fillId="53" borderId="11" xfId="0" applyFont="1" applyFill="1" applyBorder="1" applyAlignment="1">
      <alignment horizontal="left"/>
    </xf>
    <xf numFmtId="0" fontId="28" fillId="17" borderId="11" xfId="0" applyFont="1" applyFill="1" applyBorder="1" applyAlignment="1">
      <alignment horizontal="left"/>
    </xf>
    <xf numFmtId="0" fontId="28" fillId="11" borderId="11" xfId="0" applyFont="1" applyFill="1" applyBorder="1" applyAlignment="1">
      <alignment horizontal="left"/>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164" fontId="6" fillId="2" borderId="4" xfId="0" applyNumberFormat="1" applyFont="1" applyFill="1" applyBorder="1" applyAlignment="1">
      <alignment horizontal="center" vertical="center"/>
    </xf>
    <xf numFmtId="164" fontId="6" fillId="2" borderId="1" xfId="0" applyNumberFormat="1" applyFont="1" applyFill="1" applyBorder="1" applyAlignment="1">
      <alignment horizontal="center" vertical="center"/>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3" xfId="0" applyFont="1" applyFill="1" applyBorder="1" applyAlignment="1">
      <alignment horizontal="center" vertical="center" wrapText="1"/>
    </xf>
    <xf numFmtId="165" fontId="6" fillId="4" borderId="2" xfId="0" applyNumberFormat="1" applyFont="1" applyFill="1" applyBorder="1" applyAlignment="1">
      <alignment horizontal="center" vertical="center"/>
    </xf>
    <xf numFmtId="165" fontId="6" fillId="4" borderId="4" xfId="0" applyNumberFormat="1"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4" xfId="0" applyFont="1" applyFill="1" applyBorder="1" applyAlignment="1">
      <alignment horizontal="center" vertical="center"/>
    </xf>
    <xf numFmtId="0" fontId="5" fillId="5" borderId="2" xfId="2" applyNumberFormat="1" applyFont="1" applyFill="1" applyBorder="1" applyAlignment="1">
      <alignment horizontal="center" vertical="center" wrapText="1"/>
    </xf>
    <xf numFmtId="0" fontId="5" fillId="5" borderId="4" xfId="2" applyNumberFormat="1" applyFont="1" applyFill="1" applyBorder="1" applyAlignment="1">
      <alignment horizontal="center" vertical="center" wrapText="1"/>
    </xf>
    <xf numFmtId="0" fontId="15" fillId="5" borderId="2" xfId="0" applyNumberFormat="1" applyFont="1" applyFill="1" applyBorder="1" applyAlignment="1">
      <alignment horizontal="center" vertical="center"/>
    </xf>
    <xf numFmtId="0" fontId="15" fillId="5" borderId="4" xfId="0" applyNumberFormat="1" applyFont="1" applyFill="1" applyBorder="1" applyAlignment="1">
      <alignment horizontal="center" vertical="center"/>
    </xf>
    <xf numFmtId="0" fontId="6" fillId="4" borderId="2" xfId="0" applyNumberFormat="1" applyFont="1" applyFill="1" applyBorder="1" applyAlignment="1">
      <alignment horizontal="center" vertical="center"/>
    </xf>
    <xf numFmtId="0" fontId="6" fillId="4" borderId="4" xfId="0" applyNumberFormat="1" applyFont="1" applyFill="1" applyBorder="1" applyAlignment="1">
      <alignment horizontal="center" vertical="center"/>
    </xf>
    <xf numFmtId="0" fontId="6" fillId="6" borderId="2"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16" fillId="6" borderId="5" xfId="3" quotePrefix="1" applyFill="1" applyBorder="1" applyAlignment="1">
      <alignment horizontal="center" vertical="center" wrapText="1"/>
    </xf>
    <xf numFmtId="0" fontId="16" fillId="6" borderId="9" xfId="3" quotePrefix="1" applyFill="1" applyBorder="1" applyAlignment="1">
      <alignment horizontal="center" vertical="center" wrapText="1"/>
    </xf>
    <xf numFmtId="0" fontId="6" fillId="6" borderId="3"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12" fillId="13" borderId="2" xfId="0" applyFont="1" applyFill="1" applyBorder="1" applyAlignment="1">
      <alignment horizontal="center" vertical="center"/>
    </xf>
    <xf numFmtId="0" fontId="12" fillId="13" borderId="3" xfId="0" applyFont="1" applyFill="1" applyBorder="1" applyAlignment="1">
      <alignment horizontal="center" vertical="center"/>
    </xf>
    <xf numFmtId="0" fontId="12" fillId="13" borderId="4" xfId="0" applyFont="1" applyFill="1" applyBorder="1" applyAlignment="1">
      <alignment horizontal="center" vertical="center"/>
    </xf>
    <xf numFmtId="0" fontId="6" fillId="6" borderId="6"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2" xfId="0" applyNumberFormat="1" applyFont="1" applyFill="1" applyBorder="1" applyAlignment="1">
      <alignment horizontal="center" vertical="center" wrapText="1"/>
    </xf>
    <xf numFmtId="0" fontId="6" fillId="6" borderId="3"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wrapText="1"/>
    </xf>
    <xf numFmtId="0" fontId="15" fillId="6" borderId="5" xfId="0" applyFont="1" applyFill="1" applyBorder="1" applyAlignment="1">
      <alignment horizontal="center" vertical="center" wrapText="1"/>
    </xf>
    <xf numFmtId="0" fontId="15" fillId="6" borderId="9" xfId="0" applyFont="1" applyFill="1" applyBorder="1" applyAlignment="1">
      <alignment horizontal="center" vertical="center" wrapText="1"/>
    </xf>
    <xf numFmtId="0" fontId="29" fillId="17" borderId="11" xfId="4" applyFont="1" applyFill="1" applyBorder="1" applyAlignment="1">
      <alignment horizontal="left"/>
    </xf>
    <xf numFmtId="0" fontId="29" fillId="6" borderId="3" xfId="4" applyFont="1" applyFill="1" applyBorder="1" applyAlignment="1">
      <alignment horizontal="left"/>
    </xf>
    <xf numFmtId="0" fontId="29" fillId="6" borderId="11" xfId="4" applyFont="1" applyFill="1" applyBorder="1" applyAlignment="1">
      <alignment horizontal="left"/>
    </xf>
    <xf numFmtId="0" fontId="28" fillId="6" borderId="11" xfId="4" applyFont="1" applyFill="1" applyBorder="1" applyAlignment="1">
      <alignment horizontal="left"/>
    </xf>
    <xf numFmtId="0" fontId="29" fillId="6" borderId="3" xfId="0" applyFont="1" applyFill="1" applyBorder="1" applyAlignment="1">
      <alignment horizontal="left"/>
    </xf>
  </cellXfs>
  <cellStyles count="57">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1" builtinId="27" customBuiltin="1"/>
    <cellStyle name="Calculation" xfId="15" builtinId="22" customBuiltin="1"/>
    <cellStyle name="Check Cell" xfId="17" builtinId="23" customBuiltin="1"/>
    <cellStyle name="Comma" xfId="1" builtinId="3"/>
    <cellStyle name="Comma 2" xfId="51"/>
    <cellStyle name="Comma 3" xfId="53"/>
    <cellStyle name="Comma 3 2" xfId="55"/>
    <cellStyle name="Explanatory Text" xfId="19"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3" builtinId="8"/>
    <cellStyle name="Input" xfId="13" builtinId="20" customBuiltin="1"/>
    <cellStyle name="Linked Cell" xfId="16" builtinId="24" customBuiltin="1"/>
    <cellStyle name="Neutral" xfId="12" builtinId="28" customBuiltin="1"/>
    <cellStyle name="Normal" xfId="0" builtinId="0"/>
    <cellStyle name="Normal 2" xfId="50"/>
    <cellStyle name="Normal 2 2" xfId="48"/>
    <cellStyle name="Normal 2 3" xfId="45"/>
    <cellStyle name="Normal 2 4" xfId="52"/>
    <cellStyle name="Normal 2_JUNE 16-22" xfId="47"/>
    <cellStyle name="Normal 3" xfId="4"/>
    <cellStyle name="Normal 4" xfId="54"/>
    <cellStyle name="Normal 4 2" xfId="56"/>
    <cellStyle name="Normal 5" xfId="46"/>
    <cellStyle name="Note 2" xfId="49"/>
    <cellStyle name="Output" xfId="14" builtinId="21" customBuiltin="1"/>
    <cellStyle name="Percent" xfId="2" builtinId="5"/>
    <cellStyle name="Title" xfId="5" builtinId="15" customBuiltin="1"/>
    <cellStyle name="Total" xfId="20" builtinId="25" customBuiltin="1"/>
    <cellStyle name="Warning Text" xfId="18" builtinId="11" customBuiltin="1"/>
  </cellStyles>
  <dxfs count="15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s>
  <tableStyles count="0" defaultTableStyle="TableStyleMedium2" defaultPivotStyle="PivotStyleLight16"/>
  <colors>
    <mruColors>
      <color rgb="FF00FF00"/>
      <color rgb="FF0000FF"/>
      <color rgb="FFF2DCE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6.VILLAMOR%20DAILY%20DATA%20-%20JUNE%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NE 1"/>
      <sheetName val="JUNE 2"/>
      <sheetName val="JUNE 3"/>
      <sheetName val="JUNE 4"/>
      <sheetName val="JUNE 5"/>
      <sheetName val="JUNE 6"/>
      <sheetName val="JUNE 7"/>
      <sheetName val="JUNE 8"/>
      <sheetName val="JUNE 9"/>
      <sheetName val="JUNE 10"/>
      <sheetName val="JUNE 11"/>
      <sheetName val="JUNE 12"/>
      <sheetName val="JUNE 13"/>
      <sheetName val="JUNE 14"/>
      <sheetName val="JUNE 15"/>
      <sheetName val="JUNE 16"/>
      <sheetName val="JUNE 17"/>
      <sheetName val="JUNE 18"/>
      <sheetName val="JUNE 19"/>
      <sheetName val="JUNE 20"/>
      <sheetName val="JUNE 21"/>
      <sheetName val="JUNE 22"/>
      <sheetName val="JUNE 23"/>
      <sheetName val="JUNE 24"/>
      <sheetName val="JUNE 25"/>
      <sheetName val="JUNE 26"/>
      <sheetName val="JUNE 27"/>
      <sheetName val="JUNE 28"/>
      <sheetName val="JUNE 29"/>
      <sheetName val="JUNE 30"/>
      <sheetName val="Sheet1"/>
    </sheetNames>
    <sheetDataSet>
      <sheetData sheetId="0">
        <row r="11">
          <cell r="D11">
            <v>5</v>
          </cell>
        </row>
      </sheetData>
      <sheetData sheetId="1">
        <row r="11">
          <cell r="D11">
            <v>6</v>
          </cell>
        </row>
      </sheetData>
      <sheetData sheetId="2">
        <row r="11">
          <cell r="D11">
            <v>5</v>
          </cell>
        </row>
      </sheetData>
      <sheetData sheetId="3">
        <row r="11">
          <cell r="D11">
            <v>4</v>
          </cell>
        </row>
      </sheetData>
      <sheetData sheetId="4">
        <row r="11">
          <cell r="D11">
            <v>4</v>
          </cell>
        </row>
      </sheetData>
      <sheetData sheetId="5">
        <row r="11">
          <cell r="D11">
            <v>4</v>
          </cell>
        </row>
      </sheetData>
      <sheetData sheetId="6">
        <row r="11">
          <cell r="D11">
            <v>4</v>
          </cell>
        </row>
      </sheetData>
      <sheetData sheetId="7">
        <row r="11">
          <cell r="D11">
            <v>4</v>
          </cell>
        </row>
      </sheetData>
      <sheetData sheetId="8">
        <row r="11">
          <cell r="D11">
            <v>4</v>
          </cell>
        </row>
      </sheetData>
      <sheetData sheetId="9">
        <row r="11">
          <cell r="D11">
            <v>3</v>
          </cell>
        </row>
      </sheetData>
      <sheetData sheetId="10">
        <row r="11">
          <cell r="D11">
            <v>4</v>
          </cell>
        </row>
      </sheetData>
      <sheetData sheetId="11">
        <row r="11">
          <cell r="D11">
            <v>3</v>
          </cell>
        </row>
      </sheetData>
      <sheetData sheetId="12">
        <row r="11">
          <cell r="D11">
            <v>4</v>
          </cell>
        </row>
      </sheetData>
      <sheetData sheetId="13">
        <row r="11">
          <cell r="D11">
            <v>4</v>
          </cell>
        </row>
      </sheetData>
      <sheetData sheetId="14">
        <row r="11">
          <cell r="D11">
            <v>4</v>
          </cell>
        </row>
      </sheetData>
      <sheetData sheetId="15">
        <row r="11">
          <cell r="D11">
            <v>4</v>
          </cell>
        </row>
      </sheetData>
      <sheetData sheetId="16">
        <row r="11">
          <cell r="D11">
            <v>4</v>
          </cell>
        </row>
      </sheetData>
      <sheetData sheetId="17">
        <row r="11">
          <cell r="D11">
            <v>4</v>
          </cell>
        </row>
      </sheetData>
      <sheetData sheetId="18">
        <row r="11">
          <cell r="D11">
            <v>4</v>
          </cell>
        </row>
      </sheetData>
      <sheetData sheetId="19">
        <row r="11">
          <cell r="D11">
            <v>4</v>
          </cell>
        </row>
      </sheetData>
      <sheetData sheetId="20">
        <row r="11">
          <cell r="D11">
            <v>4</v>
          </cell>
        </row>
      </sheetData>
      <sheetData sheetId="21">
        <row r="11">
          <cell r="D11">
            <v>4</v>
          </cell>
        </row>
      </sheetData>
      <sheetData sheetId="22">
        <row r="11">
          <cell r="D11">
            <v>4</v>
          </cell>
        </row>
      </sheetData>
      <sheetData sheetId="23">
        <row r="11">
          <cell r="D11">
            <v>4</v>
          </cell>
        </row>
      </sheetData>
      <sheetData sheetId="24">
        <row r="11">
          <cell r="D11">
            <v>4</v>
          </cell>
        </row>
      </sheetData>
      <sheetData sheetId="25">
        <row r="11">
          <cell r="D11">
            <v>4</v>
          </cell>
        </row>
      </sheetData>
      <sheetData sheetId="26">
        <row r="11">
          <cell r="D11">
            <v>5</v>
          </cell>
        </row>
      </sheetData>
      <sheetData sheetId="27">
        <row r="11">
          <cell r="D11">
            <v>5</v>
          </cell>
        </row>
      </sheetData>
      <sheetData sheetId="28">
        <row r="11">
          <cell r="D11">
            <v>5</v>
          </cell>
        </row>
      </sheetData>
      <sheetData sheetId="29">
        <row r="11">
          <cell r="D11">
            <v>5</v>
          </cell>
        </row>
        <row r="34">
          <cell r="Q34">
            <v>7371288</v>
          </cell>
          <cell r="AG34">
            <v>47933136</v>
          </cell>
          <cell r="AP34">
            <v>10963198</v>
          </cell>
        </row>
      </sheetData>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37" zoomScaleNormal="100" workbookViewId="0">
      <selection activeCell="Q10" sqref="Q10"/>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36"/>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33" t="s">
        <v>10</v>
      </c>
      <c r="I7" s="108" t="s">
        <v>11</v>
      </c>
      <c r="J7" s="108" t="s">
        <v>12</v>
      </c>
      <c r="K7" s="108" t="s">
        <v>13</v>
      </c>
      <c r="L7" s="12"/>
      <c r="M7" s="12"/>
      <c r="N7" s="12"/>
      <c r="O7" s="133"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42552</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31432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37" t="s">
        <v>51</v>
      </c>
      <c r="V9" s="137" t="s">
        <v>52</v>
      </c>
      <c r="W9" s="233" t="s">
        <v>53</v>
      </c>
      <c r="X9" s="234" t="s">
        <v>54</v>
      </c>
      <c r="Y9" s="235"/>
      <c r="Z9" s="235"/>
      <c r="AA9" s="235"/>
      <c r="AB9" s="235"/>
      <c r="AC9" s="235"/>
      <c r="AD9" s="235"/>
      <c r="AE9" s="236"/>
      <c r="AF9" s="135" t="s">
        <v>55</v>
      </c>
      <c r="AG9" s="135" t="s">
        <v>56</v>
      </c>
      <c r="AH9" s="222" t="s">
        <v>57</v>
      </c>
      <c r="AI9" s="237" t="s">
        <v>58</v>
      </c>
      <c r="AJ9" s="137" t="s">
        <v>59</v>
      </c>
      <c r="AK9" s="137" t="s">
        <v>60</v>
      </c>
      <c r="AL9" s="137" t="s">
        <v>61</v>
      </c>
      <c r="AM9" s="137" t="s">
        <v>62</v>
      </c>
      <c r="AN9" s="137" t="s">
        <v>63</v>
      </c>
      <c r="AO9" s="137" t="s">
        <v>64</v>
      </c>
      <c r="AP9" s="137" t="s">
        <v>65</v>
      </c>
      <c r="AQ9" s="220" t="s">
        <v>66</v>
      </c>
      <c r="AR9" s="137" t="s">
        <v>67</v>
      </c>
      <c r="AS9" s="222" t="s">
        <v>68</v>
      </c>
      <c r="AV9" s="35" t="s">
        <v>69</v>
      </c>
      <c r="AW9" s="35" t="s">
        <v>70</v>
      </c>
      <c r="AY9" s="36" t="s">
        <v>71</v>
      </c>
    </row>
    <row r="10" spans="2:51" x14ac:dyDescent="0.25">
      <c r="B10" s="137" t="s">
        <v>72</v>
      </c>
      <c r="C10" s="137" t="s">
        <v>73</v>
      </c>
      <c r="D10" s="137" t="s">
        <v>74</v>
      </c>
      <c r="E10" s="137" t="s">
        <v>75</v>
      </c>
      <c r="F10" s="137" t="s">
        <v>74</v>
      </c>
      <c r="G10" s="137" t="s">
        <v>75</v>
      </c>
      <c r="H10" s="216"/>
      <c r="I10" s="137" t="s">
        <v>75</v>
      </c>
      <c r="J10" s="137" t="s">
        <v>75</v>
      </c>
      <c r="K10" s="137" t="s">
        <v>75</v>
      </c>
      <c r="L10" s="28" t="s">
        <v>29</v>
      </c>
      <c r="M10" s="219"/>
      <c r="N10" s="28" t="s">
        <v>29</v>
      </c>
      <c r="O10" s="221"/>
      <c r="P10" s="221"/>
      <c r="Q10" s="1">
        <f>'[1]JUNE 30'!Q34</f>
        <v>7371288</v>
      </c>
      <c r="R10" s="230"/>
      <c r="S10" s="231"/>
      <c r="T10" s="232"/>
      <c r="U10" s="137" t="s">
        <v>75</v>
      </c>
      <c r="V10" s="137" t="s">
        <v>75</v>
      </c>
      <c r="W10" s="233"/>
      <c r="X10" s="37" t="s">
        <v>76</v>
      </c>
      <c r="Y10" s="37" t="s">
        <v>77</v>
      </c>
      <c r="Z10" s="37" t="s">
        <v>78</v>
      </c>
      <c r="AA10" s="37" t="s">
        <v>79</v>
      </c>
      <c r="AB10" s="37" t="s">
        <v>80</v>
      </c>
      <c r="AC10" s="37" t="s">
        <v>81</v>
      </c>
      <c r="AD10" s="37" t="s">
        <v>82</v>
      </c>
      <c r="AE10" s="37" t="s">
        <v>83</v>
      </c>
      <c r="AF10" s="38"/>
      <c r="AG10" s="1">
        <f>'[1]JUNE 30'!AG34</f>
        <v>47933136</v>
      </c>
      <c r="AH10" s="222"/>
      <c r="AI10" s="238"/>
      <c r="AJ10" s="137" t="s">
        <v>84</v>
      </c>
      <c r="AK10" s="137" t="s">
        <v>84</v>
      </c>
      <c r="AL10" s="137" t="s">
        <v>84</v>
      </c>
      <c r="AM10" s="137" t="s">
        <v>84</v>
      </c>
      <c r="AN10" s="137" t="s">
        <v>84</v>
      </c>
      <c r="AO10" s="137" t="s">
        <v>84</v>
      </c>
      <c r="AP10" s="1">
        <f>'[1]JUNE 30'!AP34</f>
        <v>10963198</v>
      </c>
      <c r="AQ10" s="221"/>
      <c r="AR10" s="134" t="s">
        <v>85</v>
      </c>
      <c r="AS10" s="222"/>
      <c r="AV10" s="39" t="s">
        <v>86</v>
      </c>
      <c r="AW10" s="39" t="s">
        <v>87</v>
      </c>
      <c r="AY10" s="80" t="s">
        <v>126</v>
      </c>
    </row>
    <row r="11" spans="2:51" x14ac:dyDescent="0.25">
      <c r="B11" s="40">
        <v>2</v>
      </c>
      <c r="C11" s="40">
        <v>4.1666666666666664E-2</v>
      </c>
      <c r="D11" s="102">
        <v>5</v>
      </c>
      <c r="E11" s="41">
        <f t="shared" ref="E11:E34" si="0">D11/1.42</f>
        <v>3.5211267605633805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149</v>
      </c>
      <c r="P11" s="103">
        <v>121</v>
      </c>
      <c r="Q11" s="103">
        <v>7376318</v>
      </c>
      <c r="R11" s="46">
        <f>IF(ISBLANK(Q11),"-",Q11-Q10)</f>
        <v>5030</v>
      </c>
      <c r="S11" s="47">
        <f>R11*24/1000</f>
        <v>120.72</v>
      </c>
      <c r="T11" s="47">
        <f>R11/1000</f>
        <v>5.03</v>
      </c>
      <c r="U11" s="104">
        <v>3.3</v>
      </c>
      <c r="V11" s="104">
        <f>U11</f>
        <v>3.3</v>
      </c>
      <c r="W11" s="105" t="s">
        <v>131</v>
      </c>
      <c r="X11" s="107">
        <v>0</v>
      </c>
      <c r="Y11" s="107">
        <v>0</v>
      </c>
      <c r="Z11" s="107">
        <v>1187</v>
      </c>
      <c r="AA11" s="107">
        <v>1185</v>
      </c>
      <c r="AB11" s="107">
        <v>1187</v>
      </c>
      <c r="AC11" s="48" t="s">
        <v>90</v>
      </c>
      <c r="AD11" s="48" t="s">
        <v>90</v>
      </c>
      <c r="AE11" s="48" t="s">
        <v>90</v>
      </c>
      <c r="AF11" s="106" t="s">
        <v>90</v>
      </c>
      <c r="AG11" s="112">
        <v>47934380</v>
      </c>
      <c r="AH11" s="49">
        <f>IF(ISBLANK(AG11),"-",AG11-AG10)</f>
        <v>1244</v>
      </c>
      <c r="AI11" s="50">
        <f>AH11/T11</f>
        <v>247.31610337972165</v>
      </c>
      <c r="AJ11" s="95">
        <v>0</v>
      </c>
      <c r="AK11" s="95">
        <v>0</v>
      </c>
      <c r="AL11" s="95">
        <v>1</v>
      </c>
      <c r="AM11" s="95">
        <v>1</v>
      </c>
      <c r="AN11" s="95">
        <v>1</v>
      </c>
      <c r="AO11" s="95">
        <v>0.7</v>
      </c>
      <c r="AP11" s="107">
        <v>10964159</v>
      </c>
      <c r="AQ11" s="107">
        <f t="shared" ref="AQ11:AQ34" si="1">AP11-AP10</f>
        <v>961</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149</v>
      </c>
      <c r="P12" s="103">
        <v>114</v>
      </c>
      <c r="Q12" s="103">
        <v>7381144</v>
      </c>
      <c r="R12" s="46">
        <f t="shared" ref="R12:R34" si="4">IF(ISBLANK(Q12),"-",Q12-Q11)</f>
        <v>4826</v>
      </c>
      <c r="S12" s="47">
        <f t="shared" ref="S12:S34" si="5">R12*24/1000</f>
        <v>115.824</v>
      </c>
      <c r="T12" s="47">
        <f t="shared" ref="T12:T34" si="6">R12/1000</f>
        <v>4.8259999999999996</v>
      </c>
      <c r="U12" s="104">
        <v>4.7</v>
      </c>
      <c r="V12" s="104">
        <f t="shared" ref="V12:V34" si="7">U12</f>
        <v>4.7</v>
      </c>
      <c r="W12" s="105" t="s">
        <v>131</v>
      </c>
      <c r="X12" s="107">
        <v>0</v>
      </c>
      <c r="Y12" s="107">
        <v>0</v>
      </c>
      <c r="Z12" s="107">
        <v>1157</v>
      </c>
      <c r="AA12" s="107">
        <v>1185</v>
      </c>
      <c r="AB12" s="107">
        <v>1156</v>
      </c>
      <c r="AC12" s="48" t="s">
        <v>90</v>
      </c>
      <c r="AD12" s="48" t="s">
        <v>90</v>
      </c>
      <c r="AE12" s="48" t="s">
        <v>90</v>
      </c>
      <c r="AF12" s="106" t="s">
        <v>90</v>
      </c>
      <c r="AG12" s="112">
        <v>47935572</v>
      </c>
      <c r="AH12" s="49">
        <f>IF(ISBLANK(AG12),"-",AG12-AG11)</f>
        <v>1192</v>
      </c>
      <c r="AI12" s="50">
        <f t="shared" ref="AI12:AI34" si="8">AH12/T12</f>
        <v>246.99544135930378</v>
      </c>
      <c r="AJ12" s="95">
        <v>0</v>
      </c>
      <c r="AK12" s="95">
        <v>0</v>
      </c>
      <c r="AL12" s="95">
        <v>1</v>
      </c>
      <c r="AM12" s="95">
        <v>1</v>
      </c>
      <c r="AN12" s="95">
        <v>1</v>
      </c>
      <c r="AO12" s="95">
        <v>0.7</v>
      </c>
      <c r="AP12" s="107">
        <v>10965019</v>
      </c>
      <c r="AQ12" s="107">
        <f t="shared" si="1"/>
        <v>860</v>
      </c>
      <c r="AR12" s="110">
        <v>1.18</v>
      </c>
      <c r="AS12" s="52" t="s">
        <v>113</v>
      </c>
      <c r="AV12" s="39" t="s">
        <v>92</v>
      </c>
      <c r="AW12" s="39" t="s">
        <v>93</v>
      </c>
      <c r="AY12" s="80" t="s">
        <v>124</v>
      </c>
    </row>
    <row r="13" spans="2:51" x14ac:dyDescent="0.25">
      <c r="B13" s="40">
        <v>2.0833333333333299</v>
      </c>
      <c r="C13" s="40">
        <v>0.125</v>
      </c>
      <c r="D13" s="102">
        <v>6</v>
      </c>
      <c r="E13" s="41">
        <f t="shared" si="0"/>
        <v>4.2253521126760569</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134</v>
      </c>
      <c r="P13" s="103">
        <v>108</v>
      </c>
      <c r="Q13" s="103">
        <v>7385715</v>
      </c>
      <c r="R13" s="46">
        <f t="shared" si="4"/>
        <v>4571</v>
      </c>
      <c r="S13" s="47">
        <f t="shared" si="5"/>
        <v>109.70399999999999</v>
      </c>
      <c r="T13" s="47">
        <f t="shared" si="6"/>
        <v>4.5709999999999997</v>
      </c>
      <c r="U13" s="104">
        <v>6</v>
      </c>
      <c r="V13" s="104">
        <f t="shared" si="7"/>
        <v>6</v>
      </c>
      <c r="W13" s="105" t="s">
        <v>131</v>
      </c>
      <c r="X13" s="107">
        <v>0</v>
      </c>
      <c r="Y13" s="107">
        <v>0</v>
      </c>
      <c r="Z13" s="107">
        <v>1065</v>
      </c>
      <c r="AA13" s="107">
        <v>1185</v>
      </c>
      <c r="AB13" s="107">
        <v>1076</v>
      </c>
      <c r="AC13" s="48" t="s">
        <v>90</v>
      </c>
      <c r="AD13" s="48" t="s">
        <v>90</v>
      </c>
      <c r="AE13" s="48" t="s">
        <v>90</v>
      </c>
      <c r="AF13" s="106" t="s">
        <v>90</v>
      </c>
      <c r="AG13" s="112">
        <v>47936644</v>
      </c>
      <c r="AH13" s="49">
        <f>IF(ISBLANK(AG13),"-",AG13-AG12)</f>
        <v>1072</v>
      </c>
      <c r="AI13" s="50">
        <f t="shared" si="8"/>
        <v>234.52198643622842</v>
      </c>
      <c r="AJ13" s="95">
        <v>0</v>
      </c>
      <c r="AK13" s="95">
        <v>0</v>
      </c>
      <c r="AL13" s="95">
        <v>1</v>
      </c>
      <c r="AM13" s="95">
        <v>1</v>
      </c>
      <c r="AN13" s="95">
        <v>1</v>
      </c>
      <c r="AO13" s="95">
        <v>0.7</v>
      </c>
      <c r="AP13" s="107">
        <v>10966002</v>
      </c>
      <c r="AQ13" s="107">
        <f t="shared" si="1"/>
        <v>983</v>
      </c>
      <c r="AR13" s="51"/>
      <c r="AS13" s="52" t="s">
        <v>113</v>
      </c>
      <c r="AV13" s="39" t="s">
        <v>94</v>
      </c>
      <c r="AW13" s="39" t="s">
        <v>95</v>
      </c>
      <c r="AY13" s="80" t="s">
        <v>129</v>
      </c>
    </row>
    <row r="14" spans="2:51" x14ac:dyDescent="0.25">
      <c r="B14" s="40">
        <v>2.125</v>
      </c>
      <c r="C14" s="40">
        <v>0.16666666666666699</v>
      </c>
      <c r="D14" s="102">
        <v>6</v>
      </c>
      <c r="E14" s="41">
        <f t="shared" si="0"/>
        <v>4.2253521126760569</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160</v>
      </c>
      <c r="P14" s="103">
        <v>100</v>
      </c>
      <c r="Q14" s="103">
        <v>7389734</v>
      </c>
      <c r="R14" s="46">
        <f t="shared" si="4"/>
        <v>4019</v>
      </c>
      <c r="S14" s="47">
        <f t="shared" si="5"/>
        <v>96.456000000000003</v>
      </c>
      <c r="T14" s="47">
        <f t="shared" si="6"/>
        <v>4.0190000000000001</v>
      </c>
      <c r="U14" s="104">
        <v>7.2</v>
      </c>
      <c r="V14" s="104">
        <f t="shared" si="7"/>
        <v>7.2</v>
      </c>
      <c r="W14" s="105" t="s">
        <v>131</v>
      </c>
      <c r="X14" s="107">
        <v>0</v>
      </c>
      <c r="Y14" s="107">
        <v>0</v>
      </c>
      <c r="Z14" s="107">
        <v>1188</v>
      </c>
      <c r="AA14" s="107">
        <v>1185</v>
      </c>
      <c r="AB14" s="107">
        <v>1187</v>
      </c>
      <c r="AC14" s="48" t="s">
        <v>90</v>
      </c>
      <c r="AD14" s="48" t="s">
        <v>90</v>
      </c>
      <c r="AE14" s="48" t="s">
        <v>90</v>
      </c>
      <c r="AF14" s="106" t="s">
        <v>90</v>
      </c>
      <c r="AG14" s="112">
        <v>47937704</v>
      </c>
      <c r="AH14" s="49">
        <f t="shared" ref="AH14:AH34" si="9">IF(ISBLANK(AG14),"-",AG14-AG13)</f>
        <v>1060</v>
      </c>
      <c r="AI14" s="50">
        <f t="shared" si="8"/>
        <v>263.74720079621795</v>
      </c>
      <c r="AJ14" s="95">
        <v>0</v>
      </c>
      <c r="AK14" s="95">
        <v>0</v>
      </c>
      <c r="AL14" s="95">
        <v>1</v>
      </c>
      <c r="AM14" s="95">
        <v>1</v>
      </c>
      <c r="AN14" s="95">
        <v>1</v>
      </c>
      <c r="AO14" s="95">
        <v>0.7</v>
      </c>
      <c r="AP14" s="107">
        <v>10966520</v>
      </c>
      <c r="AQ14" s="107">
        <f>AP14-AP13</f>
        <v>518</v>
      </c>
      <c r="AR14" s="51"/>
      <c r="AS14" s="52" t="s">
        <v>113</v>
      </c>
      <c r="AT14" s="54"/>
      <c r="AV14" s="39" t="s">
        <v>96</v>
      </c>
      <c r="AW14" s="39" t="s">
        <v>97</v>
      </c>
      <c r="AY14" s="80" t="s">
        <v>140</v>
      </c>
    </row>
    <row r="15" spans="2:51" ht="14.25" customHeight="1" x14ac:dyDescent="0.25">
      <c r="B15" s="40">
        <v>2.1666666666666701</v>
      </c>
      <c r="C15" s="40">
        <v>0.20833333333333301</v>
      </c>
      <c r="D15" s="102">
        <v>5</v>
      </c>
      <c r="E15" s="41">
        <f t="shared" si="0"/>
        <v>3.5211267605633805</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156</v>
      </c>
      <c r="P15" s="103">
        <v>112</v>
      </c>
      <c r="Q15" s="103">
        <v>7394208</v>
      </c>
      <c r="R15" s="46">
        <f t="shared" si="4"/>
        <v>4474</v>
      </c>
      <c r="S15" s="47">
        <f t="shared" si="5"/>
        <v>107.376</v>
      </c>
      <c r="T15" s="47">
        <f t="shared" si="6"/>
        <v>4.4740000000000002</v>
      </c>
      <c r="U15" s="104">
        <v>9.5</v>
      </c>
      <c r="V15" s="104">
        <f t="shared" si="7"/>
        <v>9.5</v>
      </c>
      <c r="W15" s="105" t="s">
        <v>131</v>
      </c>
      <c r="X15" s="107">
        <v>0</v>
      </c>
      <c r="Y15" s="107">
        <v>0</v>
      </c>
      <c r="Z15" s="107">
        <v>1187</v>
      </c>
      <c r="AA15" s="107">
        <v>1185</v>
      </c>
      <c r="AB15" s="107">
        <v>1187</v>
      </c>
      <c r="AC15" s="48" t="s">
        <v>90</v>
      </c>
      <c r="AD15" s="48" t="s">
        <v>90</v>
      </c>
      <c r="AE15" s="48" t="s">
        <v>90</v>
      </c>
      <c r="AF15" s="106" t="s">
        <v>90</v>
      </c>
      <c r="AG15" s="112">
        <v>47938984</v>
      </c>
      <c r="AH15" s="49">
        <f t="shared" si="9"/>
        <v>1280</v>
      </c>
      <c r="AI15" s="50">
        <f t="shared" si="8"/>
        <v>286.0974519445686</v>
      </c>
      <c r="AJ15" s="95">
        <v>0</v>
      </c>
      <c r="AK15" s="95">
        <v>0</v>
      </c>
      <c r="AL15" s="95">
        <v>1</v>
      </c>
      <c r="AM15" s="95">
        <v>1</v>
      </c>
      <c r="AN15" s="95">
        <v>1</v>
      </c>
      <c r="AO15" s="95">
        <v>0.7</v>
      </c>
      <c r="AP15" s="107">
        <v>10966620</v>
      </c>
      <c r="AQ15" s="107">
        <f>AP15-AP14</f>
        <v>100</v>
      </c>
      <c r="AR15" s="51"/>
      <c r="AS15" s="52" t="s">
        <v>113</v>
      </c>
      <c r="AV15" s="39" t="s">
        <v>98</v>
      </c>
      <c r="AW15" s="39" t="s">
        <v>99</v>
      </c>
      <c r="AY15" s="94"/>
    </row>
    <row r="16" spans="2:51" x14ac:dyDescent="0.25">
      <c r="B16" s="40">
        <v>2.2083333333333299</v>
      </c>
      <c r="C16" s="40">
        <v>0.25</v>
      </c>
      <c r="D16" s="102">
        <v>5</v>
      </c>
      <c r="E16" s="41">
        <f t="shared" si="0"/>
        <v>3.5211267605633805</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132</v>
      </c>
      <c r="P16" s="103">
        <v>144</v>
      </c>
      <c r="Q16" s="103">
        <v>7399939</v>
      </c>
      <c r="R16" s="46">
        <f t="shared" si="4"/>
        <v>5731</v>
      </c>
      <c r="S16" s="47">
        <f t="shared" si="5"/>
        <v>137.54400000000001</v>
      </c>
      <c r="T16" s="47">
        <f t="shared" si="6"/>
        <v>5.7309999999999999</v>
      </c>
      <c r="U16" s="104">
        <v>9.1999999999999993</v>
      </c>
      <c r="V16" s="104">
        <f t="shared" si="7"/>
        <v>9.1999999999999993</v>
      </c>
      <c r="W16" s="105" t="s">
        <v>127</v>
      </c>
      <c r="X16" s="107">
        <v>0</v>
      </c>
      <c r="Y16" s="107">
        <v>1057</v>
      </c>
      <c r="Z16" s="107">
        <v>1187</v>
      </c>
      <c r="AA16" s="107">
        <v>1185</v>
      </c>
      <c r="AB16" s="107">
        <v>1187</v>
      </c>
      <c r="AC16" s="48" t="s">
        <v>90</v>
      </c>
      <c r="AD16" s="48" t="s">
        <v>90</v>
      </c>
      <c r="AE16" s="48" t="s">
        <v>90</v>
      </c>
      <c r="AF16" s="106" t="s">
        <v>90</v>
      </c>
      <c r="AG16" s="112">
        <v>47940368</v>
      </c>
      <c r="AH16" s="49">
        <f t="shared" si="9"/>
        <v>1384</v>
      </c>
      <c r="AI16" s="50">
        <f t="shared" si="8"/>
        <v>241.49363112894784</v>
      </c>
      <c r="AJ16" s="95">
        <v>0</v>
      </c>
      <c r="AK16" s="95">
        <v>1</v>
      </c>
      <c r="AL16" s="95">
        <v>1</v>
      </c>
      <c r="AM16" s="95">
        <v>1</v>
      </c>
      <c r="AN16" s="95">
        <v>1</v>
      </c>
      <c r="AO16" s="95">
        <v>0</v>
      </c>
      <c r="AP16" s="107">
        <v>10966620</v>
      </c>
      <c r="AQ16" s="107">
        <f>AP16-AP15</f>
        <v>0</v>
      </c>
      <c r="AR16" s="53">
        <v>1.2</v>
      </c>
      <c r="AS16" s="52" t="s">
        <v>101</v>
      </c>
      <c r="AV16" s="39" t="s">
        <v>102</v>
      </c>
      <c r="AW16" s="39" t="s">
        <v>103</v>
      </c>
      <c r="AY16" s="94"/>
    </row>
    <row r="17" spans="1:51" x14ac:dyDescent="0.25">
      <c r="B17" s="40">
        <v>2.25</v>
      </c>
      <c r="C17" s="40">
        <v>0.29166666666666702</v>
      </c>
      <c r="D17" s="102">
        <v>5</v>
      </c>
      <c r="E17" s="41">
        <f t="shared" si="0"/>
        <v>3.5211267605633805</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137</v>
      </c>
      <c r="P17" s="103">
        <v>141</v>
      </c>
      <c r="Q17" s="103">
        <v>7405724</v>
      </c>
      <c r="R17" s="46">
        <f t="shared" si="4"/>
        <v>5785</v>
      </c>
      <c r="S17" s="47">
        <f t="shared" si="5"/>
        <v>138.84</v>
      </c>
      <c r="T17" s="47">
        <f t="shared" si="6"/>
        <v>5.7850000000000001</v>
      </c>
      <c r="U17" s="104">
        <v>8.5</v>
      </c>
      <c r="V17" s="104">
        <f t="shared" si="7"/>
        <v>8.5</v>
      </c>
      <c r="W17" s="105" t="s">
        <v>127</v>
      </c>
      <c r="X17" s="107">
        <v>0</v>
      </c>
      <c r="Y17" s="107">
        <v>1057</v>
      </c>
      <c r="Z17" s="107">
        <v>1187</v>
      </c>
      <c r="AA17" s="107">
        <v>1185</v>
      </c>
      <c r="AB17" s="107">
        <v>1186</v>
      </c>
      <c r="AC17" s="48" t="s">
        <v>90</v>
      </c>
      <c r="AD17" s="48" t="s">
        <v>90</v>
      </c>
      <c r="AE17" s="48" t="s">
        <v>90</v>
      </c>
      <c r="AF17" s="106" t="s">
        <v>90</v>
      </c>
      <c r="AG17" s="112">
        <v>47941766</v>
      </c>
      <c r="AH17" s="49">
        <f t="shared" si="9"/>
        <v>1398</v>
      </c>
      <c r="AI17" s="50">
        <f t="shared" si="8"/>
        <v>241.65946413137425</v>
      </c>
      <c r="AJ17" s="95">
        <v>0</v>
      </c>
      <c r="AK17" s="95">
        <v>1</v>
      </c>
      <c r="AL17" s="95">
        <v>1</v>
      </c>
      <c r="AM17" s="95">
        <v>1</v>
      </c>
      <c r="AN17" s="95">
        <v>1</v>
      </c>
      <c r="AO17" s="95">
        <v>0</v>
      </c>
      <c r="AP17" s="107">
        <v>10966620</v>
      </c>
      <c r="AQ17" s="107">
        <f t="shared" si="1"/>
        <v>0</v>
      </c>
      <c r="AR17" s="51"/>
      <c r="AS17" s="52" t="s">
        <v>101</v>
      </c>
      <c r="AT17" s="54"/>
      <c r="AV17" s="39" t="s">
        <v>104</v>
      </c>
      <c r="AW17" s="39" t="s">
        <v>105</v>
      </c>
      <c r="AY17" s="97"/>
    </row>
    <row r="18" spans="1:51" x14ac:dyDescent="0.25">
      <c r="B18" s="40">
        <v>2.2916666666666701</v>
      </c>
      <c r="C18" s="40">
        <v>0.33333333333333298</v>
      </c>
      <c r="D18" s="102">
        <v>5</v>
      </c>
      <c r="E18" s="41">
        <f t="shared" si="0"/>
        <v>3.5211267605633805</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134</v>
      </c>
      <c r="P18" s="103">
        <v>145</v>
      </c>
      <c r="Q18" s="103">
        <v>7411948</v>
      </c>
      <c r="R18" s="46">
        <f t="shared" si="4"/>
        <v>6224</v>
      </c>
      <c r="S18" s="47">
        <f t="shared" si="5"/>
        <v>149.376</v>
      </c>
      <c r="T18" s="47">
        <f t="shared" si="6"/>
        <v>6.2240000000000002</v>
      </c>
      <c r="U18" s="104">
        <v>7.9</v>
      </c>
      <c r="V18" s="104">
        <f t="shared" si="7"/>
        <v>7.9</v>
      </c>
      <c r="W18" s="105" t="s">
        <v>127</v>
      </c>
      <c r="X18" s="107">
        <v>0</v>
      </c>
      <c r="Y18" s="107">
        <v>1057</v>
      </c>
      <c r="Z18" s="107">
        <v>1187</v>
      </c>
      <c r="AA18" s="107">
        <v>1185</v>
      </c>
      <c r="AB18" s="107">
        <v>1187</v>
      </c>
      <c r="AC18" s="48" t="s">
        <v>90</v>
      </c>
      <c r="AD18" s="48" t="s">
        <v>90</v>
      </c>
      <c r="AE18" s="48" t="s">
        <v>90</v>
      </c>
      <c r="AF18" s="106" t="s">
        <v>90</v>
      </c>
      <c r="AG18" s="112">
        <v>47943192</v>
      </c>
      <c r="AH18" s="49">
        <f t="shared" si="9"/>
        <v>1426</v>
      </c>
      <c r="AI18" s="50">
        <f t="shared" si="8"/>
        <v>229.11311053984576</v>
      </c>
      <c r="AJ18" s="95">
        <v>0</v>
      </c>
      <c r="AK18" s="95">
        <v>1</v>
      </c>
      <c r="AL18" s="95">
        <v>1</v>
      </c>
      <c r="AM18" s="95">
        <v>1</v>
      </c>
      <c r="AN18" s="95">
        <v>1</v>
      </c>
      <c r="AO18" s="95">
        <v>0</v>
      </c>
      <c r="AP18" s="107">
        <v>10966620</v>
      </c>
      <c r="AQ18" s="107">
        <f t="shared" si="1"/>
        <v>0</v>
      </c>
      <c r="AR18" s="51"/>
      <c r="AS18" s="52" t="s">
        <v>101</v>
      </c>
      <c r="AV18" s="39" t="s">
        <v>106</v>
      </c>
      <c r="AW18" s="39" t="s">
        <v>107</v>
      </c>
      <c r="AY18" s="97"/>
    </row>
    <row r="19" spans="1:51" x14ac:dyDescent="0.25">
      <c r="A19" s="94" t="s">
        <v>130</v>
      </c>
      <c r="B19" s="40">
        <v>2.3333333333333299</v>
      </c>
      <c r="C19" s="40">
        <v>0.375</v>
      </c>
      <c r="D19" s="102">
        <v>5</v>
      </c>
      <c r="E19" s="41">
        <f t="shared" si="0"/>
        <v>3.5211267605633805</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135</v>
      </c>
      <c r="P19" s="103">
        <v>146</v>
      </c>
      <c r="Q19" s="103">
        <v>7417964</v>
      </c>
      <c r="R19" s="46">
        <f t="shared" si="4"/>
        <v>6016</v>
      </c>
      <c r="S19" s="47">
        <f t="shared" si="5"/>
        <v>144.38399999999999</v>
      </c>
      <c r="T19" s="47">
        <f t="shared" si="6"/>
        <v>6.016</v>
      </c>
      <c r="U19" s="104">
        <v>7.2</v>
      </c>
      <c r="V19" s="104">
        <f t="shared" si="7"/>
        <v>7.2</v>
      </c>
      <c r="W19" s="105" t="s">
        <v>127</v>
      </c>
      <c r="X19" s="107">
        <v>0</v>
      </c>
      <c r="Y19" s="107">
        <v>1057</v>
      </c>
      <c r="Z19" s="107">
        <v>1188</v>
      </c>
      <c r="AA19" s="107">
        <v>1185</v>
      </c>
      <c r="AB19" s="107">
        <v>1187</v>
      </c>
      <c r="AC19" s="48" t="s">
        <v>90</v>
      </c>
      <c r="AD19" s="48" t="s">
        <v>90</v>
      </c>
      <c r="AE19" s="48" t="s">
        <v>90</v>
      </c>
      <c r="AF19" s="106" t="s">
        <v>90</v>
      </c>
      <c r="AG19" s="112">
        <v>47944580</v>
      </c>
      <c r="AH19" s="49">
        <f t="shared" si="9"/>
        <v>1388</v>
      </c>
      <c r="AI19" s="50">
        <f t="shared" si="8"/>
        <v>230.71808510638297</v>
      </c>
      <c r="AJ19" s="95">
        <v>0</v>
      </c>
      <c r="AK19" s="95">
        <v>1</v>
      </c>
      <c r="AL19" s="95">
        <v>1</v>
      </c>
      <c r="AM19" s="95">
        <v>1</v>
      </c>
      <c r="AN19" s="95">
        <v>1</v>
      </c>
      <c r="AO19" s="95">
        <v>0</v>
      </c>
      <c r="AP19" s="107">
        <v>10966620</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137</v>
      </c>
      <c r="P20" s="103">
        <v>145</v>
      </c>
      <c r="Q20" s="103">
        <v>7424182</v>
      </c>
      <c r="R20" s="46">
        <f t="shared" si="4"/>
        <v>6218</v>
      </c>
      <c r="S20" s="47">
        <f t="shared" si="5"/>
        <v>149.232</v>
      </c>
      <c r="T20" s="47">
        <f t="shared" si="6"/>
        <v>6.218</v>
      </c>
      <c r="U20" s="104">
        <v>6.5</v>
      </c>
      <c r="V20" s="104">
        <f t="shared" si="7"/>
        <v>6.5</v>
      </c>
      <c r="W20" s="105" t="s">
        <v>127</v>
      </c>
      <c r="X20" s="107">
        <v>0</v>
      </c>
      <c r="Y20" s="107">
        <v>1056</v>
      </c>
      <c r="Z20" s="107">
        <v>1187</v>
      </c>
      <c r="AA20" s="107">
        <v>1185</v>
      </c>
      <c r="AB20" s="107">
        <v>1187</v>
      </c>
      <c r="AC20" s="48" t="s">
        <v>90</v>
      </c>
      <c r="AD20" s="48" t="s">
        <v>90</v>
      </c>
      <c r="AE20" s="48" t="s">
        <v>90</v>
      </c>
      <c r="AF20" s="106" t="s">
        <v>90</v>
      </c>
      <c r="AG20" s="112">
        <v>47945974</v>
      </c>
      <c r="AH20" s="49">
        <f t="shared" si="9"/>
        <v>1394</v>
      </c>
      <c r="AI20" s="50">
        <f t="shared" si="8"/>
        <v>224.18784174975877</v>
      </c>
      <c r="AJ20" s="95">
        <v>0</v>
      </c>
      <c r="AK20" s="95">
        <v>1</v>
      </c>
      <c r="AL20" s="95">
        <v>1</v>
      </c>
      <c r="AM20" s="95">
        <v>1</v>
      </c>
      <c r="AN20" s="95">
        <v>1</v>
      </c>
      <c r="AO20" s="95">
        <v>0</v>
      </c>
      <c r="AP20" s="107">
        <v>10966620</v>
      </c>
      <c r="AQ20" s="107">
        <f t="shared" si="1"/>
        <v>0</v>
      </c>
      <c r="AR20" s="53">
        <v>0.84</v>
      </c>
      <c r="AS20" s="52" t="s">
        <v>130</v>
      </c>
      <c r="AY20" s="97"/>
    </row>
    <row r="21" spans="1:51" x14ac:dyDescent="0.25">
      <c r="B21" s="40">
        <v>2.4166666666666701</v>
      </c>
      <c r="C21" s="40">
        <v>0.45833333333333298</v>
      </c>
      <c r="D21" s="102">
        <v>5</v>
      </c>
      <c r="E21" s="41">
        <f t="shared" si="0"/>
        <v>3.5211267605633805</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133</v>
      </c>
      <c r="P21" s="103">
        <v>146</v>
      </c>
      <c r="Q21" s="103">
        <v>7430358</v>
      </c>
      <c r="R21" s="46">
        <f t="shared" si="4"/>
        <v>6176</v>
      </c>
      <c r="S21" s="47">
        <f t="shared" si="5"/>
        <v>148.22399999999999</v>
      </c>
      <c r="T21" s="47">
        <f t="shared" si="6"/>
        <v>6.1760000000000002</v>
      </c>
      <c r="U21" s="104">
        <v>5.9</v>
      </c>
      <c r="V21" s="104">
        <f t="shared" si="7"/>
        <v>5.9</v>
      </c>
      <c r="W21" s="105" t="s">
        <v>127</v>
      </c>
      <c r="X21" s="107">
        <v>0</v>
      </c>
      <c r="Y21" s="107">
        <v>1057</v>
      </c>
      <c r="Z21" s="107">
        <v>1186</v>
      </c>
      <c r="AA21" s="107">
        <v>1185</v>
      </c>
      <c r="AB21" s="107">
        <v>1186</v>
      </c>
      <c r="AC21" s="48" t="s">
        <v>90</v>
      </c>
      <c r="AD21" s="48" t="s">
        <v>90</v>
      </c>
      <c r="AE21" s="48" t="s">
        <v>90</v>
      </c>
      <c r="AF21" s="106" t="s">
        <v>90</v>
      </c>
      <c r="AG21" s="112">
        <v>47947364</v>
      </c>
      <c r="AH21" s="49">
        <f t="shared" si="9"/>
        <v>1390</v>
      </c>
      <c r="AI21" s="50">
        <f t="shared" si="8"/>
        <v>225.06476683937822</v>
      </c>
      <c r="AJ21" s="95">
        <v>0</v>
      </c>
      <c r="AK21" s="95">
        <v>1</v>
      </c>
      <c r="AL21" s="95">
        <v>1</v>
      </c>
      <c r="AM21" s="95">
        <v>1</v>
      </c>
      <c r="AN21" s="95">
        <v>1</v>
      </c>
      <c r="AO21" s="95">
        <v>0</v>
      </c>
      <c r="AP21" s="107">
        <v>10966620</v>
      </c>
      <c r="AQ21" s="107">
        <f t="shared" si="1"/>
        <v>0</v>
      </c>
      <c r="AR21" s="51"/>
      <c r="AS21" s="52" t="s">
        <v>101</v>
      </c>
      <c r="AY21" s="97"/>
    </row>
    <row r="22" spans="1:51" x14ac:dyDescent="0.25">
      <c r="A22" s="94" t="s">
        <v>138</v>
      </c>
      <c r="B22" s="40">
        <v>2.4583333333333299</v>
      </c>
      <c r="C22" s="40">
        <v>0.5</v>
      </c>
      <c r="D22" s="102">
        <v>5</v>
      </c>
      <c r="E22" s="41">
        <f t="shared" si="0"/>
        <v>3.5211267605633805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132</v>
      </c>
      <c r="P22" s="103">
        <v>140</v>
      </c>
      <c r="Q22" s="103">
        <v>7436216</v>
      </c>
      <c r="R22" s="46">
        <f t="shared" si="4"/>
        <v>5858</v>
      </c>
      <c r="S22" s="47">
        <f t="shared" si="5"/>
        <v>140.59200000000001</v>
      </c>
      <c r="T22" s="47">
        <f t="shared" si="6"/>
        <v>5.8579999999999997</v>
      </c>
      <c r="U22" s="104">
        <v>5.3</v>
      </c>
      <c r="V22" s="104">
        <f t="shared" si="7"/>
        <v>5.3</v>
      </c>
      <c r="W22" s="105" t="s">
        <v>127</v>
      </c>
      <c r="X22" s="107">
        <v>0</v>
      </c>
      <c r="Y22" s="107">
        <v>1056</v>
      </c>
      <c r="Z22" s="107">
        <v>1186</v>
      </c>
      <c r="AA22" s="107">
        <v>1185</v>
      </c>
      <c r="AB22" s="107">
        <v>1187</v>
      </c>
      <c r="AC22" s="48" t="s">
        <v>90</v>
      </c>
      <c r="AD22" s="48" t="s">
        <v>90</v>
      </c>
      <c r="AE22" s="48" t="s">
        <v>90</v>
      </c>
      <c r="AF22" s="106" t="s">
        <v>90</v>
      </c>
      <c r="AG22" s="112">
        <v>47948740</v>
      </c>
      <c r="AH22" s="49">
        <f t="shared" si="9"/>
        <v>1376</v>
      </c>
      <c r="AI22" s="50">
        <f t="shared" si="8"/>
        <v>234.89245476271768</v>
      </c>
      <c r="AJ22" s="95">
        <v>0</v>
      </c>
      <c r="AK22" s="95">
        <v>1</v>
      </c>
      <c r="AL22" s="95">
        <v>1</v>
      </c>
      <c r="AM22" s="95">
        <v>1</v>
      </c>
      <c r="AN22" s="95">
        <v>1</v>
      </c>
      <c r="AO22" s="95">
        <v>0</v>
      </c>
      <c r="AP22" s="107">
        <v>10966620</v>
      </c>
      <c r="AQ22" s="107">
        <f t="shared" si="1"/>
        <v>0</v>
      </c>
      <c r="AR22" s="51"/>
      <c r="AS22" s="52" t="s">
        <v>101</v>
      </c>
      <c r="AV22" s="55" t="s">
        <v>110</v>
      </c>
      <c r="AY22" s="97"/>
    </row>
    <row r="23" spans="1:51" x14ac:dyDescent="0.25">
      <c r="B23" s="40">
        <v>2.5</v>
      </c>
      <c r="C23" s="40">
        <v>0.54166666666666696</v>
      </c>
      <c r="D23" s="102">
        <v>5</v>
      </c>
      <c r="E23" s="41">
        <f t="shared" si="0"/>
        <v>3.5211267605633805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131</v>
      </c>
      <c r="P23" s="103">
        <v>132</v>
      </c>
      <c r="Q23" s="103">
        <v>7442060</v>
      </c>
      <c r="R23" s="46">
        <f t="shared" si="4"/>
        <v>5844</v>
      </c>
      <c r="S23" s="47">
        <f t="shared" si="5"/>
        <v>140.256</v>
      </c>
      <c r="T23" s="47">
        <f t="shared" si="6"/>
        <v>5.8440000000000003</v>
      </c>
      <c r="U23" s="104">
        <v>4.8</v>
      </c>
      <c r="V23" s="104">
        <f t="shared" si="7"/>
        <v>4.8</v>
      </c>
      <c r="W23" s="105" t="s">
        <v>127</v>
      </c>
      <c r="X23" s="107">
        <v>0</v>
      </c>
      <c r="Y23" s="107">
        <v>1056</v>
      </c>
      <c r="Z23" s="107">
        <v>1187</v>
      </c>
      <c r="AA23" s="107">
        <v>1185</v>
      </c>
      <c r="AB23" s="107">
        <v>1186</v>
      </c>
      <c r="AC23" s="48" t="s">
        <v>90</v>
      </c>
      <c r="AD23" s="48" t="s">
        <v>90</v>
      </c>
      <c r="AE23" s="48" t="s">
        <v>90</v>
      </c>
      <c r="AF23" s="106" t="s">
        <v>90</v>
      </c>
      <c r="AG23" s="112">
        <v>47950100</v>
      </c>
      <c r="AH23" s="49">
        <f t="shared" si="9"/>
        <v>1360</v>
      </c>
      <c r="AI23" s="50">
        <f t="shared" si="8"/>
        <v>232.7173169062286</v>
      </c>
      <c r="AJ23" s="95">
        <v>0</v>
      </c>
      <c r="AK23" s="95">
        <v>1</v>
      </c>
      <c r="AL23" s="95">
        <v>1</v>
      </c>
      <c r="AM23" s="95">
        <v>1</v>
      </c>
      <c r="AN23" s="95">
        <v>1</v>
      </c>
      <c r="AO23" s="95">
        <v>0</v>
      </c>
      <c r="AP23" s="107">
        <v>10966620</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133</v>
      </c>
      <c r="P24" s="103">
        <v>133</v>
      </c>
      <c r="Q24" s="103">
        <v>7447946</v>
      </c>
      <c r="R24" s="46">
        <f t="shared" si="4"/>
        <v>5886</v>
      </c>
      <c r="S24" s="47">
        <f t="shared" si="5"/>
        <v>141.26400000000001</v>
      </c>
      <c r="T24" s="47">
        <f t="shared" si="6"/>
        <v>5.8860000000000001</v>
      </c>
      <c r="U24" s="104">
        <v>4.4000000000000004</v>
      </c>
      <c r="V24" s="104">
        <f t="shared" si="7"/>
        <v>4.4000000000000004</v>
      </c>
      <c r="W24" s="105" t="s">
        <v>127</v>
      </c>
      <c r="X24" s="107">
        <v>0</v>
      </c>
      <c r="Y24" s="107">
        <v>1024</v>
      </c>
      <c r="Z24" s="107">
        <v>1186</v>
      </c>
      <c r="AA24" s="107">
        <v>1185</v>
      </c>
      <c r="AB24" s="107">
        <v>1188</v>
      </c>
      <c r="AC24" s="48" t="s">
        <v>90</v>
      </c>
      <c r="AD24" s="48" t="s">
        <v>90</v>
      </c>
      <c r="AE24" s="48" t="s">
        <v>90</v>
      </c>
      <c r="AF24" s="106" t="s">
        <v>90</v>
      </c>
      <c r="AG24" s="112">
        <v>47951464</v>
      </c>
      <c r="AH24" s="49">
        <f>IF(ISBLANK(AG24),"-",AG24-AG23)</f>
        <v>1364</v>
      </c>
      <c r="AI24" s="50">
        <f t="shared" si="8"/>
        <v>231.73632347944275</v>
      </c>
      <c r="AJ24" s="95">
        <v>0</v>
      </c>
      <c r="AK24" s="95">
        <v>1</v>
      </c>
      <c r="AL24" s="95">
        <v>1</v>
      </c>
      <c r="AM24" s="95">
        <v>1</v>
      </c>
      <c r="AN24" s="95">
        <v>1</v>
      </c>
      <c r="AO24" s="95">
        <v>0</v>
      </c>
      <c r="AP24" s="107">
        <v>10966620</v>
      </c>
      <c r="AQ24" s="107">
        <f t="shared" si="1"/>
        <v>0</v>
      </c>
      <c r="AR24" s="53">
        <v>1.05</v>
      </c>
      <c r="AS24" s="52" t="s">
        <v>113</v>
      </c>
      <c r="AV24" s="58" t="s">
        <v>29</v>
      </c>
      <c r="AW24" s="58">
        <v>14.7</v>
      </c>
      <c r="AY24" s="97"/>
    </row>
    <row r="25" spans="1:51" x14ac:dyDescent="0.25">
      <c r="B25" s="40">
        <v>2.5833333333333299</v>
      </c>
      <c r="C25" s="40">
        <v>0.625</v>
      </c>
      <c r="D25" s="102">
        <v>5</v>
      </c>
      <c r="E25" s="41">
        <f t="shared" si="0"/>
        <v>3.5211267605633805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140</v>
      </c>
      <c r="P25" s="103">
        <v>135</v>
      </c>
      <c r="Q25" s="103">
        <v>7453763</v>
      </c>
      <c r="R25" s="46">
        <f t="shared" si="4"/>
        <v>5817</v>
      </c>
      <c r="S25" s="47">
        <f t="shared" si="5"/>
        <v>139.608</v>
      </c>
      <c r="T25" s="47">
        <f t="shared" si="6"/>
        <v>5.8170000000000002</v>
      </c>
      <c r="U25" s="104">
        <v>4.2</v>
      </c>
      <c r="V25" s="104">
        <f t="shared" si="7"/>
        <v>4.2</v>
      </c>
      <c r="W25" s="105" t="s">
        <v>127</v>
      </c>
      <c r="X25" s="107">
        <v>0</v>
      </c>
      <c r="Y25" s="107">
        <v>1005</v>
      </c>
      <c r="Z25" s="107">
        <v>1187</v>
      </c>
      <c r="AA25" s="107">
        <v>1185</v>
      </c>
      <c r="AB25" s="107">
        <v>1187</v>
      </c>
      <c r="AC25" s="48" t="s">
        <v>90</v>
      </c>
      <c r="AD25" s="48" t="s">
        <v>90</v>
      </c>
      <c r="AE25" s="48" t="s">
        <v>90</v>
      </c>
      <c r="AF25" s="106" t="s">
        <v>90</v>
      </c>
      <c r="AG25" s="112">
        <v>47952804</v>
      </c>
      <c r="AH25" s="49">
        <f t="shared" si="9"/>
        <v>1340</v>
      </c>
      <c r="AI25" s="50">
        <f t="shared" si="8"/>
        <v>230.35929173113288</v>
      </c>
      <c r="AJ25" s="95">
        <v>0</v>
      </c>
      <c r="AK25" s="95">
        <v>1</v>
      </c>
      <c r="AL25" s="95">
        <v>1</v>
      </c>
      <c r="AM25" s="95">
        <v>1</v>
      </c>
      <c r="AN25" s="95">
        <v>1</v>
      </c>
      <c r="AO25" s="95">
        <v>0</v>
      </c>
      <c r="AP25" s="107">
        <v>10966620</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140</v>
      </c>
      <c r="P26" s="103">
        <v>136</v>
      </c>
      <c r="Q26" s="103">
        <v>7459670</v>
      </c>
      <c r="R26" s="46">
        <f t="shared" si="4"/>
        <v>5907</v>
      </c>
      <c r="S26" s="47">
        <f t="shared" si="5"/>
        <v>141.768</v>
      </c>
      <c r="T26" s="47">
        <f t="shared" si="6"/>
        <v>5.907</v>
      </c>
      <c r="U26" s="104">
        <v>4</v>
      </c>
      <c r="V26" s="104">
        <f t="shared" si="7"/>
        <v>4</v>
      </c>
      <c r="W26" s="105" t="s">
        <v>127</v>
      </c>
      <c r="X26" s="107">
        <v>0</v>
      </c>
      <c r="Y26" s="107">
        <v>1005</v>
      </c>
      <c r="Z26" s="107">
        <v>1187</v>
      </c>
      <c r="AA26" s="107">
        <v>1185</v>
      </c>
      <c r="AB26" s="107">
        <v>1187</v>
      </c>
      <c r="AC26" s="48" t="s">
        <v>90</v>
      </c>
      <c r="AD26" s="48" t="s">
        <v>90</v>
      </c>
      <c r="AE26" s="48" t="s">
        <v>90</v>
      </c>
      <c r="AF26" s="106" t="s">
        <v>90</v>
      </c>
      <c r="AG26" s="112">
        <v>47954148</v>
      </c>
      <c r="AH26" s="49">
        <f t="shared" si="9"/>
        <v>1344</v>
      </c>
      <c r="AI26" s="50">
        <f t="shared" si="8"/>
        <v>227.52666328085323</v>
      </c>
      <c r="AJ26" s="95">
        <v>0</v>
      </c>
      <c r="AK26" s="95">
        <v>1</v>
      </c>
      <c r="AL26" s="95">
        <v>1</v>
      </c>
      <c r="AM26" s="95">
        <v>1</v>
      </c>
      <c r="AN26" s="95">
        <v>1</v>
      </c>
      <c r="AO26" s="95">
        <v>0</v>
      </c>
      <c r="AP26" s="107">
        <v>10966620</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141</v>
      </c>
      <c r="P27" s="103">
        <v>140</v>
      </c>
      <c r="Q27" s="103">
        <v>7465567</v>
      </c>
      <c r="R27" s="46">
        <f t="shared" si="4"/>
        <v>5897</v>
      </c>
      <c r="S27" s="47">
        <f t="shared" si="5"/>
        <v>141.52799999999999</v>
      </c>
      <c r="T27" s="47">
        <f t="shared" si="6"/>
        <v>5.8970000000000002</v>
      </c>
      <c r="U27" s="104">
        <v>3.7</v>
      </c>
      <c r="V27" s="104">
        <f t="shared" si="7"/>
        <v>3.7</v>
      </c>
      <c r="W27" s="105" t="s">
        <v>127</v>
      </c>
      <c r="X27" s="107">
        <v>0</v>
      </c>
      <c r="Y27" s="107">
        <v>1025</v>
      </c>
      <c r="Z27" s="107">
        <v>1187</v>
      </c>
      <c r="AA27" s="107">
        <v>1185</v>
      </c>
      <c r="AB27" s="107">
        <v>1187</v>
      </c>
      <c r="AC27" s="48" t="s">
        <v>90</v>
      </c>
      <c r="AD27" s="48" t="s">
        <v>90</v>
      </c>
      <c r="AE27" s="48" t="s">
        <v>90</v>
      </c>
      <c r="AF27" s="106" t="s">
        <v>90</v>
      </c>
      <c r="AG27" s="112">
        <v>47955492</v>
      </c>
      <c r="AH27" s="49">
        <f t="shared" si="9"/>
        <v>1344</v>
      </c>
      <c r="AI27" s="50">
        <f t="shared" si="8"/>
        <v>227.9124978802781</v>
      </c>
      <c r="AJ27" s="95">
        <v>0</v>
      </c>
      <c r="AK27" s="95">
        <v>1</v>
      </c>
      <c r="AL27" s="95">
        <v>1</v>
      </c>
      <c r="AM27" s="95">
        <v>1</v>
      </c>
      <c r="AN27" s="95">
        <v>1</v>
      </c>
      <c r="AO27" s="95">
        <v>0</v>
      </c>
      <c r="AP27" s="107">
        <v>10966620</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141</v>
      </c>
      <c r="P28" s="103">
        <v>141</v>
      </c>
      <c r="Q28" s="103">
        <v>7471420</v>
      </c>
      <c r="R28" s="46">
        <f t="shared" si="4"/>
        <v>5853</v>
      </c>
      <c r="S28" s="47">
        <f t="shared" si="5"/>
        <v>140.47200000000001</v>
      </c>
      <c r="T28" s="47">
        <f t="shared" si="6"/>
        <v>5.8529999999999998</v>
      </c>
      <c r="U28" s="104">
        <v>3.5</v>
      </c>
      <c r="V28" s="104">
        <f t="shared" si="7"/>
        <v>3.5</v>
      </c>
      <c r="W28" s="105" t="s">
        <v>127</v>
      </c>
      <c r="X28" s="107">
        <v>0</v>
      </c>
      <c r="Y28" s="107">
        <v>1005</v>
      </c>
      <c r="Z28" s="107">
        <v>1187</v>
      </c>
      <c r="AA28" s="107">
        <v>1185</v>
      </c>
      <c r="AB28" s="107">
        <v>1187</v>
      </c>
      <c r="AC28" s="48" t="s">
        <v>90</v>
      </c>
      <c r="AD28" s="48" t="s">
        <v>90</v>
      </c>
      <c r="AE28" s="48" t="s">
        <v>90</v>
      </c>
      <c r="AF28" s="106" t="s">
        <v>90</v>
      </c>
      <c r="AG28" s="112">
        <v>47956836</v>
      </c>
      <c r="AH28" s="49">
        <f t="shared" si="9"/>
        <v>1344</v>
      </c>
      <c r="AI28" s="50">
        <f t="shared" si="8"/>
        <v>229.62583290620196</v>
      </c>
      <c r="AJ28" s="95">
        <v>0</v>
      </c>
      <c r="AK28" s="95">
        <v>1</v>
      </c>
      <c r="AL28" s="95">
        <v>1</v>
      </c>
      <c r="AM28" s="95">
        <v>1</v>
      </c>
      <c r="AN28" s="95">
        <v>1</v>
      </c>
      <c r="AO28" s="95">
        <v>0</v>
      </c>
      <c r="AP28" s="107">
        <v>10966620</v>
      </c>
      <c r="AQ28" s="107">
        <f t="shared" si="1"/>
        <v>0</v>
      </c>
      <c r="AR28" s="53">
        <v>0.98</v>
      </c>
      <c r="AS28" s="52" t="s">
        <v>113</v>
      </c>
      <c r="AV28" s="58" t="s">
        <v>116</v>
      </c>
      <c r="AW28" s="58">
        <v>101.325</v>
      </c>
      <c r="AY28" s="97"/>
    </row>
    <row r="29" spans="1:51" x14ac:dyDescent="0.25">
      <c r="A29" s="94" t="s">
        <v>130</v>
      </c>
      <c r="B29" s="40">
        <v>2.75</v>
      </c>
      <c r="C29" s="40">
        <v>0.79166666666666896</v>
      </c>
      <c r="D29" s="102">
        <v>5</v>
      </c>
      <c r="E29" s="41">
        <f t="shared" si="0"/>
        <v>3.5211267605633805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126</v>
      </c>
      <c r="P29" s="103">
        <v>138</v>
      </c>
      <c r="Q29" s="103">
        <v>7477213</v>
      </c>
      <c r="R29" s="46">
        <f t="shared" si="4"/>
        <v>5793</v>
      </c>
      <c r="S29" s="47">
        <f t="shared" si="5"/>
        <v>139.03200000000001</v>
      </c>
      <c r="T29" s="47">
        <f t="shared" si="6"/>
        <v>5.7930000000000001</v>
      </c>
      <c r="U29" s="104">
        <v>3.1</v>
      </c>
      <c r="V29" s="104">
        <f t="shared" si="7"/>
        <v>3.1</v>
      </c>
      <c r="W29" s="105" t="s">
        <v>127</v>
      </c>
      <c r="X29" s="107">
        <v>0</v>
      </c>
      <c r="Y29" s="107">
        <v>1087</v>
      </c>
      <c r="Z29" s="107">
        <v>1126</v>
      </c>
      <c r="AA29" s="107">
        <v>1185</v>
      </c>
      <c r="AB29" s="107">
        <v>1126</v>
      </c>
      <c r="AC29" s="48" t="s">
        <v>90</v>
      </c>
      <c r="AD29" s="48" t="s">
        <v>90</v>
      </c>
      <c r="AE29" s="48" t="s">
        <v>90</v>
      </c>
      <c r="AF29" s="106" t="s">
        <v>90</v>
      </c>
      <c r="AG29" s="112">
        <v>47958128</v>
      </c>
      <c r="AH29" s="49">
        <f t="shared" si="9"/>
        <v>1292</v>
      </c>
      <c r="AI29" s="50">
        <f t="shared" si="8"/>
        <v>223.02779216295528</v>
      </c>
      <c r="AJ29" s="95">
        <v>0</v>
      </c>
      <c r="AK29" s="95">
        <v>1</v>
      </c>
      <c r="AL29" s="95">
        <v>1</v>
      </c>
      <c r="AM29" s="95">
        <v>1</v>
      </c>
      <c r="AN29" s="95">
        <v>1</v>
      </c>
      <c r="AO29" s="95">
        <v>0</v>
      </c>
      <c r="AP29" s="107">
        <v>10966620</v>
      </c>
      <c r="AQ29" s="107">
        <f t="shared" si="1"/>
        <v>0</v>
      </c>
      <c r="AR29" s="51"/>
      <c r="AS29" s="52" t="s">
        <v>113</v>
      </c>
      <c r="AY29" s="97"/>
    </row>
    <row r="30" spans="1:51" x14ac:dyDescent="0.25">
      <c r="B30" s="40">
        <v>2.7916666666666701</v>
      </c>
      <c r="C30" s="40">
        <v>0.83333333333333703</v>
      </c>
      <c r="D30" s="102">
        <v>5</v>
      </c>
      <c r="E30" s="41">
        <f t="shared" si="0"/>
        <v>3.5211267605633805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127</v>
      </c>
      <c r="P30" s="103">
        <v>135</v>
      </c>
      <c r="Q30" s="103">
        <v>7483103</v>
      </c>
      <c r="R30" s="46">
        <f t="shared" si="4"/>
        <v>5890</v>
      </c>
      <c r="S30" s="47">
        <f t="shared" si="5"/>
        <v>141.36000000000001</v>
      </c>
      <c r="T30" s="47">
        <f t="shared" si="6"/>
        <v>5.89</v>
      </c>
      <c r="U30" s="104">
        <v>2.5</v>
      </c>
      <c r="V30" s="104">
        <f t="shared" si="7"/>
        <v>2.5</v>
      </c>
      <c r="W30" s="105" t="s">
        <v>127</v>
      </c>
      <c r="X30" s="107">
        <v>0</v>
      </c>
      <c r="Y30" s="107">
        <v>1066</v>
      </c>
      <c r="Z30" s="107">
        <v>1127</v>
      </c>
      <c r="AA30" s="107">
        <v>1185</v>
      </c>
      <c r="AB30" s="107">
        <v>1127</v>
      </c>
      <c r="AC30" s="48" t="s">
        <v>90</v>
      </c>
      <c r="AD30" s="48" t="s">
        <v>90</v>
      </c>
      <c r="AE30" s="48" t="s">
        <v>90</v>
      </c>
      <c r="AF30" s="106" t="s">
        <v>90</v>
      </c>
      <c r="AG30" s="112">
        <v>47959428</v>
      </c>
      <c r="AH30" s="49">
        <f t="shared" si="9"/>
        <v>1300</v>
      </c>
      <c r="AI30" s="50">
        <f t="shared" si="8"/>
        <v>220.71307300509338</v>
      </c>
      <c r="AJ30" s="95">
        <v>0</v>
      </c>
      <c r="AK30" s="95">
        <v>1</v>
      </c>
      <c r="AL30" s="95">
        <v>1</v>
      </c>
      <c r="AM30" s="95">
        <v>1</v>
      </c>
      <c r="AN30" s="95">
        <v>1</v>
      </c>
      <c r="AO30" s="95">
        <v>0</v>
      </c>
      <c r="AP30" s="107">
        <v>10966620</v>
      </c>
      <c r="AQ30" s="107">
        <f t="shared" si="1"/>
        <v>0</v>
      </c>
      <c r="AR30" s="51"/>
      <c r="AS30" s="52" t="s">
        <v>113</v>
      </c>
      <c r="AV30" s="223" t="s">
        <v>117</v>
      </c>
      <c r="AW30" s="223"/>
      <c r="AY30" s="97"/>
    </row>
    <row r="31" spans="1:51" x14ac:dyDescent="0.25">
      <c r="B31" s="40">
        <v>2.8333333333333299</v>
      </c>
      <c r="C31" s="40">
        <v>0.875000000000004</v>
      </c>
      <c r="D31" s="102">
        <v>5</v>
      </c>
      <c r="E31" s="41">
        <f t="shared" si="0"/>
        <v>3.5211267605633805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137</v>
      </c>
      <c r="P31" s="103">
        <v>136</v>
      </c>
      <c r="Q31" s="103">
        <v>7488950</v>
      </c>
      <c r="R31" s="46">
        <f t="shared" si="4"/>
        <v>5847</v>
      </c>
      <c r="S31" s="47">
        <f t="shared" si="5"/>
        <v>140.328</v>
      </c>
      <c r="T31" s="47">
        <f t="shared" si="6"/>
        <v>5.8470000000000004</v>
      </c>
      <c r="U31" s="104">
        <v>2.1</v>
      </c>
      <c r="V31" s="104">
        <f t="shared" si="7"/>
        <v>2.1</v>
      </c>
      <c r="W31" s="105" t="s">
        <v>127</v>
      </c>
      <c r="X31" s="107">
        <v>0</v>
      </c>
      <c r="Y31" s="107">
        <v>1046</v>
      </c>
      <c r="Z31" s="107">
        <v>1187</v>
      </c>
      <c r="AA31" s="107">
        <v>1185</v>
      </c>
      <c r="AB31" s="107">
        <v>1187</v>
      </c>
      <c r="AC31" s="48" t="s">
        <v>90</v>
      </c>
      <c r="AD31" s="48" t="s">
        <v>90</v>
      </c>
      <c r="AE31" s="48" t="s">
        <v>90</v>
      </c>
      <c r="AF31" s="106" t="s">
        <v>90</v>
      </c>
      <c r="AG31" s="112">
        <v>47960764</v>
      </c>
      <c r="AH31" s="49">
        <f t="shared" si="9"/>
        <v>1336</v>
      </c>
      <c r="AI31" s="50">
        <f t="shared" si="8"/>
        <v>228.49324439883699</v>
      </c>
      <c r="AJ31" s="95">
        <v>0</v>
      </c>
      <c r="AK31" s="95">
        <v>1</v>
      </c>
      <c r="AL31" s="95">
        <v>1</v>
      </c>
      <c r="AM31" s="95">
        <v>1</v>
      </c>
      <c r="AN31" s="95">
        <v>1</v>
      </c>
      <c r="AO31" s="95">
        <v>0</v>
      </c>
      <c r="AP31" s="107">
        <v>10966620</v>
      </c>
      <c r="AQ31" s="107">
        <f t="shared" si="1"/>
        <v>0</v>
      </c>
      <c r="AR31" s="51"/>
      <c r="AS31" s="52" t="s">
        <v>113</v>
      </c>
      <c r="AV31" s="59" t="s">
        <v>29</v>
      </c>
      <c r="AW31" s="59" t="s">
        <v>74</v>
      </c>
      <c r="AY31" s="97"/>
    </row>
    <row r="32" spans="1:51" x14ac:dyDescent="0.25">
      <c r="B32" s="40">
        <v>2.875</v>
      </c>
      <c r="C32" s="40">
        <v>0.91666666666667096</v>
      </c>
      <c r="D32" s="102">
        <v>5</v>
      </c>
      <c r="E32" s="41">
        <f t="shared" si="0"/>
        <v>3.5211267605633805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129</v>
      </c>
      <c r="P32" s="103">
        <v>136</v>
      </c>
      <c r="Q32" s="103">
        <v>7494654</v>
      </c>
      <c r="R32" s="46">
        <f t="shared" si="4"/>
        <v>5704</v>
      </c>
      <c r="S32" s="47">
        <f t="shared" si="5"/>
        <v>136.89599999999999</v>
      </c>
      <c r="T32" s="47">
        <f t="shared" si="6"/>
        <v>5.7039999999999997</v>
      </c>
      <c r="U32" s="104">
        <v>1.8</v>
      </c>
      <c r="V32" s="104">
        <f t="shared" si="7"/>
        <v>1.8</v>
      </c>
      <c r="W32" s="105" t="s">
        <v>127</v>
      </c>
      <c r="X32" s="107">
        <v>0</v>
      </c>
      <c r="Y32" s="107">
        <v>1045</v>
      </c>
      <c r="Z32" s="107">
        <v>1187</v>
      </c>
      <c r="AA32" s="107">
        <v>1185</v>
      </c>
      <c r="AB32" s="107">
        <v>1186</v>
      </c>
      <c r="AC32" s="48" t="s">
        <v>90</v>
      </c>
      <c r="AD32" s="48" t="s">
        <v>90</v>
      </c>
      <c r="AE32" s="48" t="s">
        <v>90</v>
      </c>
      <c r="AF32" s="106" t="s">
        <v>90</v>
      </c>
      <c r="AG32" s="112">
        <v>47962092</v>
      </c>
      <c r="AH32" s="49">
        <f t="shared" si="9"/>
        <v>1328</v>
      </c>
      <c r="AI32" s="50">
        <f t="shared" si="8"/>
        <v>232.81907433380084</v>
      </c>
      <c r="AJ32" s="95">
        <v>0</v>
      </c>
      <c r="AK32" s="95">
        <v>1</v>
      </c>
      <c r="AL32" s="95">
        <v>1</v>
      </c>
      <c r="AM32" s="95">
        <v>1</v>
      </c>
      <c r="AN32" s="95">
        <v>1</v>
      </c>
      <c r="AO32" s="95">
        <v>0</v>
      </c>
      <c r="AP32" s="107">
        <v>10966620</v>
      </c>
      <c r="AQ32" s="107">
        <f t="shared" si="1"/>
        <v>0</v>
      </c>
      <c r="AR32" s="53">
        <v>1.05</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141</v>
      </c>
      <c r="P33" s="103">
        <v>126</v>
      </c>
      <c r="Q33" s="103">
        <v>7499985</v>
      </c>
      <c r="R33" s="46">
        <f t="shared" si="4"/>
        <v>5331</v>
      </c>
      <c r="S33" s="47">
        <f t="shared" si="5"/>
        <v>127.944</v>
      </c>
      <c r="T33" s="47">
        <f t="shared" si="6"/>
        <v>5.3310000000000004</v>
      </c>
      <c r="U33" s="104">
        <v>2</v>
      </c>
      <c r="V33" s="104">
        <f t="shared" si="7"/>
        <v>2</v>
      </c>
      <c r="W33" s="105" t="s">
        <v>131</v>
      </c>
      <c r="X33" s="107">
        <v>0</v>
      </c>
      <c r="Y33" s="107">
        <v>0</v>
      </c>
      <c r="Z33" s="107">
        <v>1186</v>
      </c>
      <c r="AA33" s="107">
        <v>1185</v>
      </c>
      <c r="AB33" s="107">
        <v>1186</v>
      </c>
      <c r="AC33" s="48" t="s">
        <v>90</v>
      </c>
      <c r="AD33" s="48" t="s">
        <v>90</v>
      </c>
      <c r="AE33" s="48" t="s">
        <v>90</v>
      </c>
      <c r="AF33" s="106" t="s">
        <v>90</v>
      </c>
      <c r="AG33" s="112">
        <v>47963340</v>
      </c>
      <c r="AH33" s="49">
        <f t="shared" si="9"/>
        <v>1248</v>
      </c>
      <c r="AI33" s="50">
        <f t="shared" si="8"/>
        <v>234.10241980866627</v>
      </c>
      <c r="AJ33" s="95">
        <v>0</v>
      </c>
      <c r="AK33" s="95">
        <v>0</v>
      </c>
      <c r="AL33" s="95">
        <v>1</v>
      </c>
      <c r="AM33" s="95">
        <v>1</v>
      </c>
      <c r="AN33" s="95">
        <v>1</v>
      </c>
      <c r="AO33" s="95">
        <v>0.7</v>
      </c>
      <c r="AP33" s="107">
        <v>10966934</v>
      </c>
      <c r="AQ33" s="107">
        <f t="shared" si="1"/>
        <v>314</v>
      </c>
      <c r="AR33" s="51"/>
      <c r="AS33" s="52" t="s">
        <v>113</v>
      </c>
      <c r="AY33" s="97"/>
    </row>
    <row r="34" spans="2:51" x14ac:dyDescent="0.25">
      <c r="B34" s="40">
        <v>2.9583333333333299</v>
      </c>
      <c r="C34" s="40">
        <v>1</v>
      </c>
      <c r="D34" s="102">
        <v>4</v>
      </c>
      <c r="E34" s="41">
        <f t="shared" si="0"/>
        <v>2.8169014084507045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142</v>
      </c>
      <c r="P34" s="103">
        <v>121</v>
      </c>
      <c r="Q34" s="103">
        <v>7505181</v>
      </c>
      <c r="R34" s="46">
        <f t="shared" si="4"/>
        <v>5196</v>
      </c>
      <c r="S34" s="47">
        <f t="shared" si="5"/>
        <v>124.70399999999999</v>
      </c>
      <c r="T34" s="47">
        <f t="shared" si="6"/>
        <v>5.1959999999999997</v>
      </c>
      <c r="U34" s="104">
        <v>2.5</v>
      </c>
      <c r="V34" s="104">
        <f t="shared" si="7"/>
        <v>2.5</v>
      </c>
      <c r="W34" s="105" t="s">
        <v>131</v>
      </c>
      <c r="X34" s="107">
        <v>0</v>
      </c>
      <c r="Y34" s="107">
        <v>0</v>
      </c>
      <c r="Z34" s="107">
        <v>1186</v>
      </c>
      <c r="AA34" s="107">
        <v>1185</v>
      </c>
      <c r="AB34" s="107">
        <v>1186</v>
      </c>
      <c r="AC34" s="48" t="s">
        <v>90</v>
      </c>
      <c r="AD34" s="48" t="s">
        <v>90</v>
      </c>
      <c r="AE34" s="48" t="s">
        <v>90</v>
      </c>
      <c r="AF34" s="106" t="s">
        <v>90</v>
      </c>
      <c r="AG34" s="112">
        <v>47964568</v>
      </c>
      <c r="AH34" s="49">
        <f t="shared" si="9"/>
        <v>1228</v>
      </c>
      <c r="AI34" s="50">
        <f t="shared" si="8"/>
        <v>236.33564280215552</v>
      </c>
      <c r="AJ34" s="95">
        <v>0</v>
      </c>
      <c r="AK34" s="95">
        <v>0</v>
      </c>
      <c r="AL34" s="95">
        <v>1</v>
      </c>
      <c r="AM34" s="95">
        <v>1</v>
      </c>
      <c r="AN34" s="95">
        <v>1</v>
      </c>
      <c r="AO34" s="95">
        <v>0.7</v>
      </c>
      <c r="AP34" s="107">
        <v>10967584</v>
      </c>
      <c r="AQ34" s="107">
        <f t="shared" si="1"/>
        <v>650</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133893</v>
      </c>
      <c r="S35" s="65">
        <f>AVERAGE(S11:S34)</f>
        <v>133.893</v>
      </c>
      <c r="T35" s="65">
        <f>SUM(T11:T34)</f>
        <v>133.89299999999997</v>
      </c>
      <c r="U35" s="104"/>
      <c r="V35" s="91"/>
      <c r="W35" s="57"/>
      <c r="X35" s="85"/>
      <c r="Y35" s="86"/>
      <c r="Z35" s="86"/>
      <c r="AA35" s="86"/>
      <c r="AB35" s="87"/>
      <c r="AC35" s="85"/>
      <c r="AD35" s="86"/>
      <c r="AE35" s="87"/>
      <c r="AF35" s="88"/>
      <c r="AG35" s="66">
        <f>AG34-AG10</f>
        <v>31432</v>
      </c>
      <c r="AH35" s="67">
        <f>SUM(AH11:AH34)</f>
        <v>31432</v>
      </c>
      <c r="AI35" s="68">
        <f>AH35/T35</f>
        <v>234.75461749307289</v>
      </c>
      <c r="AJ35" s="95"/>
      <c r="AK35" s="95"/>
      <c r="AL35" s="95"/>
      <c r="AM35" s="95"/>
      <c r="AN35" s="95"/>
      <c r="AO35" s="69"/>
      <c r="AP35" s="70">
        <f>AP34-AP10</f>
        <v>4386</v>
      </c>
      <c r="AQ35" s="71">
        <f>SUM(AQ11:AQ34)</f>
        <v>4386</v>
      </c>
      <c r="AR35" s="72">
        <f>AVERAGE(AR11:AR34)</f>
        <v>1.05</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145</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153</v>
      </c>
      <c r="C44" s="99"/>
      <c r="D44" s="99"/>
      <c r="E44" s="99"/>
      <c r="F44" s="99"/>
      <c r="G44" s="9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99"/>
      <c r="D45" s="99"/>
      <c r="E45" s="99"/>
      <c r="F45" s="99"/>
      <c r="G45" s="9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152</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132</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154</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8" t="s">
        <v>139</v>
      </c>
      <c r="C53" s="130"/>
      <c r="D53" s="130"/>
      <c r="E53" s="130"/>
      <c r="F53" s="130"/>
      <c r="G53" s="130"/>
      <c r="H53" s="130"/>
      <c r="I53" s="131"/>
      <c r="J53" s="131"/>
      <c r="K53" s="131"/>
      <c r="L53" s="131"/>
      <c r="M53" s="131"/>
      <c r="N53" s="131"/>
      <c r="O53" s="131"/>
      <c r="P53" s="131"/>
      <c r="Q53" s="131"/>
      <c r="R53" s="131"/>
      <c r="S53" s="83"/>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141</v>
      </c>
      <c r="C54" s="99"/>
      <c r="D54" s="99"/>
      <c r="E54" s="99"/>
      <c r="F54" s="99"/>
      <c r="G54" s="99"/>
      <c r="H54" s="99"/>
      <c r="I54" s="100"/>
      <c r="J54" s="100"/>
      <c r="K54" s="100"/>
      <c r="L54" s="100"/>
      <c r="M54" s="100"/>
      <c r="N54" s="100"/>
      <c r="O54" s="100"/>
      <c r="P54" s="100"/>
      <c r="Q54" s="100"/>
      <c r="R54" s="100"/>
      <c r="S54" s="83"/>
      <c r="T54" s="83"/>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116"/>
      <c r="H55" s="116"/>
      <c r="I55" s="116"/>
      <c r="J55" s="116"/>
      <c r="K55" s="116"/>
      <c r="L55" s="116"/>
      <c r="M55" s="116"/>
      <c r="N55" s="116"/>
      <c r="O55" s="116"/>
      <c r="P55" s="116"/>
      <c r="Q55" s="116"/>
      <c r="R55" s="116"/>
      <c r="S55" s="83"/>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155</v>
      </c>
      <c r="C56" s="99"/>
      <c r="D56" s="99"/>
      <c r="E56" s="99"/>
      <c r="F56" s="99"/>
      <c r="G56" s="115"/>
      <c r="H56" s="115"/>
      <c r="I56" s="115"/>
      <c r="J56" s="115"/>
      <c r="K56" s="115"/>
      <c r="L56" s="115"/>
      <c r="M56" s="115"/>
      <c r="N56" s="115"/>
      <c r="O56" s="115"/>
      <c r="P56" s="115"/>
      <c r="Q56" s="115"/>
      <c r="R56" s="115"/>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9"/>
      <c r="C57" s="99"/>
      <c r="D57" s="132"/>
      <c r="E57" s="99"/>
      <c r="F57" s="99"/>
      <c r="G57" s="99"/>
      <c r="H57" s="99"/>
      <c r="I57" s="99"/>
      <c r="J57" s="99"/>
      <c r="K57" s="99"/>
      <c r="L57" s="99"/>
      <c r="M57" s="99"/>
      <c r="N57" s="99"/>
      <c r="O57" s="99"/>
      <c r="P57" s="99"/>
      <c r="Q57" s="99"/>
      <c r="R57" s="99"/>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2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1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149"/>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A72" s="98"/>
      <c r="B72" s="117"/>
      <c r="C72" s="115"/>
      <c r="D72" s="109"/>
      <c r="E72" s="115"/>
      <c r="F72" s="115"/>
      <c r="G72" s="99"/>
      <c r="H72" s="99"/>
      <c r="I72" s="99"/>
      <c r="J72" s="100"/>
      <c r="K72" s="100"/>
      <c r="L72" s="100"/>
      <c r="M72" s="100"/>
      <c r="N72" s="100"/>
      <c r="O72" s="100"/>
      <c r="P72" s="100"/>
      <c r="Q72" s="100"/>
      <c r="R72" s="100"/>
      <c r="S72" s="100"/>
      <c r="T72" s="101"/>
      <c r="U72" s="79"/>
      <c r="V72" s="79"/>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R79" s="96"/>
      <c r="S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T82" s="96"/>
      <c r="AS82" s="94"/>
      <c r="AT82" s="94"/>
      <c r="AU82" s="94"/>
      <c r="AV82" s="94"/>
      <c r="AW82" s="94"/>
      <c r="AX82" s="94"/>
      <c r="AY82" s="94"/>
    </row>
    <row r="83" spans="15:51" x14ac:dyDescent="0.25">
      <c r="O83" s="96"/>
      <c r="Q83" s="96"/>
      <c r="R83" s="96"/>
      <c r="S83" s="96"/>
      <c r="AS83" s="94"/>
      <c r="AT83" s="94"/>
      <c r="AU83" s="94"/>
      <c r="AV83" s="94"/>
      <c r="AW83" s="94"/>
      <c r="AX83" s="94"/>
      <c r="AY83" s="94"/>
    </row>
    <row r="84" spans="15:51" x14ac:dyDescent="0.25">
      <c r="O84" s="12"/>
      <c r="P84" s="96"/>
      <c r="Q84" s="96"/>
      <c r="R84" s="96"/>
      <c r="S84" s="96"/>
      <c r="T84" s="96"/>
      <c r="AS84" s="94"/>
      <c r="AT84" s="94"/>
      <c r="AU84" s="94"/>
      <c r="AV84" s="94"/>
      <c r="AW84" s="94"/>
      <c r="AX84" s="94"/>
      <c r="AY84" s="94"/>
    </row>
    <row r="85" spans="15:51" x14ac:dyDescent="0.25">
      <c r="O85" s="12"/>
      <c r="P85" s="96"/>
      <c r="Q85" s="96"/>
      <c r="R85" s="96"/>
      <c r="S85" s="96"/>
      <c r="T85" s="96"/>
      <c r="U85" s="96"/>
      <c r="AS85" s="94"/>
      <c r="AT85" s="94"/>
      <c r="AU85" s="94"/>
      <c r="AV85" s="94"/>
      <c r="AW85" s="94"/>
      <c r="AX85" s="94"/>
      <c r="AY85" s="94"/>
    </row>
    <row r="86" spans="15:51" x14ac:dyDescent="0.25">
      <c r="O86" s="12"/>
      <c r="P86" s="96"/>
      <c r="T86" s="96"/>
      <c r="U86" s="96"/>
      <c r="AS86" s="94"/>
      <c r="AT86" s="94"/>
      <c r="AU86" s="94"/>
      <c r="AV86" s="94"/>
      <c r="AW86" s="94"/>
      <c r="AX86" s="94"/>
      <c r="AY86" s="94"/>
    </row>
    <row r="98" spans="45:51" x14ac:dyDescent="0.25">
      <c r="AS98" s="94"/>
      <c r="AT98" s="94"/>
      <c r="AU98" s="94"/>
      <c r="AV98" s="94"/>
      <c r="AW98" s="94"/>
      <c r="AX98" s="94"/>
      <c r="AY98" s="94"/>
    </row>
  </sheetData>
  <protectedRanges>
    <protectedRange sqref="S72: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2:R75" name="Range2_12_1_6_1_1"/>
    <protectedRange sqref="L72:M75" name="Range2_2_12_1_7_1_1"/>
    <protectedRange sqref="AS11:AS15" name="Range1_4_1_1_1_1"/>
    <protectedRange sqref="J11:J15 J26:J34" name="Range1_1_2_1_10_1_1_1_1"/>
    <protectedRange sqref="S38:S71" name="Range2_12_3_1_1_1_1"/>
    <protectedRange sqref="D38:H38 N58:R71 N38:R54" name="Range2_12_1_3_1_1_1_1"/>
    <protectedRange sqref="I38:M38 E58:M71 E39:M53 G54:M54" name="Range2_2_12_1_6_1_1_1_1"/>
    <protectedRange sqref="D58:D71 D39:D53" name="Range2_1_1_1_1_11_1_1_1_1_1_1"/>
    <protectedRange sqref="C58:C71 C39:C53" name="Range2_1_2_1_1_1_1_1"/>
    <protectedRange sqref="C38" name="Range2_3_1_1_1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2:K75" name="Range2_2_12_1_4_1_1_1_1_1_1_1_1_1_1_1_1_1_1_1"/>
    <protectedRange sqref="I72:I75" name="Range2_2_12_1_7_1_1_2_2_1_2"/>
    <protectedRange sqref="F72:H75" name="Range2_2_12_1_3_1_2_1_1_1_1_2_1_1_1_1_1_1_1_1_1_1_1"/>
    <protectedRange sqref="E72: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F57:G57 G55:R56" name="Range2_12_5_1_1_1_2_2_1_1_1_1_1_1_1_1_1_1_1_2_1_1_1_2_1_1_1_1_1_1_1_1_1_1_1_1_1_1_1_1_2_1_1_1_1_1_1_1_1_1_2_1_1_3_1_1_1_3_1_1_1_1_1_1_1_1_1_1_1_1_1_1_1_1_1_1_1_1_1_1_2_1_1_1_1_1_1_1_1_1_1_1_2_2_1_2_1_1_1_1_1_1_1_1_1_1_1_1_1_2_2_2_2_2_2_2_2"/>
    <protectedRange sqref="C57"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E54:F56" name="Range2_2_12_1_6_1_1_1_1_3_1"/>
    <protectedRange sqref="D54:D56" name="Range2_1_1_1_1_11_1_1_1_1_1_1_3_1"/>
    <protectedRange sqref="C54:C56" name="Range2_1_2_1_1_1_1_1_3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1522" priority="36" operator="containsText" text="N/A">
      <formula>NOT(ISERROR(SEARCH("N/A",X11)))</formula>
    </cfRule>
    <cfRule type="cellIs" dxfId="1521" priority="49" operator="equal">
      <formula>0</formula>
    </cfRule>
  </conditionalFormatting>
  <conditionalFormatting sqref="AC11:AE34 X11:Y34 AA11:AA34">
    <cfRule type="cellIs" dxfId="1520" priority="48" operator="greaterThanOrEqual">
      <formula>1185</formula>
    </cfRule>
  </conditionalFormatting>
  <conditionalFormatting sqref="AC11:AE34 X11:Y34 AA11:AA34">
    <cfRule type="cellIs" dxfId="1519" priority="47" operator="between">
      <formula>0.1</formula>
      <formula>1184</formula>
    </cfRule>
  </conditionalFormatting>
  <conditionalFormatting sqref="X8">
    <cfRule type="cellIs" dxfId="1518" priority="46" operator="equal">
      <formula>0</formula>
    </cfRule>
  </conditionalFormatting>
  <conditionalFormatting sqref="X8">
    <cfRule type="cellIs" dxfId="1517" priority="45" operator="greaterThan">
      <formula>1179</formula>
    </cfRule>
  </conditionalFormatting>
  <conditionalFormatting sqref="X8">
    <cfRule type="cellIs" dxfId="1516" priority="44" operator="greaterThan">
      <formula>99</formula>
    </cfRule>
  </conditionalFormatting>
  <conditionalFormatting sqref="X8">
    <cfRule type="cellIs" dxfId="1515" priority="43" operator="greaterThan">
      <formula>0.99</formula>
    </cfRule>
  </conditionalFormatting>
  <conditionalFormatting sqref="AB8">
    <cfRule type="cellIs" dxfId="1514" priority="42" operator="equal">
      <formula>0</formula>
    </cfRule>
  </conditionalFormatting>
  <conditionalFormatting sqref="AB8">
    <cfRule type="cellIs" dxfId="1513" priority="41" operator="greaterThan">
      <formula>1179</formula>
    </cfRule>
  </conditionalFormatting>
  <conditionalFormatting sqref="AB8">
    <cfRule type="cellIs" dxfId="1512" priority="40" operator="greaterThan">
      <formula>99</formula>
    </cfRule>
  </conditionalFormatting>
  <conditionalFormatting sqref="AB8">
    <cfRule type="cellIs" dxfId="1511" priority="39" operator="greaterThan">
      <formula>0.99</formula>
    </cfRule>
  </conditionalFormatting>
  <conditionalFormatting sqref="AH11:AH31">
    <cfRule type="cellIs" dxfId="1510" priority="37" operator="greaterThan">
      <formula>$AH$8</formula>
    </cfRule>
    <cfRule type="cellIs" dxfId="1509" priority="38" operator="greaterThan">
      <formula>$AH$8</formula>
    </cfRule>
  </conditionalFormatting>
  <conditionalFormatting sqref="AB11:AB34">
    <cfRule type="containsText" dxfId="1508" priority="32" operator="containsText" text="N/A">
      <formula>NOT(ISERROR(SEARCH("N/A",AB11)))</formula>
    </cfRule>
    <cfRule type="cellIs" dxfId="1507" priority="35" operator="equal">
      <formula>0</formula>
    </cfRule>
  </conditionalFormatting>
  <conditionalFormatting sqref="AB11:AB34">
    <cfRule type="cellIs" dxfId="1506" priority="34" operator="greaterThanOrEqual">
      <formula>1185</formula>
    </cfRule>
  </conditionalFormatting>
  <conditionalFormatting sqref="AB11:AB34">
    <cfRule type="cellIs" dxfId="1505" priority="33" operator="between">
      <formula>0.1</formula>
      <formula>1184</formula>
    </cfRule>
  </conditionalFormatting>
  <conditionalFormatting sqref="AN11:AN35 AO11:AO34">
    <cfRule type="cellIs" dxfId="1504" priority="31" operator="equal">
      <formula>0</formula>
    </cfRule>
  </conditionalFormatting>
  <conditionalFormatting sqref="AN11:AN35 AO11:AO34">
    <cfRule type="cellIs" dxfId="1503" priority="30" operator="greaterThan">
      <formula>1179</formula>
    </cfRule>
  </conditionalFormatting>
  <conditionalFormatting sqref="AN11:AN35 AO11:AO34">
    <cfRule type="cellIs" dxfId="1502" priority="29" operator="greaterThan">
      <formula>99</formula>
    </cfRule>
  </conditionalFormatting>
  <conditionalFormatting sqref="AN11:AN35 AO11:AO34">
    <cfRule type="cellIs" dxfId="1501" priority="28" operator="greaterThan">
      <formula>0.99</formula>
    </cfRule>
  </conditionalFormatting>
  <conditionalFormatting sqref="AQ11:AQ34">
    <cfRule type="cellIs" dxfId="1500" priority="27" operator="equal">
      <formula>0</formula>
    </cfRule>
  </conditionalFormatting>
  <conditionalFormatting sqref="AQ11:AQ34">
    <cfRule type="cellIs" dxfId="1499" priority="26" operator="greaterThan">
      <formula>1179</formula>
    </cfRule>
  </conditionalFormatting>
  <conditionalFormatting sqref="AQ11:AQ34">
    <cfRule type="cellIs" dxfId="1498" priority="25" operator="greaterThan">
      <formula>99</formula>
    </cfRule>
  </conditionalFormatting>
  <conditionalFormatting sqref="AQ11:AQ34">
    <cfRule type="cellIs" dxfId="1497" priority="24" operator="greaterThan">
      <formula>0.99</formula>
    </cfRule>
  </conditionalFormatting>
  <conditionalFormatting sqref="Z11:Z34">
    <cfRule type="containsText" dxfId="1496" priority="20" operator="containsText" text="N/A">
      <formula>NOT(ISERROR(SEARCH("N/A",Z11)))</formula>
    </cfRule>
    <cfRule type="cellIs" dxfId="1495" priority="23" operator="equal">
      <formula>0</formula>
    </cfRule>
  </conditionalFormatting>
  <conditionalFormatting sqref="Z11:Z34">
    <cfRule type="cellIs" dxfId="1494" priority="22" operator="greaterThanOrEqual">
      <formula>1185</formula>
    </cfRule>
  </conditionalFormatting>
  <conditionalFormatting sqref="Z11:Z34">
    <cfRule type="cellIs" dxfId="1493" priority="21" operator="between">
      <formula>0.1</formula>
      <formula>1184</formula>
    </cfRule>
  </conditionalFormatting>
  <conditionalFormatting sqref="AJ11:AN35">
    <cfRule type="cellIs" dxfId="1492" priority="19" operator="equal">
      <formula>0</formula>
    </cfRule>
  </conditionalFormatting>
  <conditionalFormatting sqref="AJ11:AN35">
    <cfRule type="cellIs" dxfId="1491" priority="18" operator="greaterThan">
      <formula>1179</formula>
    </cfRule>
  </conditionalFormatting>
  <conditionalFormatting sqref="AJ11:AN35">
    <cfRule type="cellIs" dxfId="1490" priority="17" operator="greaterThan">
      <formula>99</formula>
    </cfRule>
  </conditionalFormatting>
  <conditionalFormatting sqref="AJ11:AN35">
    <cfRule type="cellIs" dxfId="1489" priority="16" operator="greaterThan">
      <formula>0.99</formula>
    </cfRule>
  </conditionalFormatting>
  <conditionalFormatting sqref="AP11:AP34">
    <cfRule type="cellIs" dxfId="1488" priority="15" operator="equal">
      <formula>0</formula>
    </cfRule>
  </conditionalFormatting>
  <conditionalFormatting sqref="AP11:AP34">
    <cfRule type="cellIs" dxfId="1487" priority="14" operator="greaterThan">
      <formula>1179</formula>
    </cfRule>
  </conditionalFormatting>
  <conditionalFormatting sqref="AP11:AP34">
    <cfRule type="cellIs" dxfId="1486" priority="13" operator="greaterThan">
      <formula>99</formula>
    </cfRule>
  </conditionalFormatting>
  <conditionalFormatting sqref="AP11:AP34">
    <cfRule type="cellIs" dxfId="1485" priority="12" operator="greaterThan">
      <formula>0.99</formula>
    </cfRule>
  </conditionalFormatting>
  <conditionalFormatting sqref="AH32:AH34">
    <cfRule type="cellIs" dxfId="1484" priority="10" operator="greaterThan">
      <formula>$AH$8</formula>
    </cfRule>
    <cfRule type="cellIs" dxfId="1483" priority="11" operator="greaterThan">
      <formula>$AH$8</formula>
    </cfRule>
  </conditionalFormatting>
  <conditionalFormatting sqref="AI11:AI34">
    <cfRule type="cellIs" dxfId="1482" priority="9" operator="greaterThan">
      <formula>$AI$8</formula>
    </cfRule>
  </conditionalFormatting>
  <conditionalFormatting sqref="AM20:AN22 AL23:AN23 AL11:AL34">
    <cfRule type="cellIs" dxfId="1481" priority="8" operator="equal">
      <formula>0</formula>
    </cfRule>
  </conditionalFormatting>
  <conditionalFormatting sqref="AM20:AN22 AL23:AN23 AL11:AL34">
    <cfRule type="cellIs" dxfId="1480" priority="7" operator="greaterThan">
      <formula>1179</formula>
    </cfRule>
  </conditionalFormatting>
  <conditionalFormatting sqref="AM20:AN22 AL23:AN23 AL11:AL34">
    <cfRule type="cellIs" dxfId="1479" priority="6" operator="greaterThan">
      <formula>99</formula>
    </cfRule>
  </conditionalFormatting>
  <conditionalFormatting sqref="AM20:AN22 AL23:AN23 AL11:AL34">
    <cfRule type="cellIs" dxfId="1478" priority="5" operator="greaterThan">
      <formula>0.99</formula>
    </cfRule>
  </conditionalFormatting>
  <conditionalFormatting sqref="AM16:AM34">
    <cfRule type="cellIs" dxfId="1477" priority="4" operator="equal">
      <formula>0</formula>
    </cfRule>
  </conditionalFormatting>
  <conditionalFormatting sqref="AM16:AM34">
    <cfRule type="cellIs" dxfId="1476" priority="3" operator="greaterThan">
      <formula>1179</formula>
    </cfRule>
  </conditionalFormatting>
  <conditionalFormatting sqref="AM16:AM34">
    <cfRule type="cellIs" dxfId="1475" priority="2" operator="greaterThan">
      <formula>99</formula>
    </cfRule>
  </conditionalFormatting>
  <conditionalFormatting sqref="AM16:AM34">
    <cfRule type="cellIs" dxfId="1474"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40" zoomScaleNormal="100" workbookViewId="0">
      <selection activeCell="B46" sqref="B46:B47"/>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72"/>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75" t="s">
        <v>10</v>
      </c>
      <c r="I7" s="108" t="s">
        <v>11</v>
      </c>
      <c r="J7" s="108" t="s">
        <v>12</v>
      </c>
      <c r="K7" s="108" t="s">
        <v>13</v>
      </c>
      <c r="L7" s="12"/>
      <c r="M7" s="12"/>
      <c r="N7" s="12"/>
      <c r="O7" s="175"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42561</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30556</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73" t="s">
        <v>51</v>
      </c>
      <c r="V9" s="173" t="s">
        <v>52</v>
      </c>
      <c r="W9" s="233" t="s">
        <v>53</v>
      </c>
      <c r="X9" s="234" t="s">
        <v>54</v>
      </c>
      <c r="Y9" s="235"/>
      <c r="Z9" s="235"/>
      <c r="AA9" s="235"/>
      <c r="AB9" s="235"/>
      <c r="AC9" s="235"/>
      <c r="AD9" s="235"/>
      <c r="AE9" s="236"/>
      <c r="AF9" s="171" t="s">
        <v>55</v>
      </c>
      <c r="AG9" s="171" t="s">
        <v>56</v>
      </c>
      <c r="AH9" s="222" t="s">
        <v>57</v>
      </c>
      <c r="AI9" s="237" t="s">
        <v>58</v>
      </c>
      <c r="AJ9" s="173" t="s">
        <v>59</v>
      </c>
      <c r="AK9" s="173" t="s">
        <v>60</v>
      </c>
      <c r="AL9" s="173" t="s">
        <v>61</v>
      </c>
      <c r="AM9" s="173" t="s">
        <v>62</v>
      </c>
      <c r="AN9" s="173" t="s">
        <v>63</v>
      </c>
      <c r="AO9" s="173" t="s">
        <v>64</v>
      </c>
      <c r="AP9" s="173" t="s">
        <v>65</v>
      </c>
      <c r="AQ9" s="220" t="s">
        <v>66</v>
      </c>
      <c r="AR9" s="173" t="s">
        <v>67</v>
      </c>
      <c r="AS9" s="222" t="s">
        <v>68</v>
      </c>
      <c r="AV9" s="35" t="s">
        <v>69</v>
      </c>
      <c r="AW9" s="35" t="s">
        <v>70</v>
      </c>
      <c r="AY9" s="36" t="s">
        <v>71</v>
      </c>
    </row>
    <row r="10" spans="2:51" x14ac:dyDescent="0.25">
      <c r="B10" s="173" t="s">
        <v>72</v>
      </c>
      <c r="C10" s="173" t="s">
        <v>73</v>
      </c>
      <c r="D10" s="173" t="s">
        <v>74</v>
      </c>
      <c r="E10" s="173" t="s">
        <v>75</v>
      </c>
      <c r="F10" s="173" t="s">
        <v>74</v>
      </c>
      <c r="G10" s="173" t="s">
        <v>75</v>
      </c>
      <c r="H10" s="216"/>
      <c r="I10" s="173" t="s">
        <v>75</v>
      </c>
      <c r="J10" s="173" t="s">
        <v>75</v>
      </c>
      <c r="K10" s="173" t="s">
        <v>75</v>
      </c>
      <c r="L10" s="28" t="s">
        <v>29</v>
      </c>
      <c r="M10" s="219"/>
      <c r="N10" s="28" t="s">
        <v>29</v>
      </c>
      <c r="O10" s="221"/>
      <c r="P10" s="221"/>
      <c r="Q10" s="1">
        <f>'JULY 9'!Q34</f>
        <v>8566800</v>
      </c>
      <c r="R10" s="230"/>
      <c r="S10" s="231"/>
      <c r="T10" s="232"/>
      <c r="U10" s="173" t="s">
        <v>75</v>
      </c>
      <c r="V10" s="173" t="s">
        <v>75</v>
      </c>
      <c r="W10" s="233"/>
      <c r="X10" s="37" t="s">
        <v>76</v>
      </c>
      <c r="Y10" s="37" t="s">
        <v>77</v>
      </c>
      <c r="Z10" s="37" t="s">
        <v>78</v>
      </c>
      <c r="AA10" s="37" t="s">
        <v>79</v>
      </c>
      <c r="AB10" s="37" t="s">
        <v>80</v>
      </c>
      <c r="AC10" s="37" t="s">
        <v>81</v>
      </c>
      <c r="AD10" s="37" t="s">
        <v>82</v>
      </c>
      <c r="AE10" s="37" t="s">
        <v>83</v>
      </c>
      <c r="AF10" s="38"/>
      <c r="AG10" s="1">
        <f>'JULY 9'!AG34</f>
        <v>48209076</v>
      </c>
      <c r="AH10" s="222"/>
      <c r="AI10" s="238"/>
      <c r="AJ10" s="173" t="s">
        <v>84</v>
      </c>
      <c r="AK10" s="173" t="s">
        <v>84</v>
      </c>
      <c r="AL10" s="173" t="s">
        <v>84</v>
      </c>
      <c r="AM10" s="173" t="s">
        <v>84</v>
      </c>
      <c r="AN10" s="173" t="s">
        <v>84</v>
      </c>
      <c r="AO10" s="173" t="s">
        <v>84</v>
      </c>
      <c r="AP10" s="1">
        <f>'JULY 9'!AP34</f>
        <v>11000965</v>
      </c>
      <c r="AQ10" s="221"/>
      <c r="AR10" s="174" t="s">
        <v>85</v>
      </c>
      <c r="AS10" s="222"/>
      <c r="AV10" s="39" t="s">
        <v>86</v>
      </c>
      <c r="AW10" s="39" t="s">
        <v>87</v>
      </c>
      <c r="AY10" s="80" t="s">
        <v>126</v>
      </c>
    </row>
    <row r="11" spans="2:51" x14ac:dyDescent="0.25">
      <c r="B11" s="40">
        <v>2</v>
      </c>
      <c r="C11" s="40">
        <v>4.1666666666666664E-2</v>
      </c>
      <c r="D11" s="102">
        <v>4</v>
      </c>
      <c r="E11" s="41">
        <f t="shared" ref="E11:E34" si="0">D11/1.42</f>
        <v>2.8169014084507045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138</v>
      </c>
      <c r="P11" s="103">
        <v>109</v>
      </c>
      <c r="Q11" s="103">
        <v>8571588</v>
      </c>
      <c r="R11" s="46">
        <f>IF(ISBLANK(Q11),"-",Q11-Q10)</f>
        <v>4788</v>
      </c>
      <c r="S11" s="47">
        <f>R11*24/1000</f>
        <v>114.91200000000001</v>
      </c>
      <c r="T11" s="47">
        <f>R11/1000</f>
        <v>4.7880000000000003</v>
      </c>
      <c r="U11" s="104">
        <v>4.0999999999999996</v>
      </c>
      <c r="V11" s="104">
        <f>U11</f>
        <v>4.0999999999999996</v>
      </c>
      <c r="W11" s="105" t="s">
        <v>131</v>
      </c>
      <c r="X11" s="107">
        <v>0</v>
      </c>
      <c r="Y11" s="107">
        <v>0</v>
      </c>
      <c r="Z11" s="107">
        <v>1065</v>
      </c>
      <c r="AA11" s="107">
        <v>1185</v>
      </c>
      <c r="AB11" s="107">
        <v>1187</v>
      </c>
      <c r="AC11" s="48" t="s">
        <v>90</v>
      </c>
      <c r="AD11" s="48" t="s">
        <v>90</v>
      </c>
      <c r="AE11" s="48" t="s">
        <v>90</v>
      </c>
      <c r="AF11" s="106" t="s">
        <v>90</v>
      </c>
      <c r="AG11" s="112">
        <v>48210220</v>
      </c>
      <c r="AH11" s="49">
        <f>IF(ISBLANK(AG11),"-",AG11-AG10)</f>
        <v>1144</v>
      </c>
      <c r="AI11" s="50">
        <f>AH11/T11</f>
        <v>238.93065998329155</v>
      </c>
      <c r="AJ11" s="95">
        <v>0</v>
      </c>
      <c r="AK11" s="95">
        <v>0</v>
      </c>
      <c r="AL11" s="95">
        <v>1</v>
      </c>
      <c r="AM11" s="95">
        <v>1</v>
      </c>
      <c r="AN11" s="95">
        <v>1</v>
      </c>
      <c r="AO11" s="95">
        <v>0.7</v>
      </c>
      <c r="AP11" s="107">
        <v>11001673</v>
      </c>
      <c r="AQ11" s="107">
        <f t="shared" ref="AQ11:AQ34" si="1">AP11-AP10</f>
        <v>708</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138</v>
      </c>
      <c r="P12" s="103">
        <v>109</v>
      </c>
      <c r="Q12" s="103">
        <v>8576152</v>
      </c>
      <c r="R12" s="46">
        <f t="shared" ref="R12:R34" si="4">IF(ISBLANK(Q12),"-",Q12-Q11)</f>
        <v>4564</v>
      </c>
      <c r="S12" s="47">
        <f t="shared" ref="S12:S34" si="5">R12*24/1000</f>
        <v>109.536</v>
      </c>
      <c r="T12" s="47">
        <f t="shared" ref="T12:T34" si="6">R12/1000</f>
        <v>4.5640000000000001</v>
      </c>
      <c r="U12" s="104">
        <v>5.8</v>
      </c>
      <c r="V12" s="104">
        <f t="shared" ref="V12:V34" si="7">U12</f>
        <v>5.8</v>
      </c>
      <c r="W12" s="105" t="s">
        <v>131</v>
      </c>
      <c r="X12" s="107">
        <v>0</v>
      </c>
      <c r="Y12" s="107">
        <v>0</v>
      </c>
      <c r="Z12" s="107">
        <v>1026</v>
      </c>
      <c r="AA12" s="107">
        <v>1185</v>
      </c>
      <c r="AB12" s="107">
        <v>1187</v>
      </c>
      <c r="AC12" s="48" t="s">
        <v>90</v>
      </c>
      <c r="AD12" s="48" t="s">
        <v>90</v>
      </c>
      <c r="AE12" s="48" t="s">
        <v>90</v>
      </c>
      <c r="AF12" s="106" t="s">
        <v>90</v>
      </c>
      <c r="AG12" s="112">
        <v>48211320</v>
      </c>
      <c r="AH12" s="49">
        <f>IF(ISBLANK(AG12),"-",AG12-AG11)</f>
        <v>1100</v>
      </c>
      <c r="AI12" s="50">
        <f t="shared" ref="AI12:AI34" si="8">AH12/T12</f>
        <v>241.01665205959685</v>
      </c>
      <c r="AJ12" s="95">
        <v>0</v>
      </c>
      <c r="AK12" s="95">
        <v>0</v>
      </c>
      <c r="AL12" s="95">
        <v>1</v>
      </c>
      <c r="AM12" s="95">
        <v>1</v>
      </c>
      <c r="AN12" s="95">
        <v>1</v>
      </c>
      <c r="AO12" s="95">
        <v>0.7</v>
      </c>
      <c r="AP12" s="107">
        <v>11002466</v>
      </c>
      <c r="AQ12" s="107">
        <f t="shared" si="1"/>
        <v>793</v>
      </c>
      <c r="AR12" s="110">
        <v>1.03</v>
      </c>
      <c r="AS12" s="52" t="s">
        <v>113</v>
      </c>
      <c r="AV12" s="39" t="s">
        <v>92</v>
      </c>
      <c r="AW12" s="39" t="s">
        <v>93</v>
      </c>
      <c r="AY12" s="80" t="s">
        <v>124</v>
      </c>
    </row>
    <row r="13" spans="2:51" x14ac:dyDescent="0.25">
      <c r="B13" s="40">
        <v>2.0833333333333299</v>
      </c>
      <c r="C13" s="40">
        <v>0.125</v>
      </c>
      <c r="D13" s="102">
        <v>5</v>
      </c>
      <c r="E13" s="41">
        <f t="shared" si="0"/>
        <v>3.5211267605633805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135</v>
      </c>
      <c r="P13" s="103">
        <v>110</v>
      </c>
      <c r="Q13" s="103">
        <v>8580647</v>
      </c>
      <c r="R13" s="46">
        <f t="shared" si="4"/>
        <v>4495</v>
      </c>
      <c r="S13" s="47">
        <f t="shared" si="5"/>
        <v>107.88</v>
      </c>
      <c r="T13" s="47">
        <f t="shared" si="6"/>
        <v>4.4950000000000001</v>
      </c>
      <c r="U13" s="104">
        <v>7.6</v>
      </c>
      <c r="V13" s="104">
        <f t="shared" si="7"/>
        <v>7.6</v>
      </c>
      <c r="W13" s="105" t="s">
        <v>131</v>
      </c>
      <c r="X13" s="107">
        <v>0</v>
      </c>
      <c r="Y13" s="107">
        <v>0</v>
      </c>
      <c r="Z13" s="107">
        <v>1027</v>
      </c>
      <c r="AA13" s="107">
        <v>1185</v>
      </c>
      <c r="AB13" s="107">
        <v>1146</v>
      </c>
      <c r="AC13" s="48" t="s">
        <v>90</v>
      </c>
      <c r="AD13" s="48" t="s">
        <v>90</v>
      </c>
      <c r="AE13" s="48" t="s">
        <v>90</v>
      </c>
      <c r="AF13" s="106" t="s">
        <v>90</v>
      </c>
      <c r="AG13" s="112">
        <v>48212364</v>
      </c>
      <c r="AH13" s="49">
        <f>IF(ISBLANK(AG13),"-",AG13-AG12)</f>
        <v>1044</v>
      </c>
      <c r="AI13" s="50">
        <f t="shared" si="8"/>
        <v>232.25806451612902</v>
      </c>
      <c r="AJ13" s="95">
        <v>0</v>
      </c>
      <c r="AK13" s="95">
        <v>0</v>
      </c>
      <c r="AL13" s="95">
        <v>1</v>
      </c>
      <c r="AM13" s="95">
        <v>1</v>
      </c>
      <c r="AN13" s="95">
        <v>1</v>
      </c>
      <c r="AO13" s="95">
        <v>0.7</v>
      </c>
      <c r="AP13" s="107">
        <v>11003305</v>
      </c>
      <c r="AQ13" s="107">
        <f t="shared" si="1"/>
        <v>839</v>
      </c>
      <c r="AR13" s="51"/>
      <c r="AS13" s="52" t="s">
        <v>113</v>
      </c>
      <c r="AV13" s="39" t="s">
        <v>94</v>
      </c>
      <c r="AW13" s="39" t="s">
        <v>95</v>
      </c>
      <c r="AY13" s="80" t="s">
        <v>129</v>
      </c>
    </row>
    <row r="14" spans="2:51" x14ac:dyDescent="0.25">
      <c r="B14" s="40">
        <v>2.125</v>
      </c>
      <c r="C14" s="40">
        <v>0.16666666666666699</v>
      </c>
      <c r="D14" s="102">
        <v>5</v>
      </c>
      <c r="E14" s="41">
        <f t="shared" si="0"/>
        <v>3.5211267605633805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119</v>
      </c>
      <c r="P14" s="103">
        <v>112</v>
      </c>
      <c r="Q14" s="103">
        <v>8584838</v>
      </c>
      <c r="R14" s="46">
        <f t="shared" si="4"/>
        <v>4191</v>
      </c>
      <c r="S14" s="47">
        <f t="shared" si="5"/>
        <v>100.584</v>
      </c>
      <c r="T14" s="47">
        <f t="shared" si="6"/>
        <v>4.1909999999999998</v>
      </c>
      <c r="U14" s="104">
        <v>8.8000000000000007</v>
      </c>
      <c r="V14" s="104">
        <f t="shared" si="7"/>
        <v>8.8000000000000007</v>
      </c>
      <c r="W14" s="105" t="s">
        <v>131</v>
      </c>
      <c r="X14" s="107">
        <v>0</v>
      </c>
      <c r="Y14" s="107">
        <v>0</v>
      </c>
      <c r="Z14" s="107">
        <v>1046</v>
      </c>
      <c r="AA14" s="107">
        <v>1185</v>
      </c>
      <c r="AB14" s="107">
        <v>1146</v>
      </c>
      <c r="AC14" s="48" t="s">
        <v>90</v>
      </c>
      <c r="AD14" s="48" t="s">
        <v>90</v>
      </c>
      <c r="AE14" s="48" t="s">
        <v>90</v>
      </c>
      <c r="AF14" s="106" t="s">
        <v>90</v>
      </c>
      <c r="AG14" s="112">
        <v>48213467</v>
      </c>
      <c r="AH14" s="49">
        <f t="shared" ref="AH14:AH34" si="9">IF(ISBLANK(AG14),"-",AG14-AG13)</f>
        <v>1103</v>
      </c>
      <c r="AI14" s="50">
        <f t="shared" si="8"/>
        <v>263.1830112145073</v>
      </c>
      <c r="AJ14" s="95">
        <v>0</v>
      </c>
      <c r="AK14" s="95">
        <v>0</v>
      </c>
      <c r="AL14" s="95">
        <v>1</v>
      </c>
      <c r="AM14" s="95">
        <v>1</v>
      </c>
      <c r="AN14" s="95">
        <v>1</v>
      </c>
      <c r="AO14" s="95">
        <v>0.7</v>
      </c>
      <c r="AP14" s="107">
        <v>11004112</v>
      </c>
      <c r="AQ14" s="107">
        <f>AP14-AP13</f>
        <v>807</v>
      </c>
      <c r="AR14" s="51"/>
      <c r="AS14" s="52" t="s">
        <v>113</v>
      </c>
      <c r="AT14" s="54"/>
      <c r="AV14" s="39" t="s">
        <v>96</v>
      </c>
      <c r="AW14" s="39" t="s">
        <v>97</v>
      </c>
      <c r="AY14" s="80" t="s">
        <v>140</v>
      </c>
    </row>
    <row r="15" spans="2:51" ht="14.25" customHeight="1" x14ac:dyDescent="0.25">
      <c r="B15" s="40">
        <v>2.1666666666666701</v>
      </c>
      <c r="C15" s="40">
        <v>0.20833333333333301</v>
      </c>
      <c r="D15" s="102">
        <v>6</v>
      </c>
      <c r="E15" s="41">
        <f t="shared" si="0"/>
        <v>4.2253521126760569</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121</v>
      </c>
      <c r="P15" s="103">
        <v>115</v>
      </c>
      <c r="Q15" s="103">
        <v>8588922</v>
      </c>
      <c r="R15" s="46">
        <f t="shared" si="4"/>
        <v>4084</v>
      </c>
      <c r="S15" s="47">
        <f t="shared" si="5"/>
        <v>98.016000000000005</v>
      </c>
      <c r="T15" s="47">
        <f t="shared" si="6"/>
        <v>4.0839999999999996</v>
      </c>
      <c r="U15" s="104">
        <v>9.5</v>
      </c>
      <c r="V15" s="104">
        <f t="shared" si="7"/>
        <v>9.5</v>
      </c>
      <c r="W15" s="105" t="s">
        <v>131</v>
      </c>
      <c r="X15" s="107">
        <v>0</v>
      </c>
      <c r="Y15" s="107">
        <v>0</v>
      </c>
      <c r="Z15" s="107">
        <v>1044</v>
      </c>
      <c r="AA15" s="107">
        <v>1185</v>
      </c>
      <c r="AB15" s="107">
        <v>1147</v>
      </c>
      <c r="AC15" s="48" t="s">
        <v>90</v>
      </c>
      <c r="AD15" s="48" t="s">
        <v>90</v>
      </c>
      <c r="AE15" s="48" t="s">
        <v>90</v>
      </c>
      <c r="AF15" s="106" t="s">
        <v>90</v>
      </c>
      <c r="AG15" s="112">
        <v>48214604</v>
      </c>
      <c r="AH15" s="49">
        <f t="shared" si="9"/>
        <v>1137</v>
      </c>
      <c r="AI15" s="50">
        <f t="shared" si="8"/>
        <v>278.40352595494613</v>
      </c>
      <c r="AJ15" s="95">
        <v>0</v>
      </c>
      <c r="AK15" s="95">
        <v>0</v>
      </c>
      <c r="AL15" s="95">
        <v>1</v>
      </c>
      <c r="AM15" s="95">
        <v>1</v>
      </c>
      <c r="AN15" s="95">
        <v>1</v>
      </c>
      <c r="AO15" s="95">
        <v>0.7</v>
      </c>
      <c r="AP15" s="107">
        <v>11004441</v>
      </c>
      <c r="AQ15" s="107">
        <f>AP15-AP14</f>
        <v>329</v>
      </c>
      <c r="AR15" s="51"/>
      <c r="AS15" s="52" t="s">
        <v>113</v>
      </c>
      <c r="AV15" s="39" t="s">
        <v>98</v>
      </c>
      <c r="AW15" s="39" t="s">
        <v>99</v>
      </c>
      <c r="AY15" s="94"/>
    </row>
    <row r="16" spans="2:51" x14ac:dyDescent="0.25">
      <c r="B16" s="40">
        <v>2.2083333333333299</v>
      </c>
      <c r="C16" s="40">
        <v>0.25</v>
      </c>
      <c r="D16" s="102">
        <v>9</v>
      </c>
      <c r="E16" s="41">
        <f t="shared" si="0"/>
        <v>6.3380281690140849</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131</v>
      </c>
      <c r="P16" s="103">
        <v>127</v>
      </c>
      <c r="Q16" s="103">
        <v>8594368</v>
      </c>
      <c r="R16" s="46">
        <f t="shared" si="4"/>
        <v>5446</v>
      </c>
      <c r="S16" s="47">
        <f t="shared" si="5"/>
        <v>130.70400000000001</v>
      </c>
      <c r="T16" s="47">
        <f t="shared" si="6"/>
        <v>5.4459999999999997</v>
      </c>
      <c r="U16" s="104">
        <v>9.5</v>
      </c>
      <c r="V16" s="104">
        <f t="shared" si="7"/>
        <v>9.5</v>
      </c>
      <c r="W16" s="105" t="s">
        <v>131</v>
      </c>
      <c r="X16" s="107">
        <v>0</v>
      </c>
      <c r="Y16" s="107">
        <v>0</v>
      </c>
      <c r="Z16" s="107">
        <v>1046</v>
      </c>
      <c r="AA16" s="107">
        <v>1185</v>
      </c>
      <c r="AB16" s="107">
        <v>1036</v>
      </c>
      <c r="AC16" s="48" t="s">
        <v>90</v>
      </c>
      <c r="AD16" s="48" t="s">
        <v>90</v>
      </c>
      <c r="AE16" s="48" t="s">
        <v>90</v>
      </c>
      <c r="AF16" s="106" t="s">
        <v>90</v>
      </c>
      <c r="AG16" s="112">
        <v>48215668</v>
      </c>
      <c r="AH16" s="49">
        <f t="shared" si="9"/>
        <v>1064</v>
      </c>
      <c r="AI16" s="50">
        <f t="shared" si="8"/>
        <v>195.37275064267354</v>
      </c>
      <c r="AJ16" s="95">
        <v>0</v>
      </c>
      <c r="AK16" s="95">
        <v>0</v>
      </c>
      <c r="AL16" s="95">
        <v>1</v>
      </c>
      <c r="AM16" s="95">
        <v>1</v>
      </c>
      <c r="AN16" s="95">
        <v>1</v>
      </c>
      <c r="AO16" s="95">
        <v>0</v>
      </c>
      <c r="AP16" s="107">
        <v>11004441</v>
      </c>
      <c r="AQ16" s="107">
        <f>AP16-AP15</f>
        <v>0</v>
      </c>
      <c r="AR16" s="53">
        <v>1.1200000000000001</v>
      </c>
      <c r="AS16" s="52" t="s">
        <v>101</v>
      </c>
      <c r="AV16" s="39" t="s">
        <v>102</v>
      </c>
      <c r="AW16" s="39" t="s">
        <v>103</v>
      </c>
      <c r="AY16" s="94"/>
    </row>
    <row r="17" spans="1:51" x14ac:dyDescent="0.25">
      <c r="B17" s="40">
        <v>2.25</v>
      </c>
      <c r="C17" s="40">
        <v>0.29166666666666702</v>
      </c>
      <c r="D17" s="102">
        <v>10</v>
      </c>
      <c r="E17" s="41">
        <f t="shared" si="0"/>
        <v>7.042253521126761</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140</v>
      </c>
      <c r="P17" s="103">
        <v>138</v>
      </c>
      <c r="Q17" s="103">
        <v>8599532</v>
      </c>
      <c r="R17" s="46">
        <f t="shared" si="4"/>
        <v>5164</v>
      </c>
      <c r="S17" s="47">
        <f t="shared" si="5"/>
        <v>123.93600000000001</v>
      </c>
      <c r="T17" s="47">
        <f t="shared" si="6"/>
        <v>5.1639999999999997</v>
      </c>
      <c r="U17" s="104">
        <v>9.5</v>
      </c>
      <c r="V17" s="104">
        <f t="shared" si="7"/>
        <v>9.5</v>
      </c>
      <c r="W17" s="105" t="s">
        <v>131</v>
      </c>
      <c r="X17" s="107">
        <v>0</v>
      </c>
      <c r="Y17" s="107">
        <v>0</v>
      </c>
      <c r="Z17" s="107">
        <v>1117</v>
      </c>
      <c r="AA17" s="107">
        <v>1185</v>
      </c>
      <c r="AB17" s="107">
        <v>1117</v>
      </c>
      <c r="AC17" s="48" t="s">
        <v>90</v>
      </c>
      <c r="AD17" s="48" t="s">
        <v>90</v>
      </c>
      <c r="AE17" s="48" t="s">
        <v>90</v>
      </c>
      <c r="AF17" s="106" t="s">
        <v>90</v>
      </c>
      <c r="AG17" s="112">
        <v>48216688</v>
      </c>
      <c r="AH17" s="49">
        <f t="shared" si="9"/>
        <v>1020</v>
      </c>
      <c r="AI17" s="50">
        <f t="shared" si="8"/>
        <v>197.52130131680869</v>
      </c>
      <c r="AJ17" s="95">
        <v>0</v>
      </c>
      <c r="AK17" s="95">
        <v>0</v>
      </c>
      <c r="AL17" s="95">
        <v>1</v>
      </c>
      <c r="AM17" s="95">
        <v>1</v>
      </c>
      <c r="AN17" s="95">
        <v>1</v>
      </c>
      <c r="AO17" s="95">
        <v>0</v>
      </c>
      <c r="AP17" s="107">
        <v>11004441</v>
      </c>
      <c r="AQ17" s="107">
        <f t="shared" si="1"/>
        <v>0</v>
      </c>
      <c r="AR17" s="51"/>
      <c r="AS17" s="52" t="s">
        <v>101</v>
      </c>
      <c r="AT17" s="54"/>
      <c r="AV17" s="39" t="s">
        <v>104</v>
      </c>
      <c r="AW17" s="39" t="s">
        <v>105</v>
      </c>
      <c r="AY17" s="97"/>
    </row>
    <row r="18" spans="1:51" x14ac:dyDescent="0.25">
      <c r="B18" s="40">
        <v>2.2916666666666701</v>
      </c>
      <c r="C18" s="40">
        <v>0.33333333333333298</v>
      </c>
      <c r="D18" s="102">
        <v>9</v>
      </c>
      <c r="E18" s="41">
        <f t="shared" si="0"/>
        <v>6.3380281690140849</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147</v>
      </c>
      <c r="P18" s="103">
        <v>142</v>
      </c>
      <c r="Q18" s="103">
        <v>8605414</v>
      </c>
      <c r="R18" s="46">
        <f t="shared" si="4"/>
        <v>5882</v>
      </c>
      <c r="S18" s="47">
        <f t="shared" si="5"/>
        <v>141.16800000000001</v>
      </c>
      <c r="T18" s="47">
        <f t="shared" si="6"/>
        <v>5.8819999999999997</v>
      </c>
      <c r="U18" s="104">
        <v>9.5</v>
      </c>
      <c r="V18" s="104">
        <f t="shared" si="7"/>
        <v>9.5</v>
      </c>
      <c r="W18" s="105" t="s">
        <v>131</v>
      </c>
      <c r="X18" s="107">
        <v>0</v>
      </c>
      <c r="Y18" s="107">
        <v>0</v>
      </c>
      <c r="Z18" s="107">
        <v>1187</v>
      </c>
      <c r="AA18" s="107">
        <v>1185</v>
      </c>
      <c r="AB18" s="107">
        <v>1187</v>
      </c>
      <c r="AC18" s="48" t="s">
        <v>90</v>
      </c>
      <c r="AD18" s="48" t="s">
        <v>90</v>
      </c>
      <c r="AE18" s="48" t="s">
        <v>90</v>
      </c>
      <c r="AF18" s="106" t="s">
        <v>90</v>
      </c>
      <c r="AG18" s="112">
        <v>48217924</v>
      </c>
      <c r="AH18" s="49">
        <f t="shared" si="9"/>
        <v>1236</v>
      </c>
      <c r="AI18" s="50">
        <f t="shared" si="8"/>
        <v>210.13260795647739</v>
      </c>
      <c r="AJ18" s="95">
        <v>0</v>
      </c>
      <c r="AK18" s="95">
        <v>0</v>
      </c>
      <c r="AL18" s="95">
        <v>1</v>
      </c>
      <c r="AM18" s="95">
        <v>1</v>
      </c>
      <c r="AN18" s="95">
        <v>1</v>
      </c>
      <c r="AO18" s="95">
        <v>0</v>
      </c>
      <c r="AP18" s="107">
        <v>11004441</v>
      </c>
      <c r="AQ18" s="107">
        <f t="shared" si="1"/>
        <v>0</v>
      </c>
      <c r="AR18" s="51"/>
      <c r="AS18" s="52" t="s">
        <v>101</v>
      </c>
      <c r="AV18" s="39" t="s">
        <v>106</v>
      </c>
      <c r="AW18" s="39" t="s">
        <v>107</v>
      </c>
      <c r="AY18" s="97"/>
    </row>
    <row r="19" spans="1:51" x14ac:dyDescent="0.25">
      <c r="A19" s="94" t="s">
        <v>130</v>
      </c>
      <c r="B19" s="40">
        <v>2.3333333333333299</v>
      </c>
      <c r="C19" s="40">
        <v>0.375</v>
      </c>
      <c r="D19" s="102">
        <v>8</v>
      </c>
      <c r="E19" s="41">
        <f t="shared" si="0"/>
        <v>5.6338028169014089</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141</v>
      </c>
      <c r="P19" s="103">
        <v>147</v>
      </c>
      <c r="Q19" s="103">
        <v>8611692</v>
      </c>
      <c r="R19" s="46">
        <f t="shared" si="4"/>
        <v>6278</v>
      </c>
      <c r="S19" s="47">
        <f t="shared" si="5"/>
        <v>150.672</v>
      </c>
      <c r="T19" s="47">
        <f t="shared" si="6"/>
        <v>6.2779999999999996</v>
      </c>
      <c r="U19" s="104">
        <v>9.3000000000000007</v>
      </c>
      <c r="V19" s="104">
        <f t="shared" si="7"/>
        <v>9.3000000000000007</v>
      </c>
      <c r="W19" s="105" t="s">
        <v>127</v>
      </c>
      <c r="X19" s="107">
        <v>1006</v>
      </c>
      <c r="Y19" s="107">
        <v>0</v>
      </c>
      <c r="Z19" s="107">
        <v>1187</v>
      </c>
      <c r="AA19" s="107">
        <v>1185</v>
      </c>
      <c r="AB19" s="107">
        <v>1187</v>
      </c>
      <c r="AC19" s="48" t="s">
        <v>90</v>
      </c>
      <c r="AD19" s="48" t="s">
        <v>90</v>
      </c>
      <c r="AE19" s="48" t="s">
        <v>90</v>
      </c>
      <c r="AF19" s="106" t="s">
        <v>90</v>
      </c>
      <c r="AG19" s="112">
        <v>48219316</v>
      </c>
      <c r="AH19" s="49">
        <f t="shared" si="9"/>
        <v>1392</v>
      </c>
      <c r="AI19" s="50">
        <f t="shared" si="8"/>
        <v>221.72666454284806</v>
      </c>
      <c r="AJ19" s="95">
        <v>1</v>
      </c>
      <c r="AK19" s="95">
        <v>0</v>
      </c>
      <c r="AL19" s="95">
        <v>1</v>
      </c>
      <c r="AM19" s="95">
        <v>1</v>
      </c>
      <c r="AN19" s="95">
        <v>1</v>
      </c>
      <c r="AO19" s="95">
        <v>0</v>
      </c>
      <c r="AP19" s="107">
        <v>11004441</v>
      </c>
      <c r="AQ19" s="107">
        <f t="shared" si="1"/>
        <v>0</v>
      </c>
      <c r="AR19" s="51"/>
      <c r="AS19" s="52" t="s">
        <v>101</v>
      </c>
      <c r="AV19" s="39" t="s">
        <v>108</v>
      </c>
      <c r="AW19" s="39" t="s">
        <v>109</v>
      </c>
      <c r="AY19" s="97"/>
    </row>
    <row r="20" spans="1:51" x14ac:dyDescent="0.25">
      <c r="B20" s="40">
        <v>2.375</v>
      </c>
      <c r="C20" s="40">
        <v>0.41666666666666669</v>
      </c>
      <c r="D20" s="102">
        <v>8</v>
      </c>
      <c r="E20" s="41">
        <f t="shared" si="0"/>
        <v>5.6338028169014089</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135</v>
      </c>
      <c r="P20" s="103">
        <v>148</v>
      </c>
      <c r="Q20" s="103">
        <v>8617886</v>
      </c>
      <c r="R20" s="46">
        <f t="shared" si="4"/>
        <v>6194</v>
      </c>
      <c r="S20" s="47">
        <f t="shared" si="5"/>
        <v>148.65600000000001</v>
      </c>
      <c r="T20" s="47">
        <f t="shared" si="6"/>
        <v>6.194</v>
      </c>
      <c r="U20" s="104">
        <v>8.6</v>
      </c>
      <c r="V20" s="104">
        <f t="shared" si="7"/>
        <v>8.6</v>
      </c>
      <c r="W20" s="105" t="s">
        <v>127</v>
      </c>
      <c r="X20" s="107">
        <v>1077</v>
      </c>
      <c r="Y20" s="107">
        <v>0</v>
      </c>
      <c r="Z20" s="107">
        <v>1187</v>
      </c>
      <c r="AA20" s="107">
        <v>1185</v>
      </c>
      <c r="AB20" s="107">
        <v>1188</v>
      </c>
      <c r="AC20" s="48" t="s">
        <v>90</v>
      </c>
      <c r="AD20" s="48" t="s">
        <v>90</v>
      </c>
      <c r="AE20" s="48" t="s">
        <v>90</v>
      </c>
      <c r="AF20" s="106" t="s">
        <v>90</v>
      </c>
      <c r="AG20" s="112">
        <v>48220708</v>
      </c>
      <c r="AH20" s="49">
        <f t="shared" si="9"/>
        <v>1392</v>
      </c>
      <c r="AI20" s="50">
        <f t="shared" si="8"/>
        <v>224.73361317403939</v>
      </c>
      <c r="AJ20" s="95">
        <v>1</v>
      </c>
      <c r="AK20" s="95">
        <v>0</v>
      </c>
      <c r="AL20" s="95">
        <v>1</v>
      </c>
      <c r="AM20" s="95">
        <v>1</v>
      </c>
      <c r="AN20" s="95">
        <v>1</v>
      </c>
      <c r="AO20" s="95">
        <v>0</v>
      </c>
      <c r="AP20" s="107">
        <v>11004441</v>
      </c>
      <c r="AQ20" s="107">
        <f t="shared" si="1"/>
        <v>0</v>
      </c>
      <c r="AR20" s="53">
        <v>1.1299999999999999</v>
      </c>
      <c r="AS20" s="52" t="s">
        <v>130</v>
      </c>
      <c r="AY20" s="97"/>
    </row>
    <row r="21" spans="1:51" x14ac:dyDescent="0.25">
      <c r="B21" s="40">
        <v>2.4166666666666701</v>
      </c>
      <c r="C21" s="40">
        <v>0.45833333333333298</v>
      </c>
      <c r="D21" s="102">
        <v>7</v>
      </c>
      <c r="E21" s="41">
        <f t="shared" si="0"/>
        <v>4.9295774647887329</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129</v>
      </c>
      <c r="P21" s="103">
        <v>149</v>
      </c>
      <c r="Q21" s="103">
        <v>8624152</v>
      </c>
      <c r="R21" s="46">
        <f t="shared" si="4"/>
        <v>6266</v>
      </c>
      <c r="S21" s="47">
        <f t="shared" si="5"/>
        <v>150.38399999999999</v>
      </c>
      <c r="T21" s="47">
        <f t="shared" si="6"/>
        <v>6.266</v>
      </c>
      <c r="U21" s="104">
        <v>7.6</v>
      </c>
      <c r="V21" s="104">
        <f t="shared" si="7"/>
        <v>7.6</v>
      </c>
      <c r="W21" s="105" t="s">
        <v>127</v>
      </c>
      <c r="X21" s="107">
        <v>1149</v>
      </c>
      <c r="Y21" s="107">
        <v>0</v>
      </c>
      <c r="Z21" s="107">
        <v>1187</v>
      </c>
      <c r="AA21" s="107">
        <v>1185</v>
      </c>
      <c r="AB21" s="107">
        <v>1187</v>
      </c>
      <c r="AC21" s="48" t="s">
        <v>90</v>
      </c>
      <c r="AD21" s="48" t="s">
        <v>90</v>
      </c>
      <c r="AE21" s="48" t="s">
        <v>90</v>
      </c>
      <c r="AF21" s="106" t="s">
        <v>90</v>
      </c>
      <c r="AG21" s="112">
        <v>48222148</v>
      </c>
      <c r="AH21" s="49">
        <f t="shared" si="9"/>
        <v>1440</v>
      </c>
      <c r="AI21" s="50">
        <f t="shared" si="8"/>
        <v>229.81168209383978</v>
      </c>
      <c r="AJ21" s="95">
        <v>1</v>
      </c>
      <c r="AK21" s="95">
        <v>0</v>
      </c>
      <c r="AL21" s="95">
        <v>1</v>
      </c>
      <c r="AM21" s="95">
        <v>1</v>
      </c>
      <c r="AN21" s="95">
        <v>1</v>
      </c>
      <c r="AO21" s="95">
        <v>0</v>
      </c>
      <c r="AP21" s="107">
        <v>11004441</v>
      </c>
      <c r="AQ21" s="107">
        <f t="shared" si="1"/>
        <v>0</v>
      </c>
      <c r="AR21" s="51"/>
      <c r="AS21" s="52" t="s">
        <v>101</v>
      </c>
      <c r="AY21" s="97"/>
    </row>
    <row r="22" spans="1:51" x14ac:dyDescent="0.25">
      <c r="A22" s="94" t="s">
        <v>138</v>
      </c>
      <c r="B22" s="40">
        <v>2.4583333333333299</v>
      </c>
      <c r="C22" s="40">
        <v>0.5</v>
      </c>
      <c r="D22" s="102">
        <v>6</v>
      </c>
      <c r="E22" s="41">
        <f t="shared" si="0"/>
        <v>4.2253521126760569</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128</v>
      </c>
      <c r="P22" s="103">
        <v>144</v>
      </c>
      <c r="Q22" s="103">
        <v>8630216</v>
      </c>
      <c r="R22" s="46">
        <f t="shared" si="4"/>
        <v>6064</v>
      </c>
      <c r="S22" s="47">
        <f t="shared" si="5"/>
        <v>145.536</v>
      </c>
      <c r="T22" s="47">
        <f t="shared" si="6"/>
        <v>6.0640000000000001</v>
      </c>
      <c r="U22" s="104">
        <v>6.7</v>
      </c>
      <c r="V22" s="104">
        <f t="shared" si="7"/>
        <v>6.7</v>
      </c>
      <c r="W22" s="105" t="s">
        <v>127</v>
      </c>
      <c r="X22" s="107">
        <v>1149</v>
      </c>
      <c r="Y22" s="107">
        <v>0</v>
      </c>
      <c r="Z22" s="107">
        <v>1187</v>
      </c>
      <c r="AA22" s="107">
        <v>1185</v>
      </c>
      <c r="AB22" s="107">
        <v>1187</v>
      </c>
      <c r="AC22" s="48" t="s">
        <v>90</v>
      </c>
      <c r="AD22" s="48" t="s">
        <v>90</v>
      </c>
      <c r="AE22" s="48" t="s">
        <v>90</v>
      </c>
      <c r="AF22" s="106" t="s">
        <v>90</v>
      </c>
      <c r="AG22" s="112">
        <v>48223560</v>
      </c>
      <c r="AH22" s="49">
        <f t="shared" si="9"/>
        <v>1412</v>
      </c>
      <c r="AI22" s="50">
        <f t="shared" si="8"/>
        <v>232.84960422163587</v>
      </c>
      <c r="AJ22" s="95">
        <v>1</v>
      </c>
      <c r="AK22" s="95">
        <v>0</v>
      </c>
      <c r="AL22" s="95">
        <v>1</v>
      </c>
      <c r="AM22" s="95">
        <v>1</v>
      </c>
      <c r="AN22" s="95">
        <v>1</v>
      </c>
      <c r="AO22" s="95">
        <v>0</v>
      </c>
      <c r="AP22" s="107">
        <v>11004441</v>
      </c>
      <c r="AQ22" s="107">
        <f t="shared" si="1"/>
        <v>0</v>
      </c>
      <c r="AR22" s="51"/>
      <c r="AS22" s="52" t="s">
        <v>101</v>
      </c>
      <c r="AV22" s="55" t="s">
        <v>110</v>
      </c>
      <c r="AY22" s="97"/>
    </row>
    <row r="23" spans="1:51" x14ac:dyDescent="0.25">
      <c r="B23" s="40">
        <v>2.5</v>
      </c>
      <c r="C23" s="40">
        <v>0.54166666666666696</v>
      </c>
      <c r="D23" s="102">
        <v>6</v>
      </c>
      <c r="E23" s="41">
        <f t="shared" si="0"/>
        <v>4.2253521126760569</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126</v>
      </c>
      <c r="P23" s="103">
        <v>143</v>
      </c>
      <c r="Q23" s="103">
        <v>8636396</v>
      </c>
      <c r="R23" s="46">
        <f t="shared" si="4"/>
        <v>6180</v>
      </c>
      <c r="S23" s="47">
        <f t="shared" si="5"/>
        <v>148.32</v>
      </c>
      <c r="T23" s="47">
        <f t="shared" si="6"/>
        <v>6.18</v>
      </c>
      <c r="U23" s="104">
        <v>5.8</v>
      </c>
      <c r="V23" s="104">
        <f t="shared" si="7"/>
        <v>5.8</v>
      </c>
      <c r="W23" s="105" t="s">
        <v>127</v>
      </c>
      <c r="X23" s="107">
        <v>1148</v>
      </c>
      <c r="Y23" s="107">
        <v>0</v>
      </c>
      <c r="Z23" s="107">
        <v>1187</v>
      </c>
      <c r="AA23" s="107">
        <v>1185</v>
      </c>
      <c r="AB23" s="107">
        <v>1187</v>
      </c>
      <c r="AC23" s="48" t="s">
        <v>90</v>
      </c>
      <c r="AD23" s="48" t="s">
        <v>90</v>
      </c>
      <c r="AE23" s="48" t="s">
        <v>90</v>
      </c>
      <c r="AF23" s="106" t="s">
        <v>90</v>
      </c>
      <c r="AG23" s="112">
        <v>48224992</v>
      </c>
      <c r="AH23" s="49">
        <f t="shared" si="9"/>
        <v>1432</v>
      </c>
      <c r="AI23" s="50">
        <f t="shared" si="8"/>
        <v>231.71521035598707</v>
      </c>
      <c r="AJ23" s="95">
        <v>1</v>
      </c>
      <c r="AK23" s="95">
        <v>0</v>
      </c>
      <c r="AL23" s="95">
        <v>1</v>
      </c>
      <c r="AM23" s="95">
        <v>1</v>
      </c>
      <c r="AN23" s="95">
        <v>1</v>
      </c>
      <c r="AO23" s="95">
        <v>0</v>
      </c>
      <c r="AP23" s="107">
        <v>11004441</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126</v>
      </c>
      <c r="P24" s="103">
        <v>142</v>
      </c>
      <c r="Q24" s="103">
        <v>8642380</v>
      </c>
      <c r="R24" s="46">
        <f t="shared" si="4"/>
        <v>5984</v>
      </c>
      <c r="S24" s="47">
        <f t="shared" si="5"/>
        <v>143.61600000000001</v>
      </c>
      <c r="T24" s="47">
        <f t="shared" si="6"/>
        <v>5.984</v>
      </c>
      <c r="U24" s="104">
        <v>4.9000000000000004</v>
      </c>
      <c r="V24" s="104">
        <f t="shared" si="7"/>
        <v>4.9000000000000004</v>
      </c>
      <c r="W24" s="105" t="s">
        <v>127</v>
      </c>
      <c r="X24" s="107">
        <v>1147</v>
      </c>
      <c r="Y24" s="107">
        <v>0</v>
      </c>
      <c r="Z24" s="107">
        <v>1187</v>
      </c>
      <c r="AA24" s="107">
        <v>1185</v>
      </c>
      <c r="AB24" s="107">
        <v>1187</v>
      </c>
      <c r="AC24" s="48" t="s">
        <v>90</v>
      </c>
      <c r="AD24" s="48" t="s">
        <v>90</v>
      </c>
      <c r="AE24" s="48" t="s">
        <v>90</v>
      </c>
      <c r="AF24" s="106" t="s">
        <v>90</v>
      </c>
      <c r="AG24" s="112">
        <v>48226404</v>
      </c>
      <c r="AH24" s="49">
        <f>IF(ISBLANK(AG24),"-",AG24-AG23)</f>
        <v>1412</v>
      </c>
      <c r="AI24" s="50">
        <f t="shared" si="8"/>
        <v>235.96256684491979</v>
      </c>
      <c r="AJ24" s="95">
        <v>1</v>
      </c>
      <c r="AK24" s="95">
        <v>0</v>
      </c>
      <c r="AL24" s="95">
        <v>1</v>
      </c>
      <c r="AM24" s="95">
        <v>1</v>
      </c>
      <c r="AN24" s="95">
        <v>1</v>
      </c>
      <c r="AO24" s="95">
        <v>0</v>
      </c>
      <c r="AP24" s="107">
        <v>11004441</v>
      </c>
      <c r="AQ24" s="107">
        <f t="shared" si="1"/>
        <v>0</v>
      </c>
      <c r="AR24" s="53">
        <v>1.36</v>
      </c>
      <c r="AS24" s="52" t="s">
        <v>113</v>
      </c>
      <c r="AV24" s="58" t="s">
        <v>29</v>
      </c>
      <c r="AW24" s="58">
        <v>14.7</v>
      </c>
      <c r="AY24" s="97"/>
    </row>
    <row r="25" spans="1:51" x14ac:dyDescent="0.25">
      <c r="B25" s="40">
        <v>2.5833333333333299</v>
      </c>
      <c r="C25" s="40">
        <v>0.625</v>
      </c>
      <c r="D25" s="102">
        <v>5</v>
      </c>
      <c r="E25" s="41">
        <f t="shared" si="0"/>
        <v>3.5211267605633805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135</v>
      </c>
      <c r="P25" s="103">
        <v>137</v>
      </c>
      <c r="Q25" s="103">
        <v>8648344</v>
      </c>
      <c r="R25" s="46">
        <f t="shared" si="4"/>
        <v>5964</v>
      </c>
      <c r="S25" s="47">
        <f t="shared" si="5"/>
        <v>143.136</v>
      </c>
      <c r="T25" s="47">
        <f t="shared" si="6"/>
        <v>5.9640000000000004</v>
      </c>
      <c r="U25" s="104">
        <v>4.2</v>
      </c>
      <c r="V25" s="104">
        <f t="shared" si="7"/>
        <v>4.2</v>
      </c>
      <c r="W25" s="105" t="s">
        <v>127</v>
      </c>
      <c r="X25" s="107">
        <v>1045</v>
      </c>
      <c r="Y25" s="107">
        <v>0</v>
      </c>
      <c r="Z25" s="107">
        <v>1187</v>
      </c>
      <c r="AA25" s="107">
        <v>1185</v>
      </c>
      <c r="AB25" s="107">
        <v>1186</v>
      </c>
      <c r="AC25" s="48" t="s">
        <v>90</v>
      </c>
      <c r="AD25" s="48" t="s">
        <v>90</v>
      </c>
      <c r="AE25" s="48" t="s">
        <v>90</v>
      </c>
      <c r="AF25" s="106" t="s">
        <v>90</v>
      </c>
      <c r="AG25" s="112">
        <v>48227766</v>
      </c>
      <c r="AH25" s="49">
        <f t="shared" si="9"/>
        <v>1362</v>
      </c>
      <c r="AI25" s="50">
        <f t="shared" si="8"/>
        <v>228.37022132796778</v>
      </c>
      <c r="AJ25" s="95">
        <v>1</v>
      </c>
      <c r="AK25" s="95">
        <v>0</v>
      </c>
      <c r="AL25" s="95">
        <v>1</v>
      </c>
      <c r="AM25" s="95">
        <v>1</v>
      </c>
      <c r="AN25" s="95">
        <v>1</v>
      </c>
      <c r="AO25" s="95">
        <v>0</v>
      </c>
      <c r="AP25" s="107">
        <v>11004441</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133</v>
      </c>
      <c r="P26" s="103">
        <v>139</v>
      </c>
      <c r="Q26" s="103">
        <v>8654309</v>
      </c>
      <c r="R26" s="46">
        <f t="shared" si="4"/>
        <v>5965</v>
      </c>
      <c r="S26" s="47">
        <f t="shared" si="5"/>
        <v>143.16</v>
      </c>
      <c r="T26" s="47">
        <f t="shared" si="6"/>
        <v>5.9649999999999999</v>
      </c>
      <c r="U26" s="104">
        <v>3.6</v>
      </c>
      <c r="V26" s="104">
        <f t="shared" si="7"/>
        <v>3.6</v>
      </c>
      <c r="W26" s="105" t="s">
        <v>127</v>
      </c>
      <c r="X26" s="107">
        <v>1067</v>
      </c>
      <c r="Y26" s="107">
        <v>0</v>
      </c>
      <c r="Z26" s="107">
        <v>1187</v>
      </c>
      <c r="AA26" s="107">
        <v>1185</v>
      </c>
      <c r="AB26" s="107">
        <v>1187</v>
      </c>
      <c r="AC26" s="48" t="s">
        <v>90</v>
      </c>
      <c r="AD26" s="48" t="s">
        <v>90</v>
      </c>
      <c r="AE26" s="48" t="s">
        <v>90</v>
      </c>
      <c r="AF26" s="106" t="s">
        <v>90</v>
      </c>
      <c r="AG26" s="112">
        <v>48229140</v>
      </c>
      <c r="AH26" s="49">
        <f t="shared" si="9"/>
        <v>1374</v>
      </c>
      <c r="AI26" s="50">
        <f t="shared" si="8"/>
        <v>230.34367141659683</v>
      </c>
      <c r="AJ26" s="95">
        <v>1</v>
      </c>
      <c r="AK26" s="95">
        <v>0</v>
      </c>
      <c r="AL26" s="95">
        <v>1</v>
      </c>
      <c r="AM26" s="95">
        <v>1</v>
      </c>
      <c r="AN26" s="95">
        <v>1</v>
      </c>
      <c r="AO26" s="95">
        <v>0</v>
      </c>
      <c r="AP26" s="107">
        <v>11004441</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134</v>
      </c>
      <c r="P27" s="103">
        <v>138</v>
      </c>
      <c r="Q27" s="103">
        <v>8660229</v>
      </c>
      <c r="R27" s="46">
        <f t="shared" si="4"/>
        <v>5920</v>
      </c>
      <c r="S27" s="47">
        <f t="shared" si="5"/>
        <v>142.08000000000001</v>
      </c>
      <c r="T27" s="47">
        <f t="shared" si="6"/>
        <v>5.92</v>
      </c>
      <c r="U27" s="104">
        <v>3.1</v>
      </c>
      <c r="V27" s="104">
        <f t="shared" si="7"/>
        <v>3.1</v>
      </c>
      <c r="W27" s="105" t="s">
        <v>127</v>
      </c>
      <c r="X27" s="107">
        <v>1066</v>
      </c>
      <c r="Y27" s="107">
        <v>0</v>
      </c>
      <c r="Z27" s="107">
        <v>1187</v>
      </c>
      <c r="AA27" s="107">
        <v>1185</v>
      </c>
      <c r="AB27" s="107">
        <v>1187</v>
      </c>
      <c r="AC27" s="48" t="s">
        <v>90</v>
      </c>
      <c r="AD27" s="48" t="s">
        <v>90</v>
      </c>
      <c r="AE27" s="48" t="s">
        <v>90</v>
      </c>
      <c r="AF27" s="106" t="s">
        <v>90</v>
      </c>
      <c r="AG27" s="112">
        <v>48230508</v>
      </c>
      <c r="AH27" s="49">
        <f t="shared" si="9"/>
        <v>1368</v>
      </c>
      <c r="AI27" s="50">
        <f t="shared" si="8"/>
        <v>231.08108108108109</v>
      </c>
      <c r="AJ27" s="95">
        <v>1</v>
      </c>
      <c r="AK27" s="95">
        <v>0</v>
      </c>
      <c r="AL27" s="95">
        <v>1</v>
      </c>
      <c r="AM27" s="95">
        <v>1</v>
      </c>
      <c r="AN27" s="95">
        <v>1</v>
      </c>
      <c r="AO27" s="95">
        <v>0</v>
      </c>
      <c r="AP27" s="107">
        <v>11004441</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135</v>
      </c>
      <c r="P28" s="103">
        <v>139</v>
      </c>
      <c r="Q28" s="103">
        <v>8666090</v>
      </c>
      <c r="R28" s="46">
        <f t="shared" si="4"/>
        <v>5861</v>
      </c>
      <c r="S28" s="47">
        <f t="shared" si="5"/>
        <v>140.66399999999999</v>
      </c>
      <c r="T28" s="47">
        <f t="shared" si="6"/>
        <v>5.8609999999999998</v>
      </c>
      <c r="U28" s="104">
        <v>2.7</v>
      </c>
      <c r="V28" s="104">
        <f t="shared" si="7"/>
        <v>2.7</v>
      </c>
      <c r="W28" s="105" t="s">
        <v>127</v>
      </c>
      <c r="X28" s="107">
        <v>1046</v>
      </c>
      <c r="Y28" s="107">
        <v>0</v>
      </c>
      <c r="Z28" s="107">
        <v>1186</v>
      </c>
      <c r="AA28" s="107">
        <v>1185</v>
      </c>
      <c r="AB28" s="107">
        <v>1187</v>
      </c>
      <c r="AC28" s="48" t="s">
        <v>90</v>
      </c>
      <c r="AD28" s="48" t="s">
        <v>90</v>
      </c>
      <c r="AE28" s="48" t="s">
        <v>90</v>
      </c>
      <c r="AF28" s="106" t="s">
        <v>90</v>
      </c>
      <c r="AG28" s="112">
        <v>48231860</v>
      </c>
      <c r="AH28" s="49">
        <f t="shared" si="9"/>
        <v>1352</v>
      </c>
      <c r="AI28" s="50">
        <f t="shared" si="8"/>
        <v>230.67735881248936</v>
      </c>
      <c r="AJ28" s="95">
        <v>1</v>
      </c>
      <c r="AK28" s="95">
        <v>0</v>
      </c>
      <c r="AL28" s="95">
        <v>1</v>
      </c>
      <c r="AM28" s="95">
        <v>1</v>
      </c>
      <c r="AN28" s="95">
        <v>1</v>
      </c>
      <c r="AO28" s="95">
        <v>0</v>
      </c>
      <c r="AP28" s="107">
        <v>11004441</v>
      </c>
      <c r="AQ28" s="107">
        <f t="shared" si="1"/>
        <v>0</v>
      </c>
      <c r="AR28" s="53">
        <v>1.24</v>
      </c>
      <c r="AS28" s="52" t="s">
        <v>113</v>
      </c>
      <c r="AV28" s="58" t="s">
        <v>116</v>
      </c>
      <c r="AW28" s="58">
        <v>101.325</v>
      </c>
      <c r="AY28" s="97"/>
    </row>
    <row r="29" spans="1:51" x14ac:dyDescent="0.25">
      <c r="A29" s="94" t="s">
        <v>130</v>
      </c>
      <c r="B29" s="40">
        <v>2.75</v>
      </c>
      <c r="C29" s="40">
        <v>0.79166666666666896</v>
      </c>
      <c r="D29" s="102">
        <v>5</v>
      </c>
      <c r="E29" s="41">
        <f t="shared" si="0"/>
        <v>3.5211267605633805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137</v>
      </c>
      <c r="P29" s="103">
        <v>138</v>
      </c>
      <c r="Q29" s="103">
        <v>8671882</v>
      </c>
      <c r="R29" s="46">
        <f t="shared" si="4"/>
        <v>5792</v>
      </c>
      <c r="S29" s="47">
        <f t="shared" si="5"/>
        <v>139.00800000000001</v>
      </c>
      <c r="T29" s="47">
        <f t="shared" si="6"/>
        <v>5.7919999999999998</v>
      </c>
      <c r="U29" s="104">
        <v>2.5</v>
      </c>
      <c r="V29" s="104">
        <f t="shared" si="7"/>
        <v>2.5</v>
      </c>
      <c r="W29" s="105" t="s">
        <v>127</v>
      </c>
      <c r="X29" s="107">
        <v>1014</v>
      </c>
      <c r="Y29" s="107">
        <v>0</v>
      </c>
      <c r="Z29" s="107">
        <v>1187</v>
      </c>
      <c r="AA29" s="107">
        <v>1185</v>
      </c>
      <c r="AB29" s="107">
        <v>1187</v>
      </c>
      <c r="AC29" s="48" t="s">
        <v>90</v>
      </c>
      <c r="AD29" s="48" t="s">
        <v>90</v>
      </c>
      <c r="AE29" s="48" t="s">
        <v>90</v>
      </c>
      <c r="AF29" s="106" t="s">
        <v>90</v>
      </c>
      <c r="AG29" s="112">
        <v>48233192</v>
      </c>
      <c r="AH29" s="49">
        <f t="shared" si="9"/>
        <v>1332</v>
      </c>
      <c r="AI29" s="50">
        <f t="shared" si="8"/>
        <v>229.97237569060775</v>
      </c>
      <c r="AJ29" s="95">
        <v>1</v>
      </c>
      <c r="AK29" s="95">
        <v>0</v>
      </c>
      <c r="AL29" s="95">
        <v>1</v>
      </c>
      <c r="AM29" s="95">
        <v>1</v>
      </c>
      <c r="AN29" s="95">
        <v>1</v>
      </c>
      <c r="AO29" s="95">
        <v>0</v>
      </c>
      <c r="AP29" s="107">
        <v>11004441</v>
      </c>
      <c r="AQ29" s="107">
        <f t="shared" si="1"/>
        <v>0</v>
      </c>
      <c r="AR29" s="51"/>
      <c r="AS29" s="52" t="s">
        <v>113</v>
      </c>
      <c r="AY29" s="97"/>
    </row>
    <row r="30" spans="1:51" x14ac:dyDescent="0.25">
      <c r="B30" s="40">
        <v>2.7916666666666701</v>
      </c>
      <c r="C30" s="40">
        <v>0.83333333333333703</v>
      </c>
      <c r="D30" s="102">
        <v>5</v>
      </c>
      <c r="E30" s="41">
        <f t="shared" si="0"/>
        <v>3.5211267605633805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135</v>
      </c>
      <c r="P30" s="103">
        <v>135</v>
      </c>
      <c r="Q30" s="103">
        <v>8677565</v>
      </c>
      <c r="R30" s="46">
        <f t="shared" si="4"/>
        <v>5683</v>
      </c>
      <c r="S30" s="47">
        <f t="shared" si="5"/>
        <v>136.392</v>
      </c>
      <c r="T30" s="47">
        <f t="shared" si="6"/>
        <v>5.6829999999999998</v>
      </c>
      <c r="U30" s="104">
        <v>2.2999999999999998</v>
      </c>
      <c r="V30" s="104">
        <f t="shared" si="7"/>
        <v>2.2999999999999998</v>
      </c>
      <c r="W30" s="105" t="s">
        <v>127</v>
      </c>
      <c r="X30" s="107">
        <v>1015</v>
      </c>
      <c r="Y30" s="107">
        <v>0</v>
      </c>
      <c r="Z30" s="107">
        <v>1187</v>
      </c>
      <c r="AA30" s="107">
        <v>1185</v>
      </c>
      <c r="AB30" s="107">
        <v>1187</v>
      </c>
      <c r="AC30" s="48" t="s">
        <v>90</v>
      </c>
      <c r="AD30" s="48" t="s">
        <v>90</v>
      </c>
      <c r="AE30" s="48" t="s">
        <v>90</v>
      </c>
      <c r="AF30" s="106" t="s">
        <v>90</v>
      </c>
      <c r="AG30" s="112">
        <v>48234524</v>
      </c>
      <c r="AH30" s="49">
        <f t="shared" si="9"/>
        <v>1332</v>
      </c>
      <c r="AI30" s="50">
        <f t="shared" si="8"/>
        <v>234.38324828435685</v>
      </c>
      <c r="AJ30" s="95">
        <v>1</v>
      </c>
      <c r="AK30" s="95">
        <v>0</v>
      </c>
      <c r="AL30" s="95">
        <v>1</v>
      </c>
      <c r="AM30" s="95">
        <v>1</v>
      </c>
      <c r="AN30" s="95">
        <v>1</v>
      </c>
      <c r="AO30" s="95">
        <v>0</v>
      </c>
      <c r="AP30" s="107">
        <v>11004441</v>
      </c>
      <c r="AQ30" s="107">
        <f t="shared" si="1"/>
        <v>0</v>
      </c>
      <c r="AR30" s="51"/>
      <c r="AS30" s="52" t="s">
        <v>113</v>
      </c>
      <c r="AV30" s="223" t="s">
        <v>117</v>
      </c>
      <c r="AW30" s="223"/>
      <c r="AY30" s="97"/>
    </row>
    <row r="31" spans="1:51" x14ac:dyDescent="0.25">
      <c r="B31" s="40">
        <v>2.8333333333333299</v>
      </c>
      <c r="C31" s="40">
        <v>0.875000000000004</v>
      </c>
      <c r="D31" s="102">
        <v>5</v>
      </c>
      <c r="E31" s="41">
        <f t="shared" si="0"/>
        <v>3.5211267605633805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132</v>
      </c>
      <c r="P31" s="103">
        <v>138</v>
      </c>
      <c r="Q31" s="103">
        <v>8683301</v>
      </c>
      <c r="R31" s="46">
        <f t="shared" si="4"/>
        <v>5736</v>
      </c>
      <c r="S31" s="47">
        <f t="shared" si="5"/>
        <v>137.66399999999999</v>
      </c>
      <c r="T31" s="47">
        <f t="shared" si="6"/>
        <v>5.7359999999999998</v>
      </c>
      <c r="U31" s="104">
        <v>2</v>
      </c>
      <c r="V31" s="104">
        <f t="shared" si="7"/>
        <v>2</v>
      </c>
      <c r="W31" s="105" t="s">
        <v>127</v>
      </c>
      <c r="X31" s="107">
        <v>1055</v>
      </c>
      <c r="Y31" s="107">
        <v>0</v>
      </c>
      <c r="Z31" s="107">
        <v>1187</v>
      </c>
      <c r="AA31" s="107">
        <v>1185</v>
      </c>
      <c r="AB31" s="107">
        <v>1187</v>
      </c>
      <c r="AC31" s="48" t="s">
        <v>90</v>
      </c>
      <c r="AD31" s="48" t="s">
        <v>90</v>
      </c>
      <c r="AE31" s="48" t="s">
        <v>90</v>
      </c>
      <c r="AF31" s="106" t="s">
        <v>90</v>
      </c>
      <c r="AG31" s="112">
        <v>48235860</v>
      </c>
      <c r="AH31" s="49">
        <f t="shared" si="9"/>
        <v>1336</v>
      </c>
      <c r="AI31" s="50">
        <f t="shared" si="8"/>
        <v>232.91492329149233</v>
      </c>
      <c r="AJ31" s="95">
        <v>1</v>
      </c>
      <c r="AK31" s="95">
        <v>0</v>
      </c>
      <c r="AL31" s="95">
        <v>1</v>
      </c>
      <c r="AM31" s="95">
        <v>1</v>
      </c>
      <c r="AN31" s="95">
        <v>1</v>
      </c>
      <c r="AO31" s="95">
        <v>0</v>
      </c>
      <c r="AP31" s="107">
        <v>11004441</v>
      </c>
      <c r="AQ31" s="107">
        <f t="shared" si="1"/>
        <v>0</v>
      </c>
      <c r="AR31" s="51"/>
      <c r="AS31" s="52" t="s">
        <v>113</v>
      </c>
      <c r="AV31" s="59" t="s">
        <v>29</v>
      </c>
      <c r="AW31" s="59" t="s">
        <v>74</v>
      </c>
      <c r="AY31" s="97"/>
    </row>
    <row r="32" spans="1:51" x14ac:dyDescent="0.25">
      <c r="B32" s="40">
        <v>2.875</v>
      </c>
      <c r="C32" s="40">
        <v>0.91666666666667096</v>
      </c>
      <c r="D32" s="102">
        <v>5</v>
      </c>
      <c r="E32" s="41">
        <f t="shared" si="0"/>
        <v>3.5211267605633805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135</v>
      </c>
      <c r="P32" s="103">
        <v>128</v>
      </c>
      <c r="Q32" s="103">
        <v>8688837</v>
      </c>
      <c r="R32" s="46">
        <f t="shared" si="4"/>
        <v>5536</v>
      </c>
      <c r="S32" s="47">
        <f t="shared" si="5"/>
        <v>132.864</v>
      </c>
      <c r="T32" s="47">
        <f t="shared" si="6"/>
        <v>5.5359999999999996</v>
      </c>
      <c r="U32" s="104">
        <v>1.7</v>
      </c>
      <c r="V32" s="104">
        <f t="shared" si="7"/>
        <v>1.7</v>
      </c>
      <c r="W32" s="105" t="s">
        <v>127</v>
      </c>
      <c r="X32" s="107">
        <v>1055</v>
      </c>
      <c r="Y32" s="107">
        <v>0</v>
      </c>
      <c r="Z32" s="107">
        <v>1187</v>
      </c>
      <c r="AA32" s="107">
        <v>1185</v>
      </c>
      <c r="AB32" s="107">
        <v>1187</v>
      </c>
      <c r="AC32" s="48" t="s">
        <v>90</v>
      </c>
      <c r="AD32" s="48" t="s">
        <v>90</v>
      </c>
      <c r="AE32" s="48" t="s">
        <v>90</v>
      </c>
      <c r="AF32" s="106" t="s">
        <v>90</v>
      </c>
      <c r="AG32" s="112">
        <v>48237188</v>
      </c>
      <c r="AH32" s="49">
        <f t="shared" si="9"/>
        <v>1328</v>
      </c>
      <c r="AI32" s="50">
        <f t="shared" si="8"/>
        <v>239.88439306358384</v>
      </c>
      <c r="AJ32" s="95">
        <v>1</v>
      </c>
      <c r="AK32" s="95">
        <v>0</v>
      </c>
      <c r="AL32" s="95">
        <v>1</v>
      </c>
      <c r="AM32" s="95">
        <v>1</v>
      </c>
      <c r="AN32" s="95">
        <v>1</v>
      </c>
      <c r="AO32" s="95">
        <v>0</v>
      </c>
      <c r="AP32" s="107">
        <v>11004441</v>
      </c>
      <c r="AQ32" s="107">
        <f t="shared" si="1"/>
        <v>0</v>
      </c>
      <c r="AR32" s="53">
        <v>1.22</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140</v>
      </c>
      <c r="P33" s="103">
        <v>125</v>
      </c>
      <c r="Q33" s="103">
        <v>8693986</v>
      </c>
      <c r="R33" s="46">
        <f t="shared" si="4"/>
        <v>5149</v>
      </c>
      <c r="S33" s="47">
        <f t="shared" si="5"/>
        <v>123.57599999999999</v>
      </c>
      <c r="T33" s="47">
        <f t="shared" si="6"/>
        <v>5.149</v>
      </c>
      <c r="U33" s="104">
        <v>2.1</v>
      </c>
      <c r="V33" s="104">
        <f t="shared" si="7"/>
        <v>2.1</v>
      </c>
      <c r="W33" s="105" t="s">
        <v>131</v>
      </c>
      <c r="X33" s="107">
        <v>0</v>
      </c>
      <c r="Y33" s="107">
        <v>0</v>
      </c>
      <c r="Z33" s="107">
        <v>1187</v>
      </c>
      <c r="AA33" s="107">
        <v>1185</v>
      </c>
      <c r="AB33" s="107">
        <v>1187</v>
      </c>
      <c r="AC33" s="48" t="s">
        <v>90</v>
      </c>
      <c r="AD33" s="48" t="s">
        <v>90</v>
      </c>
      <c r="AE33" s="48" t="s">
        <v>90</v>
      </c>
      <c r="AF33" s="106" t="s">
        <v>90</v>
      </c>
      <c r="AG33" s="112">
        <v>48238420</v>
      </c>
      <c r="AH33" s="49">
        <f t="shared" si="9"/>
        <v>1232</v>
      </c>
      <c r="AI33" s="50">
        <f t="shared" si="8"/>
        <v>239.26976111866381</v>
      </c>
      <c r="AJ33" s="95">
        <v>0</v>
      </c>
      <c r="AK33" s="95">
        <v>0</v>
      </c>
      <c r="AL33" s="95">
        <v>1</v>
      </c>
      <c r="AM33" s="95">
        <v>1</v>
      </c>
      <c r="AN33" s="95">
        <v>1</v>
      </c>
      <c r="AO33" s="95">
        <v>0.5</v>
      </c>
      <c r="AP33" s="107">
        <v>11004755</v>
      </c>
      <c r="AQ33" s="107">
        <f t="shared" si="1"/>
        <v>314</v>
      </c>
      <c r="AR33" s="51"/>
      <c r="AS33" s="52" t="s">
        <v>113</v>
      </c>
      <c r="AY33" s="97"/>
    </row>
    <row r="34" spans="2:51" x14ac:dyDescent="0.25">
      <c r="B34" s="40">
        <v>2.9583333333333299</v>
      </c>
      <c r="C34" s="40">
        <v>1</v>
      </c>
      <c r="D34" s="102">
        <v>4</v>
      </c>
      <c r="E34" s="41">
        <f t="shared" si="0"/>
        <v>2.8169014084507045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133</v>
      </c>
      <c r="P34" s="103">
        <v>118</v>
      </c>
      <c r="Q34" s="103">
        <v>8699013</v>
      </c>
      <c r="R34" s="46">
        <f t="shared" si="4"/>
        <v>5027</v>
      </c>
      <c r="S34" s="47">
        <f t="shared" si="5"/>
        <v>120.648</v>
      </c>
      <c r="T34" s="47">
        <f t="shared" si="6"/>
        <v>5.0270000000000001</v>
      </c>
      <c r="U34" s="104">
        <v>2.6</v>
      </c>
      <c r="V34" s="104">
        <f t="shared" si="7"/>
        <v>2.6</v>
      </c>
      <c r="W34" s="105" t="s">
        <v>131</v>
      </c>
      <c r="X34" s="107">
        <v>0</v>
      </c>
      <c r="Y34" s="107">
        <v>0</v>
      </c>
      <c r="Z34" s="107">
        <v>1186</v>
      </c>
      <c r="AA34" s="107">
        <v>1185</v>
      </c>
      <c r="AB34" s="107">
        <v>1186</v>
      </c>
      <c r="AC34" s="48" t="s">
        <v>90</v>
      </c>
      <c r="AD34" s="48" t="s">
        <v>90</v>
      </c>
      <c r="AE34" s="48" t="s">
        <v>90</v>
      </c>
      <c r="AF34" s="106" t="s">
        <v>90</v>
      </c>
      <c r="AG34" s="112">
        <v>48239632</v>
      </c>
      <c r="AH34" s="49">
        <f t="shared" si="9"/>
        <v>1212</v>
      </c>
      <c r="AI34" s="50">
        <f t="shared" si="8"/>
        <v>241.09807041973343</v>
      </c>
      <c r="AJ34" s="95">
        <v>0</v>
      </c>
      <c r="AK34" s="95">
        <v>0</v>
      </c>
      <c r="AL34" s="95">
        <v>1</v>
      </c>
      <c r="AM34" s="95">
        <v>1</v>
      </c>
      <c r="AN34" s="95">
        <v>1</v>
      </c>
      <c r="AO34" s="95">
        <v>0.5</v>
      </c>
      <c r="AP34" s="107">
        <v>11005104</v>
      </c>
      <c r="AQ34" s="107">
        <f t="shared" si="1"/>
        <v>349</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132213</v>
      </c>
      <c r="S35" s="65">
        <f>AVERAGE(S11:S34)</f>
        <v>132.21299999999999</v>
      </c>
      <c r="T35" s="65">
        <f>SUM(T11:T34)</f>
        <v>132.21300000000002</v>
      </c>
      <c r="U35" s="104"/>
      <c r="V35" s="91"/>
      <c r="W35" s="57"/>
      <c r="X35" s="85"/>
      <c r="Y35" s="86"/>
      <c r="Z35" s="86"/>
      <c r="AA35" s="86"/>
      <c r="AB35" s="87"/>
      <c r="AC35" s="85"/>
      <c r="AD35" s="86"/>
      <c r="AE35" s="87"/>
      <c r="AF35" s="88"/>
      <c r="AG35" s="66">
        <f>AG34-AG10</f>
        <v>30556</v>
      </c>
      <c r="AH35" s="67">
        <f>SUM(AH11:AH34)</f>
        <v>30556</v>
      </c>
      <c r="AI35" s="68">
        <f>$AH$35/$T35</f>
        <v>231.11191789007128</v>
      </c>
      <c r="AJ35" s="95"/>
      <c r="AK35" s="95"/>
      <c r="AL35" s="95"/>
      <c r="AM35" s="95"/>
      <c r="AN35" s="95"/>
      <c r="AO35" s="69"/>
      <c r="AP35" s="70">
        <f>AP34-AP10</f>
        <v>4139</v>
      </c>
      <c r="AQ35" s="71">
        <f>SUM(AQ11:AQ34)</f>
        <v>4139</v>
      </c>
      <c r="AR35" s="72">
        <f>AVERAGE(AR11:AR34)</f>
        <v>1.1833333333333333</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172</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187</v>
      </c>
      <c r="C44" s="99"/>
      <c r="D44" s="99"/>
      <c r="E44" s="99"/>
      <c r="F44" s="99"/>
      <c r="G44" s="9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99"/>
      <c r="D45" s="99"/>
      <c r="E45" s="99"/>
      <c r="F45" s="99"/>
      <c r="G45" s="9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24" t="s">
        <v>180</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188</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189</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67" t="s">
        <v>139</v>
      </c>
      <c r="C53" s="168"/>
      <c r="D53" s="168"/>
      <c r="E53" s="168"/>
      <c r="F53" s="168"/>
      <c r="G53" s="168"/>
      <c r="H53" s="168"/>
      <c r="I53" s="169"/>
      <c r="J53" s="169"/>
      <c r="K53" s="169"/>
      <c r="L53" s="169"/>
      <c r="M53" s="169"/>
      <c r="N53" s="169"/>
      <c r="O53" s="169"/>
      <c r="P53" s="169"/>
      <c r="Q53" s="169"/>
      <c r="R53" s="169"/>
      <c r="S53" s="170"/>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142</v>
      </c>
      <c r="C54" s="99"/>
      <c r="D54" s="99"/>
      <c r="E54" s="99"/>
      <c r="F54" s="99"/>
      <c r="G54" s="99"/>
      <c r="H54" s="99"/>
      <c r="I54" s="100"/>
      <c r="J54" s="100"/>
      <c r="K54" s="100"/>
      <c r="L54" s="100"/>
      <c r="M54" s="100"/>
      <c r="N54" s="100"/>
      <c r="O54" s="100"/>
      <c r="P54" s="100"/>
      <c r="Q54" s="100"/>
      <c r="R54" s="100"/>
      <c r="S54" s="83"/>
      <c r="T54" s="83"/>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99"/>
      <c r="H55" s="99"/>
      <c r="I55" s="100"/>
      <c r="J55" s="100"/>
      <c r="K55" s="100"/>
      <c r="L55" s="100"/>
      <c r="M55" s="100"/>
      <c r="N55" s="100"/>
      <c r="O55" s="100"/>
      <c r="P55" s="100"/>
      <c r="Q55" s="100"/>
      <c r="R55" s="100"/>
      <c r="S55" s="83"/>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170</v>
      </c>
      <c r="C56" s="99"/>
      <c r="D56" s="99"/>
      <c r="E56" s="99"/>
      <c r="F56" s="99"/>
      <c r="G56" s="99"/>
      <c r="H56" s="99"/>
      <c r="I56" s="100"/>
      <c r="J56" s="100"/>
      <c r="K56" s="100"/>
      <c r="L56" s="100"/>
      <c r="M56" s="100"/>
      <c r="N56" s="100"/>
      <c r="O56" s="100"/>
      <c r="P56" s="100"/>
      <c r="Q56" s="100"/>
      <c r="R56" s="100"/>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4"/>
      <c r="C57" s="99"/>
      <c r="D57" s="99"/>
      <c r="E57" s="99"/>
      <c r="F57" s="99"/>
      <c r="G57" s="116"/>
      <c r="H57" s="116"/>
      <c r="I57" s="116"/>
      <c r="J57" s="116"/>
      <c r="K57" s="116"/>
      <c r="L57" s="116"/>
      <c r="M57" s="116"/>
      <c r="N57" s="116"/>
      <c r="O57" s="116"/>
      <c r="P57" s="116"/>
      <c r="Q57" s="116"/>
      <c r="R57" s="116"/>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c r="C58" s="99"/>
      <c r="D58" s="99"/>
      <c r="E58" s="99"/>
      <c r="F58" s="99"/>
      <c r="G58" s="115"/>
      <c r="H58" s="115"/>
      <c r="I58" s="115"/>
      <c r="J58" s="115"/>
      <c r="K58" s="115"/>
      <c r="L58" s="115"/>
      <c r="M58" s="115"/>
      <c r="N58" s="115"/>
      <c r="O58" s="115"/>
      <c r="P58" s="115"/>
      <c r="Q58" s="115"/>
      <c r="R58" s="115"/>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2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1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149"/>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A72" s="98"/>
      <c r="B72" s="117"/>
      <c r="C72" s="115"/>
      <c r="D72" s="109"/>
      <c r="E72" s="115"/>
      <c r="F72" s="115"/>
      <c r="G72" s="99"/>
      <c r="H72" s="99"/>
      <c r="I72" s="99"/>
      <c r="J72" s="100"/>
      <c r="K72" s="100"/>
      <c r="L72" s="100"/>
      <c r="M72" s="100"/>
      <c r="N72" s="100"/>
      <c r="O72" s="100"/>
      <c r="P72" s="100"/>
      <c r="Q72" s="100"/>
      <c r="R72" s="100"/>
      <c r="S72" s="100"/>
      <c r="T72" s="101"/>
      <c r="U72" s="79"/>
      <c r="V72" s="79"/>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R79" s="96"/>
      <c r="S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T82" s="96"/>
      <c r="AS82" s="94"/>
      <c r="AT82" s="94"/>
      <c r="AU82" s="94"/>
      <c r="AV82" s="94"/>
      <c r="AW82" s="94"/>
      <c r="AX82" s="94"/>
      <c r="AY82" s="94"/>
    </row>
    <row r="83" spans="15:51" x14ac:dyDescent="0.25">
      <c r="O83" s="96"/>
      <c r="Q83" s="96"/>
      <c r="R83" s="96"/>
      <c r="S83" s="96"/>
      <c r="AS83" s="94"/>
      <c r="AT83" s="94"/>
      <c r="AU83" s="94"/>
      <c r="AV83" s="94"/>
      <c r="AW83" s="94"/>
      <c r="AX83" s="94"/>
      <c r="AY83" s="94"/>
    </row>
    <row r="84" spans="15:51" x14ac:dyDescent="0.25">
      <c r="O84" s="12"/>
      <c r="P84" s="96"/>
      <c r="Q84" s="96"/>
      <c r="R84" s="96"/>
      <c r="S84" s="96"/>
      <c r="T84" s="96"/>
      <c r="AS84" s="94"/>
      <c r="AT84" s="94"/>
      <c r="AU84" s="94"/>
      <c r="AV84" s="94"/>
      <c r="AW84" s="94"/>
      <c r="AX84" s="94"/>
      <c r="AY84" s="94"/>
    </row>
    <row r="85" spans="15:51" x14ac:dyDescent="0.25">
      <c r="O85" s="12"/>
      <c r="P85" s="96"/>
      <c r="Q85" s="96"/>
      <c r="R85" s="96"/>
      <c r="S85" s="96"/>
      <c r="T85" s="96"/>
      <c r="U85" s="96"/>
      <c r="AS85" s="94"/>
      <c r="AT85" s="94"/>
      <c r="AU85" s="94"/>
      <c r="AV85" s="94"/>
      <c r="AW85" s="94"/>
      <c r="AX85" s="94"/>
      <c r="AY85" s="94"/>
    </row>
    <row r="86" spans="15:51" x14ac:dyDescent="0.25">
      <c r="O86" s="12"/>
      <c r="P86" s="96"/>
      <c r="T86" s="96"/>
      <c r="U86" s="96"/>
      <c r="AS86" s="94"/>
      <c r="AT86" s="94"/>
      <c r="AU86" s="94"/>
      <c r="AV86" s="94"/>
      <c r="AW86" s="94"/>
      <c r="AX86" s="94"/>
      <c r="AY86" s="94"/>
    </row>
    <row r="98" spans="45:51" x14ac:dyDescent="0.25">
      <c r="AS98" s="94"/>
      <c r="AT98" s="94"/>
      <c r="AU98" s="94"/>
      <c r="AV98" s="94"/>
      <c r="AW98" s="94"/>
      <c r="AX98" s="94"/>
      <c r="AY98" s="94"/>
    </row>
  </sheetData>
  <protectedRanges>
    <protectedRange sqref="S72: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2:R75" name="Range2_12_1_6_1_1"/>
    <protectedRange sqref="L72:M75" name="Range2_2_12_1_7_1_1"/>
    <protectedRange sqref="AS11:AS15" name="Range1_4_1_1_1_1"/>
    <protectedRange sqref="J11:J15 J26:J34" name="Range1_1_2_1_10_1_1_1_1"/>
    <protectedRange sqref="S38:S71" name="Range2_12_3_1_1_1_1"/>
    <protectedRange sqref="D38:H38 N59:R71 N38:R52" name="Range2_12_1_3_1_1_1_1"/>
    <protectedRange sqref="I38:M38 E59:M71 E39:M52" name="Range2_2_12_1_6_1_1_1_1"/>
    <protectedRange sqref="D59:D71 D39:D52" name="Range2_1_1_1_1_11_1_1_1_1_1_1"/>
    <protectedRange sqref="C59:C71 C39: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2:K75" name="Range2_2_12_1_4_1_1_1_1_1_1_1_1_1_1_1_1_1_1_1"/>
    <protectedRange sqref="I72:I75" name="Range2_2_12_1_7_1_1_2_2_1_2"/>
    <protectedRange sqref="F72:H75" name="Range2_2_12_1_3_1_2_1_1_1_1_2_1_1_1_1_1_1_1_1_1_1_1"/>
    <protectedRange sqref="E72: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Q10" name="Range1_16_3_1_1_1_1_1_4"/>
    <protectedRange sqref="I57:R58" name="Range2_12_5_1_1_1_2_2_1_1_1_1_1_1_1_1_1_1_1_2_1_1_1_2_1_1_1_1_1_1_1_1_1_1_1_1_1_1_1_1_2_1_1_1_1_1_1_1_1_1_2_1_1_3_1_1_1_3_1_1_1_1_1_1_1_1_1_1_1_1_1_1_1_1_1_1_1_1_1_1_2_1_1_1_1_1_1_1_1_1_1_1_2_2_1_2_1_1_1_1_1_1_1_1_1_1_1_1_1_2_2_2_2_2_2_2_2_3_1"/>
    <protectedRange sqref="G57:H58" name="Range2_12_5_1_1_1_2_2_1_1_1_1_1_1_1_1_1_1_1_2_1_1_1_2_1_1_1_1_1_1_1_1_1_1_1_1_1_1_1_1_2_1_1_1_1_1_1_1_1_1_2_1_1_3_1_1_1_3_1_1_1_1_1_1_1_1_1_1_1_1_1_1_1_1_1_1_1_1_1_1_2_1_1_1_1_1_1_1_1_1_1_1_2_2_1_2_1_1_1_1_1_1_1_1_1_1_1_1_1_2_2_2_2_2_2_2_2_2_2_1"/>
    <protectedRange sqref="E57:F58" name="Range2_2_12_1_6_1_1_1_1_3_1_2_2_2_1"/>
    <protectedRange sqref="D57:D58" name="Range2_1_1_1_1_11_1_1_1_1_1_1_3_1_2_2_2_1"/>
    <protectedRange sqref="C57:C58" name="Range2_1_2_1_1_1_1_1_3_1_2_2_1_2_1"/>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5"/>
    <protectedRange sqref="B47"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N54:R54" name="Range2_12_1_3_1_1_1_1_2_3"/>
    <protectedRange sqref="I54:M54" name="Range2_2_12_1_6_1_1_1_1_3_3"/>
    <protectedRange sqref="G54:H54" name="Range2_2_12_1_6_1_1_1_1_2_2_3"/>
    <protectedRange sqref="E54:F54" name="Range2_2_12_1_6_1_1_1_1_3_1_2_2_2_3"/>
    <protectedRange sqref="D54" name="Range2_1_1_1_1_11_1_1_1_1_1_1_3_1_2_2_2_3"/>
    <protectedRange sqref="C54" name="Range2_1_2_1_1_1_1_1_3_1_2_2_1_2_3"/>
    <protectedRange sqref="N55:R56 N53:R53" name="Range2_12_1_3_1_1_1_1_2_1_2"/>
    <protectedRange sqref="I55:M56 I53:M53" name="Range2_2_12_1_6_1_1_1_1_3_1_2"/>
    <protectedRange sqref="E55:H55 G56:H56 E53:H53" name="Range2_2_12_1_6_1_1_1_1_2_2_1_2"/>
    <protectedRange sqref="D55 D53" name="Range2_1_1_1_1_11_1_1_1_1_1_1_2_2_1_2"/>
    <protectedRange sqref="E56:F56" name="Range2_2_12_1_6_1_1_1_1_3_1_2_2_2_1_2"/>
    <protectedRange sqref="D56" name="Range2_1_1_1_1_11_1_1_1_1_1_1_3_1_2_2_2_1_2"/>
    <protectedRange sqref="C55 C53" name="Range2_1_2_1_1_1_1_1_2_1_2_1_2"/>
    <protectedRange sqref="C56" name="Range2_1_2_1_1_1_1_1_3_1_2_2_1_2_1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1081" priority="36" operator="containsText" text="N/A">
      <formula>NOT(ISERROR(SEARCH("N/A",X11)))</formula>
    </cfRule>
    <cfRule type="cellIs" dxfId="1080" priority="49" operator="equal">
      <formula>0</formula>
    </cfRule>
  </conditionalFormatting>
  <conditionalFormatting sqref="AC11:AE34 X11:Y34 AA11:AA34">
    <cfRule type="cellIs" dxfId="1079" priority="48" operator="greaterThanOrEqual">
      <formula>1185</formula>
    </cfRule>
  </conditionalFormatting>
  <conditionalFormatting sqref="AC11:AE34 X11:Y34 AA11:AA34">
    <cfRule type="cellIs" dxfId="1078" priority="47" operator="between">
      <formula>0.1</formula>
      <formula>1184</formula>
    </cfRule>
  </conditionalFormatting>
  <conditionalFormatting sqref="X8">
    <cfRule type="cellIs" dxfId="1077" priority="46" operator="equal">
      <formula>0</formula>
    </cfRule>
  </conditionalFormatting>
  <conditionalFormatting sqref="X8">
    <cfRule type="cellIs" dxfId="1076" priority="45" operator="greaterThan">
      <formula>1179</formula>
    </cfRule>
  </conditionalFormatting>
  <conditionalFormatting sqref="X8">
    <cfRule type="cellIs" dxfId="1075" priority="44" operator="greaterThan">
      <formula>99</formula>
    </cfRule>
  </conditionalFormatting>
  <conditionalFormatting sqref="X8">
    <cfRule type="cellIs" dxfId="1074" priority="43" operator="greaterThan">
      <formula>0.99</formula>
    </cfRule>
  </conditionalFormatting>
  <conditionalFormatting sqref="AB8">
    <cfRule type="cellIs" dxfId="1073" priority="42" operator="equal">
      <formula>0</formula>
    </cfRule>
  </conditionalFormatting>
  <conditionalFormatting sqref="AB8">
    <cfRule type="cellIs" dxfId="1072" priority="41" operator="greaterThan">
      <formula>1179</formula>
    </cfRule>
  </conditionalFormatting>
  <conditionalFormatting sqref="AB8">
    <cfRule type="cellIs" dxfId="1071" priority="40" operator="greaterThan">
      <formula>99</formula>
    </cfRule>
  </conditionalFormatting>
  <conditionalFormatting sqref="AB8">
    <cfRule type="cellIs" dxfId="1070" priority="39" operator="greaterThan">
      <formula>0.99</formula>
    </cfRule>
  </conditionalFormatting>
  <conditionalFormatting sqref="AH11:AH31">
    <cfRule type="cellIs" dxfId="1069" priority="37" operator="greaterThan">
      <formula>$AH$8</formula>
    </cfRule>
    <cfRule type="cellIs" dxfId="1068" priority="38" operator="greaterThan">
      <formula>$AH$8</formula>
    </cfRule>
  </conditionalFormatting>
  <conditionalFormatting sqref="AB11:AB34">
    <cfRule type="containsText" dxfId="1067" priority="32" operator="containsText" text="N/A">
      <formula>NOT(ISERROR(SEARCH("N/A",AB11)))</formula>
    </cfRule>
    <cfRule type="cellIs" dxfId="1066" priority="35" operator="equal">
      <formula>0</formula>
    </cfRule>
  </conditionalFormatting>
  <conditionalFormatting sqref="AB11:AB34">
    <cfRule type="cellIs" dxfId="1065" priority="34" operator="greaterThanOrEqual">
      <formula>1185</formula>
    </cfRule>
  </conditionalFormatting>
  <conditionalFormatting sqref="AB11:AB34">
    <cfRule type="cellIs" dxfId="1064" priority="33" operator="between">
      <formula>0.1</formula>
      <formula>1184</formula>
    </cfRule>
  </conditionalFormatting>
  <conditionalFormatting sqref="AO11:AO34 AN11:AN35">
    <cfRule type="cellIs" dxfId="1063" priority="31" operator="equal">
      <formula>0</formula>
    </cfRule>
  </conditionalFormatting>
  <conditionalFormatting sqref="AO11:AO34 AN11:AN35">
    <cfRule type="cellIs" dxfId="1062" priority="30" operator="greaterThan">
      <formula>1179</formula>
    </cfRule>
  </conditionalFormatting>
  <conditionalFormatting sqref="AO11:AO34 AN11:AN35">
    <cfRule type="cellIs" dxfId="1061" priority="29" operator="greaterThan">
      <formula>99</formula>
    </cfRule>
  </conditionalFormatting>
  <conditionalFormatting sqref="AO11:AO34 AN11:AN35">
    <cfRule type="cellIs" dxfId="1060" priority="28" operator="greaterThan">
      <formula>0.99</formula>
    </cfRule>
  </conditionalFormatting>
  <conditionalFormatting sqref="AQ11:AQ34">
    <cfRule type="cellIs" dxfId="1059" priority="27" operator="equal">
      <formula>0</formula>
    </cfRule>
  </conditionalFormatting>
  <conditionalFormatting sqref="AQ11:AQ34">
    <cfRule type="cellIs" dxfId="1058" priority="26" operator="greaterThan">
      <formula>1179</formula>
    </cfRule>
  </conditionalFormatting>
  <conditionalFormatting sqref="AQ11:AQ34">
    <cfRule type="cellIs" dxfId="1057" priority="25" operator="greaterThan">
      <formula>99</formula>
    </cfRule>
  </conditionalFormatting>
  <conditionalFormatting sqref="AQ11:AQ34">
    <cfRule type="cellIs" dxfId="1056" priority="24" operator="greaterThan">
      <formula>0.99</formula>
    </cfRule>
  </conditionalFormatting>
  <conditionalFormatting sqref="Z11:Z34">
    <cfRule type="containsText" dxfId="1055" priority="20" operator="containsText" text="N/A">
      <formula>NOT(ISERROR(SEARCH("N/A",Z11)))</formula>
    </cfRule>
    <cfRule type="cellIs" dxfId="1054" priority="23" operator="equal">
      <formula>0</formula>
    </cfRule>
  </conditionalFormatting>
  <conditionalFormatting sqref="Z11:Z34">
    <cfRule type="cellIs" dxfId="1053" priority="22" operator="greaterThanOrEqual">
      <formula>1185</formula>
    </cfRule>
  </conditionalFormatting>
  <conditionalFormatting sqref="Z11:Z34">
    <cfRule type="cellIs" dxfId="1052" priority="21" operator="between">
      <formula>0.1</formula>
      <formula>1184</formula>
    </cfRule>
  </conditionalFormatting>
  <conditionalFormatting sqref="AJ11:AN35">
    <cfRule type="cellIs" dxfId="1051" priority="19" operator="equal">
      <formula>0</formula>
    </cfRule>
  </conditionalFormatting>
  <conditionalFormatting sqref="AJ11:AN35">
    <cfRule type="cellIs" dxfId="1050" priority="18" operator="greaterThan">
      <formula>1179</formula>
    </cfRule>
  </conditionalFormatting>
  <conditionalFormatting sqref="AJ11:AN35">
    <cfRule type="cellIs" dxfId="1049" priority="17" operator="greaterThan">
      <formula>99</formula>
    </cfRule>
  </conditionalFormatting>
  <conditionalFormatting sqref="AJ11:AN35">
    <cfRule type="cellIs" dxfId="1048" priority="16" operator="greaterThan">
      <formula>0.99</formula>
    </cfRule>
  </conditionalFormatting>
  <conditionalFormatting sqref="AP11:AP34">
    <cfRule type="cellIs" dxfId="1047" priority="15" operator="equal">
      <formula>0</formula>
    </cfRule>
  </conditionalFormatting>
  <conditionalFormatting sqref="AP11:AP34">
    <cfRule type="cellIs" dxfId="1046" priority="14" operator="greaterThan">
      <formula>1179</formula>
    </cfRule>
  </conditionalFormatting>
  <conditionalFormatting sqref="AP11:AP34">
    <cfRule type="cellIs" dxfId="1045" priority="13" operator="greaterThan">
      <formula>99</formula>
    </cfRule>
  </conditionalFormatting>
  <conditionalFormatting sqref="AP11:AP34">
    <cfRule type="cellIs" dxfId="1044" priority="12" operator="greaterThan">
      <formula>0.99</formula>
    </cfRule>
  </conditionalFormatting>
  <conditionalFormatting sqref="AH32:AH34">
    <cfRule type="cellIs" dxfId="1043" priority="10" operator="greaterThan">
      <formula>$AH$8</formula>
    </cfRule>
    <cfRule type="cellIs" dxfId="1042" priority="11" operator="greaterThan">
      <formula>$AH$8</formula>
    </cfRule>
  </conditionalFormatting>
  <conditionalFormatting sqref="AI11:AI34">
    <cfRule type="cellIs" dxfId="1041" priority="9" operator="greaterThan">
      <formula>$AI$8</formula>
    </cfRule>
  </conditionalFormatting>
  <conditionalFormatting sqref="AM20:AN34 AL11:AL34">
    <cfRule type="cellIs" dxfId="1040" priority="8" operator="equal">
      <formula>0</formula>
    </cfRule>
  </conditionalFormatting>
  <conditionalFormatting sqref="AM20:AN34 AL11:AL34">
    <cfRule type="cellIs" dxfId="1039" priority="7" operator="greaterThan">
      <formula>1179</formula>
    </cfRule>
  </conditionalFormatting>
  <conditionalFormatting sqref="AM20:AN34 AL11:AL34">
    <cfRule type="cellIs" dxfId="1038" priority="6" operator="greaterThan">
      <formula>99</formula>
    </cfRule>
  </conditionalFormatting>
  <conditionalFormatting sqref="AM20:AN34 AL11:AL34">
    <cfRule type="cellIs" dxfId="1037" priority="5" operator="greaterThan">
      <formula>0.99</formula>
    </cfRule>
  </conditionalFormatting>
  <conditionalFormatting sqref="AM16:AM34">
    <cfRule type="cellIs" dxfId="1036" priority="4" operator="equal">
      <formula>0</formula>
    </cfRule>
  </conditionalFormatting>
  <conditionalFormatting sqref="AM16:AM34">
    <cfRule type="cellIs" dxfId="1035" priority="3" operator="greaterThan">
      <formula>1179</formula>
    </cfRule>
  </conditionalFormatting>
  <conditionalFormatting sqref="AM16:AM34">
    <cfRule type="cellIs" dxfId="1034" priority="2" operator="greaterThan">
      <formula>99</formula>
    </cfRule>
  </conditionalFormatting>
  <conditionalFormatting sqref="AM16:AM34">
    <cfRule type="cellIs" dxfId="1033"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34" zoomScaleNormal="100" workbookViewId="0">
      <selection activeCell="B46" sqref="B46:B47"/>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125</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72"/>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75" t="s">
        <v>10</v>
      </c>
      <c r="I7" s="108" t="s">
        <v>11</v>
      </c>
      <c r="J7" s="108" t="s">
        <v>12</v>
      </c>
      <c r="K7" s="108" t="s">
        <v>13</v>
      </c>
      <c r="L7" s="12"/>
      <c r="M7" s="12"/>
      <c r="N7" s="12"/>
      <c r="O7" s="175"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42562</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30860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73" t="s">
        <v>51</v>
      </c>
      <c r="V9" s="173" t="s">
        <v>52</v>
      </c>
      <c r="W9" s="233" t="s">
        <v>53</v>
      </c>
      <c r="X9" s="234" t="s">
        <v>54</v>
      </c>
      <c r="Y9" s="235"/>
      <c r="Z9" s="235"/>
      <c r="AA9" s="235"/>
      <c r="AB9" s="235"/>
      <c r="AC9" s="235"/>
      <c r="AD9" s="235"/>
      <c r="AE9" s="236"/>
      <c r="AF9" s="171" t="s">
        <v>55</v>
      </c>
      <c r="AG9" s="171" t="s">
        <v>56</v>
      </c>
      <c r="AH9" s="222" t="s">
        <v>57</v>
      </c>
      <c r="AI9" s="237" t="s">
        <v>58</v>
      </c>
      <c r="AJ9" s="173" t="s">
        <v>59</v>
      </c>
      <c r="AK9" s="173" t="s">
        <v>60</v>
      </c>
      <c r="AL9" s="173" t="s">
        <v>61</v>
      </c>
      <c r="AM9" s="173" t="s">
        <v>62</v>
      </c>
      <c r="AN9" s="173" t="s">
        <v>63</v>
      </c>
      <c r="AO9" s="173" t="s">
        <v>64</v>
      </c>
      <c r="AP9" s="173" t="s">
        <v>65</v>
      </c>
      <c r="AQ9" s="220" t="s">
        <v>66</v>
      </c>
      <c r="AR9" s="173" t="s">
        <v>67</v>
      </c>
      <c r="AS9" s="222" t="s">
        <v>68</v>
      </c>
      <c r="AV9" s="35" t="s">
        <v>69</v>
      </c>
      <c r="AW9" s="35" t="s">
        <v>70</v>
      </c>
      <c r="AY9" s="36" t="s">
        <v>71</v>
      </c>
    </row>
    <row r="10" spans="2:51" x14ac:dyDescent="0.25">
      <c r="B10" s="173" t="s">
        <v>72</v>
      </c>
      <c r="C10" s="173" t="s">
        <v>73</v>
      </c>
      <c r="D10" s="173" t="s">
        <v>74</v>
      </c>
      <c r="E10" s="173" t="s">
        <v>75</v>
      </c>
      <c r="F10" s="173" t="s">
        <v>74</v>
      </c>
      <c r="G10" s="173" t="s">
        <v>75</v>
      </c>
      <c r="H10" s="216"/>
      <c r="I10" s="173" t="s">
        <v>75</v>
      </c>
      <c r="J10" s="173" t="s">
        <v>75</v>
      </c>
      <c r="K10" s="173" t="s">
        <v>75</v>
      </c>
      <c r="L10" s="28" t="s">
        <v>29</v>
      </c>
      <c r="M10" s="219"/>
      <c r="N10" s="28" t="s">
        <v>29</v>
      </c>
      <c r="O10" s="221"/>
      <c r="P10" s="221"/>
      <c r="Q10" s="1">
        <f>'JULY 10'!Q34</f>
        <v>8699013</v>
      </c>
      <c r="R10" s="230"/>
      <c r="S10" s="231"/>
      <c r="T10" s="232"/>
      <c r="U10" s="173" t="s">
        <v>75</v>
      </c>
      <c r="V10" s="173" t="s">
        <v>75</v>
      </c>
      <c r="W10" s="233"/>
      <c r="X10" s="37" t="s">
        <v>76</v>
      </c>
      <c r="Y10" s="37" t="s">
        <v>77</v>
      </c>
      <c r="Z10" s="37" t="s">
        <v>78</v>
      </c>
      <c r="AA10" s="37" t="s">
        <v>79</v>
      </c>
      <c r="AB10" s="37" t="s">
        <v>80</v>
      </c>
      <c r="AC10" s="37" t="s">
        <v>81</v>
      </c>
      <c r="AD10" s="37" t="s">
        <v>82</v>
      </c>
      <c r="AE10" s="37" t="s">
        <v>83</v>
      </c>
      <c r="AF10" s="38"/>
      <c r="AG10" s="1">
        <f>'JULY 10'!AG34</f>
        <v>48239632</v>
      </c>
      <c r="AH10" s="222"/>
      <c r="AI10" s="238"/>
      <c r="AJ10" s="173" t="s">
        <v>84</v>
      </c>
      <c r="AK10" s="173" t="s">
        <v>84</v>
      </c>
      <c r="AL10" s="173" t="s">
        <v>84</v>
      </c>
      <c r="AM10" s="173" t="s">
        <v>84</v>
      </c>
      <c r="AN10" s="173" t="s">
        <v>84</v>
      </c>
      <c r="AO10" s="173" t="s">
        <v>84</v>
      </c>
      <c r="AP10" s="1">
        <f>'JULY 10'!AP34</f>
        <v>11005104</v>
      </c>
      <c r="AQ10" s="221"/>
      <c r="AR10" s="174" t="s">
        <v>85</v>
      </c>
      <c r="AS10" s="222"/>
      <c r="AV10" s="39" t="s">
        <v>86</v>
      </c>
      <c r="AW10" s="39" t="s">
        <v>87</v>
      </c>
      <c r="AY10" s="80" t="s">
        <v>126</v>
      </c>
    </row>
    <row r="11" spans="2:51" x14ac:dyDescent="0.25">
      <c r="B11" s="40">
        <v>2</v>
      </c>
      <c r="C11" s="40">
        <v>4.1666666666666664E-2</v>
      </c>
      <c r="D11" s="102">
        <v>5</v>
      </c>
      <c r="E11" s="41">
        <f t="shared" ref="E11:E34" si="0">D11/1.42</f>
        <v>3.5211267605633805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139</v>
      </c>
      <c r="P11" s="103">
        <v>111</v>
      </c>
      <c r="Q11" s="103">
        <v>8703744</v>
      </c>
      <c r="R11" s="46">
        <f>IF(ISBLANK(Q11),"-",Q11-Q10)</f>
        <v>4731</v>
      </c>
      <c r="S11" s="47">
        <f>R11*24/1000</f>
        <v>113.544</v>
      </c>
      <c r="T11" s="47">
        <f>R11/1000</f>
        <v>4.7309999999999999</v>
      </c>
      <c r="U11" s="104">
        <v>4.2</v>
      </c>
      <c r="V11" s="104">
        <f>U11</f>
        <v>4.2</v>
      </c>
      <c r="W11" s="105" t="s">
        <v>131</v>
      </c>
      <c r="X11" s="107">
        <v>0</v>
      </c>
      <c r="Y11" s="107">
        <v>0</v>
      </c>
      <c r="Z11" s="107">
        <v>1187</v>
      </c>
      <c r="AA11" s="107">
        <v>1185</v>
      </c>
      <c r="AB11" s="107">
        <v>1045</v>
      </c>
      <c r="AC11" s="48" t="s">
        <v>90</v>
      </c>
      <c r="AD11" s="48" t="s">
        <v>90</v>
      </c>
      <c r="AE11" s="48" t="s">
        <v>90</v>
      </c>
      <c r="AF11" s="106" t="s">
        <v>90</v>
      </c>
      <c r="AG11" s="112">
        <v>48240764</v>
      </c>
      <c r="AH11" s="49">
        <f>IF(ISBLANK(AG11),"-",AG11-AG10)</f>
        <v>1132</v>
      </c>
      <c r="AI11" s="50">
        <f>AH11/T11</f>
        <v>239.27288099767492</v>
      </c>
      <c r="AJ11" s="95">
        <v>0</v>
      </c>
      <c r="AK11" s="95">
        <v>0</v>
      </c>
      <c r="AL11" s="95">
        <v>1</v>
      </c>
      <c r="AM11" s="95">
        <v>1</v>
      </c>
      <c r="AN11" s="95">
        <v>1</v>
      </c>
      <c r="AO11" s="95">
        <v>0.7</v>
      </c>
      <c r="AP11" s="107">
        <v>11006024</v>
      </c>
      <c r="AQ11" s="107">
        <f t="shared" ref="AQ11:AQ34" si="1">AP11-AP10</f>
        <v>920</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137</v>
      </c>
      <c r="P12" s="103">
        <v>108</v>
      </c>
      <c r="Q12" s="103">
        <v>8708308</v>
      </c>
      <c r="R12" s="46">
        <f t="shared" ref="R12:R34" si="4">IF(ISBLANK(Q12),"-",Q12-Q11)</f>
        <v>4564</v>
      </c>
      <c r="S12" s="47">
        <f t="shared" ref="S12:S34" si="5">R12*24/1000</f>
        <v>109.536</v>
      </c>
      <c r="T12" s="47">
        <f t="shared" ref="T12:T34" si="6">R12/1000</f>
        <v>4.5640000000000001</v>
      </c>
      <c r="U12" s="104">
        <v>5.6</v>
      </c>
      <c r="V12" s="104">
        <f t="shared" ref="V12:V34" si="7">U12</f>
        <v>5.6</v>
      </c>
      <c r="W12" s="105" t="s">
        <v>131</v>
      </c>
      <c r="X12" s="107">
        <v>0</v>
      </c>
      <c r="Y12" s="107">
        <v>0</v>
      </c>
      <c r="Z12" s="107">
        <v>1147</v>
      </c>
      <c r="AA12" s="107">
        <v>1185</v>
      </c>
      <c r="AB12" s="107">
        <v>1045</v>
      </c>
      <c r="AC12" s="48" t="s">
        <v>90</v>
      </c>
      <c r="AD12" s="48" t="s">
        <v>90</v>
      </c>
      <c r="AE12" s="48" t="s">
        <v>90</v>
      </c>
      <c r="AF12" s="106" t="s">
        <v>90</v>
      </c>
      <c r="AG12" s="112">
        <v>48241844</v>
      </c>
      <c r="AH12" s="49">
        <f>IF(ISBLANK(AG12),"-",AG12-AG11)</f>
        <v>1080</v>
      </c>
      <c r="AI12" s="50">
        <f t="shared" ref="AI12:AI34" si="8">AH12/T12</f>
        <v>236.63453111305873</v>
      </c>
      <c r="AJ12" s="95">
        <v>0</v>
      </c>
      <c r="AK12" s="95">
        <v>0</v>
      </c>
      <c r="AL12" s="95">
        <v>1</v>
      </c>
      <c r="AM12" s="95">
        <v>1</v>
      </c>
      <c r="AN12" s="95">
        <v>1</v>
      </c>
      <c r="AO12" s="95">
        <v>0.7</v>
      </c>
      <c r="AP12" s="107">
        <v>11006996</v>
      </c>
      <c r="AQ12" s="107">
        <f t="shared" si="1"/>
        <v>972</v>
      </c>
      <c r="AR12" s="110">
        <v>1.1200000000000001</v>
      </c>
      <c r="AS12" s="52" t="s">
        <v>113</v>
      </c>
      <c r="AV12" s="39" t="s">
        <v>92</v>
      </c>
      <c r="AW12" s="39" t="s">
        <v>93</v>
      </c>
      <c r="AY12" s="80" t="s">
        <v>124</v>
      </c>
    </row>
    <row r="13" spans="2:51" x14ac:dyDescent="0.25">
      <c r="B13" s="40">
        <v>2.0833333333333299</v>
      </c>
      <c r="C13" s="40">
        <v>0.125</v>
      </c>
      <c r="D13" s="102">
        <v>5</v>
      </c>
      <c r="E13" s="41">
        <f t="shared" si="0"/>
        <v>3.5211267605633805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133</v>
      </c>
      <c r="P13" s="103">
        <v>110</v>
      </c>
      <c r="Q13" s="103">
        <v>8712830</v>
      </c>
      <c r="R13" s="46">
        <f t="shared" si="4"/>
        <v>4522</v>
      </c>
      <c r="S13" s="47">
        <f t="shared" si="5"/>
        <v>108.52800000000001</v>
      </c>
      <c r="T13" s="47">
        <f t="shared" si="6"/>
        <v>4.5220000000000002</v>
      </c>
      <c r="U13" s="104">
        <v>7.3</v>
      </c>
      <c r="V13" s="104">
        <f t="shared" si="7"/>
        <v>7.3</v>
      </c>
      <c r="W13" s="105" t="s">
        <v>131</v>
      </c>
      <c r="X13" s="107">
        <v>0</v>
      </c>
      <c r="Y13" s="107">
        <v>0</v>
      </c>
      <c r="Z13" s="107">
        <v>1146</v>
      </c>
      <c r="AA13" s="107">
        <v>1185</v>
      </c>
      <c r="AB13" s="107">
        <v>1046</v>
      </c>
      <c r="AC13" s="48" t="s">
        <v>90</v>
      </c>
      <c r="AD13" s="48" t="s">
        <v>90</v>
      </c>
      <c r="AE13" s="48" t="s">
        <v>90</v>
      </c>
      <c r="AF13" s="106" t="s">
        <v>90</v>
      </c>
      <c r="AG13" s="112">
        <v>48242896</v>
      </c>
      <c r="AH13" s="49">
        <f>IF(ISBLANK(AG13),"-",AG13-AG12)</f>
        <v>1052</v>
      </c>
      <c r="AI13" s="50">
        <f t="shared" si="8"/>
        <v>232.64042459088898</v>
      </c>
      <c r="AJ13" s="95">
        <v>0</v>
      </c>
      <c r="AK13" s="95">
        <v>0</v>
      </c>
      <c r="AL13" s="95">
        <v>1</v>
      </c>
      <c r="AM13" s="95">
        <v>1</v>
      </c>
      <c r="AN13" s="95">
        <v>1</v>
      </c>
      <c r="AO13" s="95">
        <v>0.7</v>
      </c>
      <c r="AP13" s="107">
        <v>11007997</v>
      </c>
      <c r="AQ13" s="107">
        <f t="shared" si="1"/>
        <v>1001</v>
      </c>
      <c r="AR13" s="51"/>
      <c r="AS13" s="52" t="s">
        <v>113</v>
      </c>
      <c r="AV13" s="39" t="s">
        <v>94</v>
      </c>
      <c r="AW13" s="39" t="s">
        <v>95</v>
      </c>
      <c r="AY13" s="80" t="s">
        <v>129</v>
      </c>
    </row>
    <row r="14" spans="2:51" x14ac:dyDescent="0.25">
      <c r="B14" s="40">
        <v>2.125</v>
      </c>
      <c r="C14" s="40">
        <v>0.16666666666666699</v>
      </c>
      <c r="D14" s="102">
        <v>5</v>
      </c>
      <c r="E14" s="41">
        <f t="shared" si="0"/>
        <v>3.5211267605633805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120</v>
      </c>
      <c r="P14" s="103">
        <v>116</v>
      </c>
      <c r="Q14" s="103">
        <v>8716873</v>
      </c>
      <c r="R14" s="46">
        <f t="shared" si="4"/>
        <v>4043</v>
      </c>
      <c r="S14" s="47">
        <f t="shared" si="5"/>
        <v>97.031999999999996</v>
      </c>
      <c r="T14" s="47">
        <f t="shared" si="6"/>
        <v>4.0430000000000001</v>
      </c>
      <c r="U14" s="104">
        <v>8.9</v>
      </c>
      <c r="V14" s="104">
        <f t="shared" si="7"/>
        <v>8.9</v>
      </c>
      <c r="W14" s="105" t="s">
        <v>131</v>
      </c>
      <c r="X14" s="107">
        <v>0</v>
      </c>
      <c r="Y14" s="107">
        <v>0</v>
      </c>
      <c r="Z14" s="107">
        <v>1146</v>
      </c>
      <c r="AA14" s="107">
        <v>1185</v>
      </c>
      <c r="AB14" s="107">
        <v>1056</v>
      </c>
      <c r="AC14" s="48" t="s">
        <v>90</v>
      </c>
      <c r="AD14" s="48" t="s">
        <v>90</v>
      </c>
      <c r="AE14" s="48" t="s">
        <v>90</v>
      </c>
      <c r="AF14" s="106" t="s">
        <v>90</v>
      </c>
      <c r="AG14" s="112">
        <v>48243935</v>
      </c>
      <c r="AH14" s="49">
        <f t="shared" ref="AH14:AH34" si="9">IF(ISBLANK(AG14),"-",AG14-AG13)</f>
        <v>1039</v>
      </c>
      <c r="AI14" s="50">
        <f t="shared" si="8"/>
        <v>256.98738560474897</v>
      </c>
      <c r="AJ14" s="95">
        <v>0</v>
      </c>
      <c r="AK14" s="95">
        <v>0</v>
      </c>
      <c r="AL14" s="95">
        <v>1</v>
      </c>
      <c r="AM14" s="95">
        <v>1</v>
      </c>
      <c r="AN14" s="95">
        <v>1</v>
      </c>
      <c r="AO14" s="95">
        <v>0.7</v>
      </c>
      <c r="AP14" s="107">
        <v>11008892</v>
      </c>
      <c r="AQ14" s="107">
        <f>AP14-AP13</f>
        <v>895</v>
      </c>
      <c r="AR14" s="51"/>
      <c r="AS14" s="52" t="s">
        <v>113</v>
      </c>
      <c r="AT14" s="54"/>
      <c r="AV14" s="39" t="s">
        <v>96</v>
      </c>
      <c r="AW14" s="39" t="s">
        <v>97</v>
      </c>
      <c r="AY14" s="80" t="s">
        <v>140</v>
      </c>
    </row>
    <row r="15" spans="2:51" ht="14.25" customHeight="1" x14ac:dyDescent="0.25">
      <c r="B15" s="40">
        <v>2.1666666666666701</v>
      </c>
      <c r="C15" s="40">
        <v>0.20833333333333301</v>
      </c>
      <c r="D15" s="102">
        <v>6</v>
      </c>
      <c r="E15" s="41">
        <f t="shared" si="0"/>
        <v>4.2253521126760569</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126</v>
      </c>
      <c r="P15" s="103">
        <v>119</v>
      </c>
      <c r="Q15" s="103">
        <v>8721197</v>
      </c>
      <c r="R15" s="46">
        <f t="shared" si="4"/>
        <v>4324</v>
      </c>
      <c r="S15" s="47">
        <f t="shared" si="5"/>
        <v>103.776</v>
      </c>
      <c r="T15" s="47">
        <f t="shared" si="6"/>
        <v>4.3239999999999998</v>
      </c>
      <c r="U15" s="104">
        <v>9.5</v>
      </c>
      <c r="V15" s="104">
        <f t="shared" si="7"/>
        <v>9.5</v>
      </c>
      <c r="W15" s="105" t="s">
        <v>131</v>
      </c>
      <c r="X15" s="107">
        <v>0</v>
      </c>
      <c r="Y15" s="107">
        <v>0</v>
      </c>
      <c r="Z15" s="107">
        <v>1147</v>
      </c>
      <c r="AA15" s="107">
        <v>1185</v>
      </c>
      <c r="AB15" s="107">
        <v>1076</v>
      </c>
      <c r="AC15" s="48" t="s">
        <v>90</v>
      </c>
      <c r="AD15" s="48" t="s">
        <v>90</v>
      </c>
      <c r="AE15" s="48" t="s">
        <v>90</v>
      </c>
      <c r="AF15" s="106" t="s">
        <v>90</v>
      </c>
      <c r="AG15" s="112">
        <v>48245144</v>
      </c>
      <c r="AH15" s="49">
        <f t="shared" si="9"/>
        <v>1209</v>
      </c>
      <c r="AI15" s="50">
        <f t="shared" si="8"/>
        <v>279.6022201665125</v>
      </c>
      <c r="AJ15" s="95">
        <v>0</v>
      </c>
      <c r="AK15" s="95">
        <v>0</v>
      </c>
      <c r="AL15" s="95">
        <v>1</v>
      </c>
      <c r="AM15" s="95">
        <v>1</v>
      </c>
      <c r="AN15" s="95">
        <v>1</v>
      </c>
      <c r="AO15" s="95">
        <v>0.7</v>
      </c>
      <c r="AP15" s="107">
        <v>11009030</v>
      </c>
      <c r="AQ15" s="107">
        <f>AP15-AP14</f>
        <v>138</v>
      </c>
      <c r="AR15" s="51"/>
      <c r="AS15" s="52" t="s">
        <v>113</v>
      </c>
      <c r="AV15" s="39" t="s">
        <v>98</v>
      </c>
      <c r="AW15" s="39" t="s">
        <v>99</v>
      </c>
      <c r="AY15" s="94"/>
    </row>
    <row r="16" spans="2:51" x14ac:dyDescent="0.25">
      <c r="B16" s="40">
        <v>2.2083333333333299</v>
      </c>
      <c r="C16" s="40">
        <v>0.25</v>
      </c>
      <c r="D16" s="102">
        <v>6</v>
      </c>
      <c r="E16" s="41">
        <f t="shared" si="0"/>
        <v>4.2253521126760569</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145</v>
      </c>
      <c r="P16" s="103">
        <v>143</v>
      </c>
      <c r="Q16" s="103">
        <v>8726956</v>
      </c>
      <c r="R16" s="46">
        <f t="shared" si="4"/>
        <v>5759</v>
      </c>
      <c r="S16" s="47">
        <f t="shared" si="5"/>
        <v>138.21600000000001</v>
      </c>
      <c r="T16" s="47">
        <f t="shared" si="6"/>
        <v>5.7590000000000003</v>
      </c>
      <c r="U16" s="104">
        <v>9.5</v>
      </c>
      <c r="V16" s="104">
        <f t="shared" si="7"/>
        <v>9.5</v>
      </c>
      <c r="W16" s="105" t="s">
        <v>131</v>
      </c>
      <c r="X16" s="107">
        <v>0</v>
      </c>
      <c r="Y16" s="107">
        <v>0</v>
      </c>
      <c r="Z16" s="107">
        <v>1186</v>
      </c>
      <c r="AA16" s="107">
        <v>1185</v>
      </c>
      <c r="AB16" s="107">
        <v>1187</v>
      </c>
      <c r="AC16" s="48" t="s">
        <v>90</v>
      </c>
      <c r="AD16" s="48" t="s">
        <v>90</v>
      </c>
      <c r="AE16" s="48" t="s">
        <v>90</v>
      </c>
      <c r="AF16" s="106" t="s">
        <v>90</v>
      </c>
      <c r="AG16" s="112">
        <v>48246372</v>
      </c>
      <c r="AH16" s="49">
        <f t="shared" si="9"/>
        <v>1228</v>
      </c>
      <c r="AI16" s="50">
        <f t="shared" si="8"/>
        <v>213.23146379579788</v>
      </c>
      <c r="AJ16" s="95">
        <v>0</v>
      </c>
      <c r="AK16" s="95">
        <v>0</v>
      </c>
      <c r="AL16" s="95">
        <v>1</v>
      </c>
      <c r="AM16" s="95">
        <v>1</v>
      </c>
      <c r="AN16" s="95">
        <v>1</v>
      </c>
      <c r="AO16" s="95">
        <v>0</v>
      </c>
      <c r="AP16" s="107">
        <v>11009030</v>
      </c>
      <c r="AQ16" s="107">
        <f>AP16-AP15</f>
        <v>0</v>
      </c>
      <c r="AR16" s="53">
        <v>1.1399999999999999</v>
      </c>
      <c r="AS16" s="52" t="s">
        <v>101</v>
      </c>
      <c r="AV16" s="39" t="s">
        <v>102</v>
      </c>
      <c r="AW16" s="39" t="s">
        <v>103</v>
      </c>
      <c r="AY16" s="94"/>
    </row>
    <row r="17" spans="1:51" x14ac:dyDescent="0.25">
      <c r="B17" s="40">
        <v>2.25</v>
      </c>
      <c r="C17" s="40">
        <v>0.29166666666666702</v>
      </c>
      <c r="D17" s="102">
        <v>7</v>
      </c>
      <c r="E17" s="41">
        <f t="shared" si="0"/>
        <v>4.9295774647887329</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139</v>
      </c>
      <c r="P17" s="103">
        <v>140</v>
      </c>
      <c r="Q17" s="103">
        <v>8732764</v>
      </c>
      <c r="R17" s="46">
        <f t="shared" si="4"/>
        <v>5808</v>
      </c>
      <c r="S17" s="47">
        <f t="shared" si="5"/>
        <v>139.392</v>
      </c>
      <c r="T17" s="47">
        <f t="shared" si="6"/>
        <v>5.8079999999999998</v>
      </c>
      <c r="U17" s="104">
        <v>9.3000000000000007</v>
      </c>
      <c r="V17" s="104">
        <f t="shared" si="7"/>
        <v>9.3000000000000007</v>
      </c>
      <c r="W17" s="105" t="s">
        <v>127</v>
      </c>
      <c r="X17" s="107">
        <v>0</v>
      </c>
      <c r="Y17" s="107">
        <v>1006</v>
      </c>
      <c r="Z17" s="107">
        <v>1187</v>
      </c>
      <c r="AA17" s="107">
        <v>1185</v>
      </c>
      <c r="AB17" s="107">
        <v>1187</v>
      </c>
      <c r="AC17" s="48" t="s">
        <v>90</v>
      </c>
      <c r="AD17" s="48" t="s">
        <v>90</v>
      </c>
      <c r="AE17" s="48" t="s">
        <v>90</v>
      </c>
      <c r="AF17" s="106" t="s">
        <v>90</v>
      </c>
      <c r="AG17" s="112">
        <v>48247676</v>
      </c>
      <c r="AH17" s="49">
        <f t="shared" si="9"/>
        <v>1304</v>
      </c>
      <c r="AI17" s="50">
        <f t="shared" si="8"/>
        <v>224.51790633608817</v>
      </c>
      <c r="AJ17" s="95">
        <v>0</v>
      </c>
      <c r="AK17" s="95">
        <v>1</v>
      </c>
      <c r="AL17" s="95">
        <v>1</v>
      </c>
      <c r="AM17" s="95">
        <v>1</v>
      </c>
      <c r="AN17" s="95">
        <v>1</v>
      </c>
      <c r="AO17" s="95">
        <v>0</v>
      </c>
      <c r="AP17" s="107">
        <v>11009030</v>
      </c>
      <c r="AQ17" s="107">
        <f t="shared" si="1"/>
        <v>0</v>
      </c>
      <c r="AR17" s="51"/>
      <c r="AS17" s="52" t="s">
        <v>101</v>
      </c>
      <c r="AT17" s="54"/>
      <c r="AV17" s="39" t="s">
        <v>104</v>
      </c>
      <c r="AW17" s="39" t="s">
        <v>105</v>
      </c>
      <c r="AY17" s="97"/>
    </row>
    <row r="18" spans="1:51" x14ac:dyDescent="0.25">
      <c r="B18" s="40">
        <v>2.2916666666666701</v>
      </c>
      <c r="C18" s="40">
        <v>0.33333333333333298</v>
      </c>
      <c r="D18" s="102">
        <v>6</v>
      </c>
      <c r="E18" s="41">
        <f t="shared" si="0"/>
        <v>4.2253521126760569</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137</v>
      </c>
      <c r="P18" s="103">
        <v>144</v>
      </c>
      <c r="Q18" s="103">
        <v>8738812</v>
      </c>
      <c r="R18" s="46">
        <f t="shared" si="4"/>
        <v>6048</v>
      </c>
      <c r="S18" s="47">
        <f t="shared" si="5"/>
        <v>145.15199999999999</v>
      </c>
      <c r="T18" s="47">
        <f t="shared" si="6"/>
        <v>6.048</v>
      </c>
      <c r="U18" s="104">
        <v>8.9</v>
      </c>
      <c r="V18" s="104">
        <f t="shared" si="7"/>
        <v>8.9</v>
      </c>
      <c r="W18" s="105" t="s">
        <v>127</v>
      </c>
      <c r="X18" s="107">
        <v>0</v>
      </c>
      <c r="Y18" s="107">
        <v>1006</v>
      </c>
      <c r="Z18" s="107">
        <v>1187</v>
      </c>
      <c r="AA18" s="107">
        <v>1185</v>
      </c>
      <c r="AB18" s="107">
        <v>1187</v>
      </c>
      <c r="AC18" s="48" t="s">
        <v>90</v>
      </c>
      <c r="AD18" s="48" t="s">
        <v>90</v>
      </c>
      <c r="AE18" s="48" t="s">
        <v>90</v>
      </c>
      <c r="AF18" s="106" t="s">
        <v>90</v>
      </c>
      <c r="AG18" s="112">
        <v>48249036</v>
      </c>
      <c r="AH18" s="49">
        <f t="shared" si="9"/>
        <v>1360</v>
      </c>
      <c r="AI18" s="50">
        <f t="shared" si="8"/>
        <v>224.86772486772486</v>
      </c>
      <c r="AJ18" s="95">
        <v>0</v>
      </c>
      <c r="AK18" s="95">
        <v>1</v>
      </c>
      <c r="AL18" s="95">
        <v>1</v>
      </c>
      <c r="AM18" s="95">
        <v>1</v>
      </c>
      <c r="AN18" s="95">
        <v>1</v>
      </c>
      <c r="AO18" s="95">
        <v>0</v>
      </c>
      <c r="AP18" s="107">
        <v>11009030</v>
      </c>
      <c r="AQ18" s="107">
        <f t="shared" si="1"/>
        <v>0</v>
      </c>
      <c r="AR18" s="51"/>
      <c r="AS18" s="52" t="s">
        <v>101</v>
      </c>
      <c r="AV18" s="39" t="s">
        <v>106</v>
      </c>
      <c r="AW18" s="39" t="s">
        <v>107</v>
      </c>
      <c r="AY18" s="97"/>
    </row>
    <row r="19" spans="1:51" x14ac:dyDescent="0.25">
      <c r="A19" s="94" t="s">
        <v>130</v>
      </c>
      <c r="B19" s="40">
        <v>2.3333333333333299</v>
      </c>
      <c r="C19" s="40">
        <v>0.375</v>
      </c>
      <c r="D19" s="102">
        <v>6</v>
      </c>
      <c r="E19" s="41">
        <f t="shared" si="0"/>
        <v>4.2253521126760569</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134</v>
      </c>
      <c r="P19" s="103">
        <v>148</v>
      </c>
      <c r="Q19" s="103">
        <v>8744888</v>
      </c>
      <c r="R19" s="46">
        <f t="shared" si="4"/>
        <v>6076</v>
      </c>
      <c r="S19" s="47">
        <f t="shared" si="5"/>
        <v>145.82400000000001</v>
      </c>
      <c r="T19" s="47">
        <f t="shared" si="6"/>
        <v>6.0759999999999996</v>
      </c>
      <c r="U19" s="104">
        <v>8.3000000000000007</v>
      </c>
      <c r="V19" s="104">
        <f t="shared" si="7"/>
        <v>8.3000000000000007</v>
      </c>
      <c r="W19" s="105" t="s">
        <v>127</v>
      </c>
      <c r="X19" s="107">
        <v>0</v>
      </c>
      <c r="Y19" s="107">
        <v>1067</v>
      </c>
      <c r="Z19" s="107">
        <v>1186</v>
      </c>
      <c r="AA19" s="107">
        <v>1185</v>
      </c>
      <c r="AB19" s="107">
        <v>1187</v>
      </c>
      <c r="AC19" s="48" t="s">
        <v>90</v>
      </c>
      <c r="AD19" s="48" t="s">
        <v>90</v>
      </c>
      <c r="AE19" s="48" t="s">
        <v>90</v>
      </c>
      <c r="AF19" s="106" t="s">
        <v>90</v>
      </c>
      <c r="AG19" s="112">
        <v>48250400</v>
      </c>
      <c r="AH19" s="49">
        <f t="shared" si="9"/>
        <v>1364</v>
      </c>
      <c r="AI19" s="50">
        <f t="shared" si="8"/>
        <v>224.48979591836735</v>
      </c>
      <c r="AJ19" s="95">
        <v>0</v>
      </c>
      <c r="AK19" s="95">
        <v>1</v>
      </c>
      <c r="AL19" s="95">
        <v>1</v>
      </c>
      <c r="AM19" s="95">
        <v>1</v>
      </c>
      <c r="AN19" s="95">
        <v>1</v>
      </c>
      <c r="AO19" s="95">
        <v>0</v>
      </c>
      <c r="AP19" s="107">
        <v>11009030</v>
      </c>
      <c r="AQ19" s="107">
        <f t="shared" si="1"/>
        <v>0</v>
      </c>
      <c r="AR19" s="51"/>
      <c r="AS19" s="52" t="s">
        <v>101</v>
      </c>
      <c r="AV19" s="39" t="s">
        <v>108</v>
      </c>
      <c r="AW19" s="39" t="s">
        <v>109</v>
      </c>
      <c r="AY19" s="97"/>
    </row>
    <row r="20" spans="1:51" x14ac:dyDescent="0.25">
      <c r="B20" s="40">
        <v>2.375</v>
      </c>
      <c r="C20" s="40">
        <v>0.41666666666666669</v>
      </c>
      <c r="D20" s="102">
        <v>6</v>
      </c>
      <c r="E20" s="41">
        <f t="shared" si="0"/>
        <v>4.2253521126760569</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133</v>
      </c>
      <c r="P20" s="103">
        <v>146</v>
      </c>
      <c r="Q20" s="103">
        <v>8751282</v>
      </c>
      <c r="R20" s="46">
        <f t="shared" si="4"/>
        <v>6394</v>
      </c>
      <c r="S20" s="47">
        <f t="shared" si="5"/>
        <v>153.45599999999999</v>
      </c>
      <c r="T20" s="47">
        <f t="shared" si="6"/>
        <v>6.3940000000000001</v>
      </c>
      <c r="U20" s="104">
        <v>7.5</v>
      </c>
      <c r="V20" s="104">
        <f t="shared" si="7"/>
        <v>7.5</v>
      </c>
      <c r="W20" s="105" t="s">
        <v>127</v>
      </c>
      <c r="X20" s="107">
        <v>0</v>
      </c>
      <c r="Y20" s="107">
        <v>1118</v>
      </c>
      <c r="Z20" s="107">
        <v>1187</v>
      </c>
      <c r="AA20" s="107">
        <v>1185</v>
      </c>
      <c r="AB20" s="107">
        <v>1188</v>
      </c>
      <c r="AC20" s="48" t="s">
        <v>90</v>
      </c>
      <c r="AD20" s="48" t="s">
        <v>90</v>
      </c>
      <c r="AE20" s="48" t="s">
        <v>90</v>
      </c>
      <c r="AF20" s="106" t="s">
        <v>90</v>
      </c>
      <c r="AG20" s="112">
        <v>48251832</v>
      </c>
      <c r="AH20" s="49">
        <f t="shared" si="9"/>
        <v>1432</v>
      </c>
      <c r="AI20" s="50">
        <f t="shared" si="8"/>
        <v>223.95996246481076</v>
      </c>
      <c r="AJ20" s="95">
        <v>0</v>
      </c>
      <c r="AK20" s="95">
        <v>1</v>
      </c>
      <c r="AL20" s="95">
        <v>1</v>
      </c>
      <c r="AM20" s="95">
        <v>1</v>
      </c>
      <c r="AN20" s="95">
        <v>1</v>
      </c>
      <c r="AO20" s="95">
        <v>0</v>
      </c>
      <c r="AP20" s="107">
        <v>11009030</v>
      </c>
      <c r="AQ20" s="107">
        <f t="shared" si="1"/>
        <v>0</v>
      </c>
      <c r="AR20" s="53">
        <v>0.84</v>
      </c>
      <c r="AS20" s="52" t="s">
        <v>130</v>
      </c>
      <c r="AY20" s="97"/>
    </row>
    <row r="21" spans="1:51" x14ac:dyDescent="0.25">
      <c r="B21" s="40">
        <v>2.4166666666666701</v>
      </c>
      <c r="C21" s="40">
        <v>0.45833333333333298</v>
      </c>
      <c r="D21" s="102">
        <v>6</v>
      </c>
      <c r="E21" s="41">
        <f t="shared" si="0"/>
        <v>4.2253521126760569</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129</v>
      </c>
      <c r="P21" s="103">
        <v>145</v>
      </c>
      <c r="Q21" s="103">
        <v>8757504</v>
      </c>
      <c r="R21" s="46">
        <f t="shared" si="4"/>
        <v>6222</v>
      </c>
      <c r="S21" s="47">
        <f t="shared" si="5"/>
        <v>149.328</v>
      </c>
      <c r="T21" s="47">
        <f t="shared" si="6"/>
        <v>6.2220000000000004</v>
      </c>
      <c r="U21" s="104">
        <v>6.6</v>
      </c>
      <c r="V21" s="104">
        <f t="shared" si="7"/>
        <v>6.6</v>
      </c>
      <c r="W21" s="105" t="s">
        <v>127</v>
      </c>
      <c r="X21" s="107">
        <v>0</v>
      </c>
      <c r="Y21" s="107">
        <v>1118</v>
      </c>
      <c r="Z21" s="107">
        <v>1187</v>
      </c>
      <c r="AA21" s="107">
        <v>1185</v>
      </c>
      <c r="AB21" s="107">
        <v>1187</v>
      </c>
      <c r="AC21" s="48" t="s">
        <v>90</v>
      </c>
      <c r="AD21" s="48" t="s">
        <v>90</v>
      </c>
      <c r="AE21" s="48" t="s">
        <v>90</v>
      </c>
      <c r="AF21" s="106" t="s">
        <v>90</v>
      </c>
      <c r="AG21" s="112">
        <v>48253240</v>
      </c>
      <c r="AH21" s="49">
        <f t="shared" si="9"/>
        <v>1408</v>
      </c>
      <c r="AI21" s="50">
        <f t="shared" si="8"/>
        <v>226.29379620700738</v>
      </c>
      <c r="AJ21" s="95">
        <v>0</v>
      </c>
      <c r="AK21" s="95">
        <v>1</v>
      </c>
      <c r="AL21" s="95">
        <v>1</v>
      </c>
      <c r="AM21" s="95">
        <v>1</v>
      </c>
      <c r="AN21" s="95">
        <v>1</v>
      </c>
      <c r="AO21" s="95">
        <v>0</v>
      </c>
      <c r="AP21" s="107">
        <v>11009030</v>
      </c>
      <c r="AQ21" s="107">
        <f t="shared" si="1"/>
        <v>0</v>
      </c>
      <c r="AR21" s="51"/>
      <c r="AS21" s="52" t="s">
        <v>101</v>
      </c>
      <c r="AY21" s="97"/>
    </row>
    <row r="22" spans="1:51" x14ac:dyDescent="0.25">
      <c r="A22" s="94" t="s">
        <v>138</v>
      </c>
      <c r="B22" s="40">
        <v>2.4583333333333299</v>
      </c>
      <c r="C22" s="40">
        <v>0.5</v>
      </c>
      <c r="D22" s="102">
        <v>5</v>
      </c>
      <c r="E22" s="41">
        <f t="shared" si="0"/>
        <v>3.5211267605633805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128</v>
      </c>
      <c r="P22" s="103">
        <v>147</v>
      </c>
      <c r="Q22" s="103">
        <v>8763784</v>
      </c>
      <c r="R22" s="46">
        <f t="shared" si="4"/>
        <v>6280</v>
      </c>
      <c r="S22" s="47">
        <f t="shared" si="5"/>
        <v>150.72</v>
      </c>
      <c r="T22" s="47">
        <f t="shared" si="6"/>
        <v>6.28</v>
      </c>
      <c r="U22" s="104">
        <v>5.7</v>
      </c>
      <c r="V22" s="104">
        <f t="shared" si="7"/>
        <v>5.7</v>
      </c>
      <c r="W22" s="105" t="s">
        <v>127</v>
      </c>
      <c r="X22" s="107">
        <v>0</v>
      </c>
      <c r="Y22" s="107">
        <v>1118</v>
      </c>
      <c r="Z22" s="107">
        <v>1186</v>
      </c>
      <c r="AA22" s="107">
        <v>1185</v>
      </c>
      <c r="AB22" s="107">
        <v>1187</v>
      </c>
      <c r="AC22" s="48" t="s">
        <v>90</v>
      </c>
      <c r="AD22" s="48" t="s">
        <v>90</v>
      </c>
      <c r="AE22" s="48" t="s">
        <v>90</v>
      </c>
      <c r="AF22" s="106" t="s">
        <v>90</v>
      </c>
      <c r="AG22" s="112">
        <v>48254700</v>
      </c>
      <c r="AH22" s="49">
        <f t="shared" si="9"/>
        <v>1460</v>
      </c>
      <c r="AI22" s="50">
        <f t="shared" si="8"/>
        <v>232.484076433121</v>
      </c>
      <c r="AJ22" s="95">
        <v>0</v>
      </c>
      <c r="AK22" s="95">
        <v>1</v>
      </c>
      <c r="AL22" s="95">
        <v>1</v>
      </c>
      <c r="AM22" s="95">
        <v>1</v>
      </c>
      <c r="AN22" s="95">
        <v>1</v>
      </c>
      <c r="AO22" s="95">
        <v>0</v>
      </c>
      <c r="AP22" s="107">
        <v>11009030</v>
      </c>
      <c r="AQ22" s="107">
        <f t="shared" si="1"/>
        <v>0</v>
      </c>
      <c r="AR22" s="51"/>
      <c r="AS22" s="52" t="s">
        <v>101</v>
      </c>
      <c r="AV22" s="55" t="s">
        <v>110</v>
      </c>
      <c r="AY22" s="97"/>
    </row>
    <row r="23" spans="1:51" x14ac:dyDescent="0.25">
      <c r="B23" s="40">
        <v>2.5</v>
      </c>
      <c r="C23" s="40">
        <v>0.54166666666666696</v>
      </c>
      <c r="D23" s="102">
        <v>5</v>
      </c>
      <c r="E23" s="41">
        <f t="shared" si="0"/>
        <v>3.5211267605633805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129</v>
      </c>
      <c r="P23" s="103">
        <v>142</v>
      </c>
      <c r="Q23" s="103">
        <v>8769638</v>
      </c>
      <c r="R23" s="46">
        <f t="shared" si="4"/>
        <v>5854</v>
      </c>
      <c r="S23" s="47">
        <f t="shared" si="5"/>
        <v>140.49600000000001</v>
      </c>
      <c r="T23" s="47">
        <f t="shared" si="6"/>
        <v>5.8540000000000001</v>
      </c>
      <c r="U23" s="104">
        <v>5</v>
      </c>
      <c r="V23" s="104">
        <f t="shared" si="7"/>
        <v>5</v>
      </c>
      <c r="W23" s="105" t="s">
        <v>127</v>
      </c>
      <c r="X23" s="107">
        <v>0</v>
      </c>
      <c r="Y23" s="107">
        <v>1118</v>
      </c>
      <c r="Z23" s="107">
        <v>1187</v>
      </c>
      <c r="AA23" s="107">
        <v>1185</v>
      </c>
      <c r="AB23" s="107">
        <v>1187</v>
      </c>
      <c r="AC23" s="48" t="s">
        <v>90</v>
      </c>
      <c r="AD23" s="48" t="s">
        <v>90</v>
      </c>
      <c r="AE23" s="48" t="s">
        <v>90</v>
      </c>
      <c r="AF23" s="106" t="s">
        <v>90</v>
      </c>
      <c r="AG23" s="112">
        <v>48256052</v>
      </c>
      <c r="AH23" s="49">
        <f t="shared" si="9"/>
        <v>1352</v>
      </c>
      <c r="AI23" s="50">
        <f t="shared" si="8"/>
        <v>230.9531943969935</v>
      </c>
      <c r="AJ23" s="95">
        <v>0</v>
      </c>
      <c r="AK23" s="95">
        <v>1</v>
      </c>
      <c r="AL23" s="95">
        <v>1</v>
      </c>
      <c r="AM23" s="95">
        <v>1</v>
      </c>
      <c r="AN23" s="95">
        <v>1</v>
      </c>
      <c r="AO23" s="95">
        <v>0</v>
      </c>
      <c r="AP23" s="107">
        <v>11009030</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132</v>
      </c>
      <c r="P24" s="103">
        <v>138</v>
      </c>
      <c r="Q24" s="103">
        <v>8775649</v>
      </c>
      <c r="R24" s="46">
        <f t="shared" si="4"/>
        <v>6011</v>
      </c>
      <c r="S24" s="47">
        <f t="shared" si="5"/>
        <v>144.26400000000001</v>
      </c>
      <c r="T24" s="47">
        <f t="shared" si="6"/>
        <v>6.0110000000000001</v>
      </c>
      <c r="U24" s="104">
        <v>4.4000000000000004</v>
      </c>
      <c r="V24" s="104">
        <f t="shared" si="7"/>
        <v>4.4000000000000004</v>
      </c>
      <c r="W24" s="105" t="s">
        <v>127</v>
      </c>
      <c r="X24" s="107">
        <v>0</v>
      </c>
      <c r="Y24" s="107">
        <v>1055</v>
      </c>
      <c r="Z24" s="107">
        <v>1187</v>
      </c>
      <c r="AA24" s="107">
        <v>1185</v>
      </c>
      <c r="AB24" s="107">
        <v>1187</v>
      </c>
      <c r="AC24" s="48" t="s">
        <v>90</v>
      </c>
      <c r="AD24" s="48" t="s">
        <v>90</v>
      </c>
      <c r="AE24" s="48" t="s">
        <v>90</v>
      </c>
      <c r="AF24" s="106" t="s">
        <v>90</v>
      </c>
      <c r="AG24" s="112">
        <v>48257448</v>
      </c>
      <c r="AH24" s="49">
        <f>IF(ISBLANK(AG24),"-",AG24-AG23)</f>
        <v>1396</v>
      </c>
      <c r="AI24" s="50">
        <f t="shared" si="8"/>
        <v>232.24089169855264</v>
      </c>
      <c r="AJ24" s="95">
        <v>0</v>
      </c>
      <c r="AK24" s="95">
        <v>1</v>
      </c>
      <c r="AL24" s="95">
        <v>1</v>
      </c>
      <c r="AM24" s="95">
        <v>1</v>
      </c>
      <c r="AN24" s="95">
        <v>1</v>
      </c>
      <c r="AO24" s="95">
        <v>0</v>
      </c>
      <c r="AP24" s="107">
        <v>11009030</v>
      </c>
      <c r="AQ24" s="107">
        <f t="shared" si="1"/>
        <v>0</v>
      </c>
      <c r="AR24" s="53">
        <v>1.34</v>
      </c>
      <c r="AS24" s="52" t="s">
        <v>113</v>
      </c>
      <c r="AV24" s="58" t="s">
        <v>29</v>
      </c>
      <c r="AW24" s="58">
        <v>14.7</v>
      </c>
      <c r="AY24" s="97"/>
    </row>
    <row r="25" spans="1:51" x14ac:dyDescent="0.25">
      <c r="B25" s="40">
        <v>2.5833333333333299</v>
      </c>
      <c r="C25" s="40">
        <v>0.625</v>
      </c>
      <c r="D25" s="102">
        <v>5</v>
      </c>
      <c r="E25" s="41">
        <f t="shared" si="0"/>
        <v>3.5211267605633805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133</v>
      </c>
      <c r="P25" s="103">
        <v>134</v>
      </c>
      <c r="Q25" s="103">
        <v>8781293</v>
      </c>
      <c r="R25" s="46">
        <f t="shared" si="4"/>
        <v>5644</v>
      </c>
      <c r="S25" s="47">
        <f t="shared" si="5"/>
        <v>135.45599999999999</v>
      </c>
      <c r="T25" s="47">
        <f t="shared" si="6"/>
        <v>5.6440000000000001</v>
      </c>
      <c r="U25" s="104">
        <v>4</v>
      </c>
      <c r="V25" s="104">
        <f t="shared" si="7"/>
        <v>4</v>
      </c>
      <c r="W25" s="105" t="s">
        <v>127</v>
      </c>
      <c r="X25" s="107">
        <v>0</v>
      </c>
      <c r="Y25" s="107">
        <v>1014</v>
      </c>
      <c r="Z25" s="107">
        <v>1187</v>
      </c>
      <c r="AA25" s="107">
        <v>1185</v>
      </c>
      <c r="AB25" s="107">
        <v>1186</v>
      </c>
      <c r="AC25" s="48" t="s">
        <v>90</v>
      </c>
      <c r="AD25" s="48" t="s">
        <v>90</v>
      </c>
      <c r="AE25" s="48" t="s">
        <v>90</v>
      </c>
      <c r="AF25" s="106" t="s">
        <v>90</v>
      </c>
      <c r="AG25" s="112">
        <v>48258772</v>
      </c>
      <c r="AH25" s="49">
        <f t="shared" si="9"/>
        <v>1324</v>
      </c>
      <c r="AI25" s="50">
        <f t="shared" si="8"/>
        <v>234.58540042523032</v>
      </c>
      <c r="AJ25" s="95">
        <v>0</v>
      </c>
      <c r="AK25" s="95">
        <v>1</v>
      </c>
      <c r="AL25" s="95">
        <v>1</v>
      </c>
      <c r="AM25" s="95">
        <v>1</v>
      </c>
      <c r="AN25" s="95">
        <v>1</v>
      </c>
      <c r="AO25" s="95">
        <v>0</v>
      </c>
      <c r="AP25" s="107">
        <v>11009030</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136</v>
      </c>
      <c r="P26" s="103">
        <v>138</v>
      </c>
      <c r="Q26" s="103">
        <v>8787009</v>
      </c>
      <c r="R26" s="46">
        <f t="shared" si="4"/>
        <v>5716</v>
      </c>
      <c r="S26" s="47">
        <f t="shared" si="5"/>
        <v>137.184</v>
      </c>
      <c r="T26" s="47">
        <f t="shared" si="6"/>
        <v>5.7160000000000002</v>
      </c>
      <c r="U26" s="104">
        <v>3.8</v>
      </c>
      <c r="V26" s="104">
        <f t="shared" si="7"/>
        <v>3.8</v>
      </c>
      <c r="W26" s="105" t="s">
        <v>127</v>
      </c>
      <c r="X26" s="107">
        <v>0</v>
      </c>
      <c r="Y26" s="107">
        <v>1014</v>
      </c>
      <c r="Z26" s="107">
        <v>1186</v>
      </c>
      <c r="AA26" s="107">
        <v>1185</v>
      </c>
      <c r="AB26" s="107">
        <v>1187</v>
      </c>
      <c r="AC26" s="48" t="s">
        <v>90</v>
      </c>
      <c r="AD26" s="48" t="s">
        <v>90</v>
      </c>
      <c r="AE26" s="48" t="s">
        <v>90</v>
      </c>
      <c r="AF26" s="106" t="s">
        <v>90</v>
      </c>
      <c r="AG26" s="112">
        <v>48260100</v>
      </c>
      <c r="AH26" s="49">
        <f t="shared" si="9"/>
        <v>1328</v>
      </c>
      <c r="AI26" s="50">
        <f t="shared" si="8"/>
        <v>232.33030090972707</v>
      </c>
      <c r="AJ26" s="95">
        <v>0</v>
      </c>
      <c r="AK26" s="95">
        <v>1</v>
      </c>
      <c r="AL26" s="95">
        <v>1</v>
      </c>
      <c r="AM26" s="95">
        <v>1</v>
      </c>
      <c r="AN26" s="95">
        <v>1</v>
      </c>
      <c r="AO26" s="95">
        <v>0</v>
      </c>
      <c r="AP26" s="107">
        <v>11009030</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137</v>
      </c>
      <c r="P27" s="103">
        <v>140</v>
      </c>
      <c r="Q27" s="103">
        <v>8793028</v>
      </c>
      <c r="R27" s="46">
        <f t="shared" si="4"/>
        <v>6019</v>
      </c>
      <c r="S27" s="47">
        <f t="shared" si="5"/>
        <v>144.45599999999999</v>
      </c>
      <c r="T27" s="47">
        <f t="shared" si="6"/>
        <v>6.0190000000000001</v>
      </c>
      <c r="U27" s="104">
        <v>3.5</v>
      </c>
      <c r="V27" s="104">
        <f t="shared" si="7"/>
        <v>3.5</v>
      </c>
      <c r="W27" s="105" t="s">
        <v>127</v>
      </c>
      <c r="X27" s="107">
        <v>0</v>
      </c>
      <c r="Y27" s="107">
        <v>1014</v>
      </c>
      <c r="Z27" s="107">
        <v>1187</v>
      </c>
      <c r="AA27" s="107">
        <v>1185</v>
      </c>
      <c r="AB27" s="107">
        <v>1187</v>
      </c>
      <c r="AC27" s="48" t="s">
        <v>90</v>
      </c>
      <c r="AD27" s="48" t="s">
        <v>90</v>
      </c>
      <c r="AE27" s="48" t="s">
        <v>90</v>
      </c>
      <c r="AF27" s="106" t="s">
        <v>90</v>
      </c>
      <c r="AG27" s="112">
        <v>48261504</v>
      </c>
      <c r="AH27" s="49">
        <f t="shared" si="9"/>
        <v>1404</v>
      </c>
      <c r="AI27" s="50">
        <f t="shared" si="8"/>
        <v>233.26133909287256</v>
      </c>
      <c r="AJ27" s="95">
        <v>0</v>
      </c>
      <c r="AK27" s="95">
        <v>1</v>
      </c>
      <c r="AL27" s="95">
        <v>1</v>
      </c>
      <c r="AM27" s="95">
        <v>1</v>
      </c>
      <c r="AN27" s="95">
        <v>1</v>
      </c>
      <c r="AO27" s="95">
        <v>0</v>
      </c>
      <c r="AP27" s="107">
        <v>11009030</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139</v>
      </c>
      <c r="P28" s="103">
        <v>141</v>
      </c>
      <c r="Q28" s="103">
        <v>8798674</v>
      </c>
      <c r="R28" s="46">
        <f t="shared" si="4"/>
        <v>5646</v>
      </c>
      <c r="S28" s="47">
        <f t="shared" si="5"/>
        <v>135.50399999999999</v>
      </c>
      <c r="T28" s="47">
        <f t="shared" si="6"/>
        <v>5.6459999999999999</v>
      </c>
      <c r="U28" s="104">
        <v>3.3</v>
      </c>
      <c r="V28" s="104">
        <f t="shared" si="7"/>
        <v>3.3</v>
      </c>
      <c r="W28" s="105" t="s">
        <v>127</v>
      </c>
      <c r="X28" s="107">
        <v>0</v>
      </c>
      <c r="Y28" s="107">
        <v>1015</v>
      </c>
      <c r="Z28" s="107">
        <v>1186</v>
      </c>
      <c r="AA28" s="107">
        <v>1185</v>
      </c>
      <c r="AB28" s="107">
        <v>1187</v>
      </c>
      <c r="AC28" s="48" t="s">
        <v>90</v>
      </c>
      <c r="AD28" s="48" t="s">
        <v>90</v>
      </c>
      <c r="AE28" s="48" t="s">
        <v>90</v>
      </c>
      <c r="AF28" s="106" t="s">
        <v>90</v>
      </c>
      <c r="AG28" s="112">
        <v>48262780</v>
      </c>
      <c r="AH28" s="49">
        <f t="shared" si="9"/>
        <v>1276</v>
      </c>
      <c r="AI28" s="50">
        <f t="shared" si="8"/>
        <v>226.00070846617075</v>
      </c>
      <c r="AJ28" s="95">
        <v>0</v>
      </c>
      <c r="AK28" s="95">
        <v>1</v>
      </c>
      <c r="AL28" s="95">
        <v>1</v>
      </c>
      <c r="AM28" s="95">
        <v>1</v>
      </c>
      <c r="AN28" s="95">
        <v>1</v>
      </c>
      <c r="AO28" s="95">
        <v>0</v>
      </c>
      <c r="AP28" s="107">
        <v>11009030</v>
      </c>
      <c r="AQ28" s="107">
        <f t="shared" si="1"/>
        <v>0</v>
      </c>
      <c r="AR28" s="53">
        <v>1.1399999999999999</v>
      </c>
      <c r="AS28" s="52" t="s">
        <v>113</v>
      </c>
      <c r="AV28" s="58" t="s">
        <v>116</v>
      </c>
      <c r="AW28" s="58">
        <v>101.325</v>
      </c>
      <c r="AY28" s="97"/>
    </row>
    <row r="29" spans="1:51" x14ac:dyDescent="0.25">
      <c r="A29" s="94" t="s">
        <v>130</v>
      </c>
      <c r="B29" s="40">
        <v>2.75</v>
      </c>
      <c r="C29" s="40">
        <v>0.79166666666666896</v>
      </c>
      <c r="D29" s="102">
        <v>5</v>
      </c>
      <c r="E29" s="41">
        <f t="shared" si="0"/>
        <v>3.5211267605633805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135</v>
      </c>
      <c r="P29" s="103">
        <v>138</v>
      </c>
      <c r="Q29" s="103">
        <v>8804516</v>
      </c>
      <c r="R29" s="46">
        <f t="shared" si="4"/>
        <v>5842</v>
      </c>
      <c r="S29" s="47">
        <f t="shared" si="5"/>
        <v>140.208</v>
      </c>
      <c r="T29" s="47">
        <f t="shared" si="6"/>
        <v>5.8419999999999996</v>
      </c>
      <c r="U29" s="104">
        <v>3.1</v>
      </c>
      <c r="V29" s="104">
        <f t="shared" si="7"/>
        <v>3.1</v>
      </c>
      <c r="W29" s="105" t="s">
        <v>127</v>
      </c>
      <c r="X29" s="107">
        <v>0</v>
      </c>
      <c r="Y29" s="107">
        <v>1016</v>
      </c>
      <c r="Z29" s="107">
        <v>1187</v>
      </c>
      <c r="AA29" s="107">
        <v>1185</v>
      </c>
      <c r="AB29" s="107">
        <v>1187</v>
      </c>
      <c r="AC29" s="48" t="s">
        <v>90</v>
      </c>
      <c r="AD29" s="48" t="s">
        <v>90</v>
      </c>
      <c r="AE29" s="48" t="s">
        <v>90</v>
      </c>
      <c r="AF29" s="106" t="s">
        <v>90</v>
      </c>
      <c r="AG29" s="112">
        <v>48264120</v>
      </c>
      <c r="AH29" s="49">
        <f t="shared" si="9"/>
        <v>1340</v>
      </c>
      <c r="AI29" s="50">
        <f t="shared" si="8"/>
        <v>229.37350222526533</v>
      </c>
      <c r="AJ29" s="95">
        <v>0</v>
      </c>
      <c r="AK29" s="95">
        <v>1</v>
      </c>
      <c r="AL29" s="95">
        <v>1</v>
      </c>
      <c r="AM29" s="95">
        <v>1</v>
      </c>
      <c r="AN29" s="95">
        <v>1</v>
      </c>
      <c r="AO29" s="95">
        <v>0</v>
      </c>
      <c r="AP29" s="107">
        <v>11009030</v>
      </c>
      <c r="AQ29" s="107">
        <f t="shared" si="1"/>
        <v>0</v>
      </c>
      <c r="AR29" s="51"/>
      <c r="AS29" s="52" t="s">
        <v>113</v>
      </c>
      <c r="AY29" s="97"/>
    </row>
    <row r="30" spans="1:51" x14ac:dyDescent="0.25">
      <c r="B30" s="40">
        <v>2.7916666666666701</v>
      </c>
      <c r="C30" s="40">
        <v>0.83333333333333703</v>
      </c>
      <c r="D30" s="102">
        <v>5</v>
      </c>
      <c r="E30" s="41">
        <f t="shared" si="0"/>
        <v>3.5211267605633805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135</v>
      </c>
      <c r="P30" s="103">
        <v>134</v>
      </c>
      <c r="Q30" s="103">
        <v>8810206</v>
      </c>
      <c r="R30" s="46">
        <f t="shared" si="4"/>
        <v>5690</v>
      </c>
      <c r="S30" s="47">
        <f t="shared" si="5"/>
        <v>136.56</v>
      </c>
      <c r="T30" s="47">
        <f t="shared" si="6"/>
        <v>5.69</v>
      </c>
      <c r="U30" s="104">
        <v>2.9</v>
      </c>
      <c r="V30" s="104">
        <f t="shared" si="7"/>
        <v>2.9</v>
      </c>
      <c r="W30" s="105" t="s">
        <v>127</v>
      </c>
      <c r="X30" s="107">
        <v>0</v>
      </c>
      <c r="Y30" s="107">
        <v>1014</v>
      </c>
      <c r="Z30" s="107">
        <v>1187</v>
      </c>
      <c r="AA30" s="107">
        <v>1185</v>
      </c>
      <c r="AB30" s="107">
        <v>1187</v>
      </c>
      <c r="AC30" s="48" t="s">
        <v>90</v>
      </c>
      <c r="AD30" s="48" t="s">
        <v>90</v>
      </c>
      <c r="AE30" s="48" t="s">
        <v>90</v>
      </c>
      <c r="AF30" s="106" t="s">
        <v>90</v>
      </c>
      <c r="AG30" s="112">
        <v>48265452</v>
      </c>
      <c r="AH30" s="49">
        <f t="shared" si="9"/>
        <v>1332</v>
      </c>
      <c r="AI30" s="50">
        <f t="shared" si="8"/>
        <v>234.09490333919155</v>
      </c>
      <c r="AJ30" s="95">
        <v>0</v>
      </c>
      <c r="AK30" s="95">
        <v>1</v>
      </c>
      <c r="AL30" s="95">
        <v>1</v>
      </c>
      <c r="AM30" s="95">
        <v>1</v>
      </c>
      <c r="AN30" s="95">
        <v>1</v>
      </c>
      <c r="AO30" s="95">
        <v>0</v>
      </c>
      <c r="AP30" s="107">
        <v>11009030</v>
      </c>
      <c r="AQ30" s="107">
        <f t="shared" si="1"/>
        <v>0</v>
      </c>
      <c r="AR30" s="51"/>
      <c r="AS30" s="52" t="s">
        <v>113</v>
      </c>
      <c r="AV30" s="223" t="s">
        <v>117</v>
      </c>
      <c r="AW30" s="223"/>
      <c r="AY30" s="97"/>
    </row>
    <row r="31" spans="1:51" x14ac:dyDescent="0.25">
      <c r="B31" s="40">
        <v>2.8333333333333299</v>
      </c>
      <c r="C31" s="40">
        <v>0.875000000000004</v>
      </c>
      <c r="D31" s="102">
        <v>5</v>
      </c>
      <c r="E31" s="41">
        <f t="shared" si="0"/>
        <v>3.5211267605633805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132</v>
      </c>
      <c r="P31" s="103">
        <v>140</v>
      </c>
      <c r="Q31" s="103">
        <v>8816006</v>
      </c>
      <c r="R31" s="46">
        <f t="shared" si="4"/>
        <v>5800</v>
      </c>
      <c r="S31" s="47">
        <f t="shared" si="5"/>
        <v>139.19999999999999</v>
      </c>
      <c r="T31" s="47">
        <f t="shared" si="6"/>
        <v>5.8</v>
      </c>
      <c r="U31" s="104">
        <v>2.5</v>
      </c>
      <c r="V31" s="104">
        <f t="shared" si="7"/>
        <v>2.5</v>
      </c>
      <c r="W31" s="105" t="s">
        <v>127</v>
      </c>
      <c r="X31" s="107">
        <v>0</v>
      </c>
      <c r="Y31" s="107">
        <v>1055</v>
      </c>
      <c r="Z31" s="107">
        <v>1187</v>
      </c>
      <c r="AA31" s="107">
        <v>1185</v>
      </c>
      <c r="AB31" s="107">
        <v>1187</v>
      </c>
      <c r="AC31" s="48" t="s">
        <v>90</v>
      </c>
      <c r="AD31" s="48" t="s">
        <v>90</v>
      </c>
      <c r="AE31" s="48" t="s">
        <v>90</v>
      </c>
      <c r="AF31" s="106" t="s">
        <v>90</v>
      </c>
      <c r="AG31" s="112">
        <v>48266804</v>
      </c>
      <c r="AH31" s="49">
        <f t="shared" si="9"/>
        <v>1352</v>
      </c>
      <c r="AI31" s="50">
        <f t="shared" si="8"/>
        <v>233.10344827586206</v>
      </c>
      <c r="AJ31" s="95">
        <v>0</v>
      </c>
      <c r="AK31" s="95">
        <v>1</v>
      </c>
      <c r="AL31" s="95">
        <v>1</v>
      </c>
      <c r="AM31" s="95">
        <v>1</v>
      </c>
      <c r="AN31" s="95">
        <v>1</v>
      </c>
      <c r="AO31" s="95">
        <v>0</v>
      </c>
      <c r="AP31" s="107">
        <v>11009030</v>
      </c>
      <c r="AQ31" s="107">
        <f t="shared" si="1"/>
        <v>0</v>
      </c>
      <c r="AR31" s="51"/>
      <c r="AS31" s="52" t="s">
        <v>113</v>
      </c>
      <c r="AV31" s="59" t="s">
        <v>29</v>
      </c>
      <c r="AW31" s="59" t="s">
        <v>74</v>
      </c>
      <c r="AY31" s="97"/>
    </row>
    <row r="32" spans="1:51" x14ac:dyDescent="0.25">
      <c r="B32" s="40">
        <v>2.875</v>
      </c>
      <c r="C32" s="40">
        <v>0.91666666666667096</v>
      </c>
      <c r="D32" s="102">
        <v>5</v>
      </c>
      <c r="E32" s="41">
        <f t="shared" si="0"/>
        <v>3.5211267605633805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135</v>
      </c>
      <c r="P32" s="103">
        <v>131</v>
      </c>
      <c r="Q32" s="103">
        <v>8821210</v>
      </c>
      <c r="R32" s="46">
        <f t="shared" si="4"/>
        <v>5204</v>
      </c>
      <c r="S32" s="47">
        <f t="shared" si="5"/>
        <v>124.896</v>
      </c>
      <c r="T32" s="47">
        <f t="shared" si="6"/>
        <v>5.2039999999999997</v>
      </c>
      <c r="U32" s="104">
        <v>2.2000000000000002</v>
      </c>
      <c r="V32" s="104">
        <f t="shared" si="7"/>
        <v>2.2000000000000002</v>
      </c>
      <c r="W32" s="105" t="s">
        <v>127</v>
      </c>
      <c r="X32" s="107">
        <v>0</v>
      </c>
      <c r="Y32" s="107">
        <v>1005</v>
      </c>
      <c r="Z32" s="107">
        <v>1187</v>
      </c>
      <c r="AA32" s="107">
        <v>1185</v>
      </c>
      <c r="AB32" s="107">
        <v>1187</v>
      </c>
      <c r="AC32" s="48" t="s">
        <v>90</v>
      </c>
      <c r="AD32" s="48" t="s">
        <v>90</v>
      </c>
      <c r="AE32" s="48" t="s">
        <v>90</v>
      </c>
      <c r="AF32" s="106" t="s">
        <v>90</v>
      </c>
      <c r="AG32" s="112">
        <v>48268032</v>
      </c>
      <c r="AH32" s="49">
        <f t="shared" si="9"/>
        <v>1228</v>
      </c>
      <c r="AI32" s="50">
        <f t="shared" si="8"/>
        <v>235.97232897770945</v>
      </c>
      <c r="AJ32" s="95">
        <v>0</v>
      </c>
      <c r="AK32" s="95">
        <v>1</v>
      </c>
      <c r="AL32" s="95">
        <v>1</v>
      </c>
      <c r="AM32" s="95">
        <v>1</v>
      </c>
      <c r="AN32" s="95">
        <v>1</v>
      </c>
      <c r="AO32" s="95">
        <v>0</v>
      </c>
      <c r="AP32" s="107">
        <v>11009030</v>
      </c>
      <c r="AQ32" s="107">
        <f t="shared" si="1"/>
        <v>0</v>
      </c>
      <c r="AR32" s="53">
        <v>1.21</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5</v>
      </c>
      <c r="E33" s="41">
        <f t="shared" si="0"/>
        <v>3.5211267605633805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130</v>
      </c>
      <c r="P33" s="103">
        <v>122</v>
      </c>
      <c r="Q33" s="103">
        <v>8826339</v>
      </c>
      <c r="R33" s="46">
        <f t="shared" si="4"/>
        <v>5129</v>
      </c>
      <c r="S33" s="47">
        <f t="shared" si="5"/>
        <v>123.096</v>
      </c>
      <c r="T33" s="47">
        <f t="shared" si="6"/>
        <v>5.1289999999999996</v>
      </c>
      <c r="U33" s="104">
        <v>2.2999999999999998</v>
      </c>
      <c r="V33" s="104">
        <f t="shared" si="7"/>
        <v>2.2999999999999998</v>
      </c>
      <c r="W33" s="105" t="s">
        <v>131</v>
      </c>
      <c r="X33" s="107">
        <v>0</v>
      </c>
      <c r="Y33" s="107">
        <v>0</v>
      </c>
      <c r="Z33" s="107">
        <v>1187</v>
      </c>
      <c r="AA33" s="107">
        <v>1185</v>
      </c>
      <c r="AB33" s="107">
        <v>1187</v>
      </c>
      <c r="AC33" s="48" t="s">
        <v>90</v>
      </c>
      <c r="AD33" s="48" t="s">
        <v>90</v>
      </c>
      <c r="AE33" s="48" t="s">
        <v>90</v>
      </c>
      <c r="AF33" s="106" t="s">
        <v>90</v>
      </c>
      <c r="AG33" s="112">
        <v>48269244</v>
      </c>
      <c r="AH33" s="49">
        <f t="shared" si="9"/>
        <v>1212</v>
      </c>
      <c r="AI33" s="50">
        <f t="shared" si="8"/>
        <v>236.30337297718856</v>
      </c>
      <c r="AJ33" s="95">
        <v>0</v>
      </c>
      <c r="AK33" s="95">
        <v>0</v>
      </c>
      <c r="AL33" s="95">
        <v>1</v>
      </c>
      <c r="AM33" s="95">
        <v>1</v>
      </c>
      <c r="AN33" s="95">
        <v>1</v>
      </c>
      <c r="AO33" s="95">
        <v>0.25</v>
      </c>
      <c r="AP33" s="107">
        <v>11009255</v>
      </c>
      <c r="AQ33" s="107">
        <f t="shared" si="1"/>
        <v>225</v>
      </c>
      <c r="AR33" s="51"/>
      <c r="AS33" s="52" t="s">
        <v>113</v>
      </c>
      <c r="AY33" s="97"/>
    </row>
    <row r="34" spans="2:51" x14ac:dyDescent="0.25">
      <c r="B34" s="40">
        <v>2.9583333333333299</v>
      </c>
      <c r="C34" s="40">
        <v>1</v>
      </c>
      <c r="D34" s="102">
        <v>5</v>
      </c>
      <c r="E34" s="41">
        <f t="shared" si="0"/>
        <v>3.5211267605633805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127</v>
      </c>
      <c r="P34" s="103">
        <v>120</v>
      </c>
      <c r="Q34" s="103">
        <v>8831516</v>
      </c>
      <c r="R34" s="46">
        <f t="shared" si="4"/>
        <v>5177</v>
      </c>
      <c r="S34" s="47">
        <f t="shared" si="5"/>
        <v>124.248</v>
      </c>
      <c r="T34" s="47">
        <f t="shared" si="6"/>
        <v>5.1769999999999996</v>
      </c>
      <c r="U34" s="104">
        <v>2.7</v>
      </c>
      <c r="V34" s="104">
        <f t="shared" si="7"/>
        <v>2.7</v>
      </c>
      <c r="W34" s="105" t="s">
        <v>131</v>
      </c>
      <c r="X34" s="107">
        <v>0</v>
      </c>
      <c r="Y34" s="107">
        <v>0</v>
      </c>
      <c r="Z34" s="107">
        <v>1187</v>
      </c>
      <c r="AA34" s="107">
        <v>1185</v>
      </c>
      <c r="AB34" s="107">
        <v>1187</v>
      </c>
      <c r="AC34" s="48" t="s">
        <v>90</v>
      </c>
      <c r="AD34" s="48" t="s">
        <v>90</v>
      </c>
      <c r="AE34" s="48" t="s">
        <v>90</v>
      </c>
      <c r="AF34" s="106" t="s">
        <v>90</v>
      </c>
      <c r="AG34" s="112">
        <v>48270492</v>
      </c>
      <c r="AH34" s="49">
        <f t="shared" si="9"/>
        <v>1248</v>
      </c>
      <c r="AI34" s="50">
        <f t="shared" si="8"/>
        <v>241.06625458759902</v>
      </c>
      <c r="AJ34" s="95">
        <v>0</v>
      </c>
      <c r="AK34" s="95">
        <v>0</v>
      </c>
      <c r="AL34" s="95">
        <v>1</v>
      </c>
      <c r="AM34" s="95">
        <v>1</v>
      </c>
      <c r="AN34" s="95">
        <v>1</v>
      </c>
      <c r="AO34" s="95">
        <v>0.25</v>
      </c>
      <c r="AP34" s="107">
        <v>11009501</v>
      </c>
      <c r="AQ34" s="107">
        <f t="shared" si="1"/>
        <v>246</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132503</v>
      </c>
      <c r="S35" s="65">
        <f>AVERAGE(S11:S34)</f>
        <v>132.50300000000001</v>
      </c>
      <c r="T35" s="65">
        <f>SUM(T11:T34)</f>
        <v>132.50299999999999</v>
      </c>
      <c r="U35" s="104"/>
      <c r="V35" s="91"/>
      <c r="W35" s="57"/>
      <c r="X35" s="85"/>
      <c r="Y35" s="86"/>
      <c r="Z35" s="86"/>
      <c r="AA35" s="86"/>
      <c r="AB35" s="87"/>
      <c r="AC35" s="85"/>
      <c r="AD35" s="86"/>
      <c r="AE35" s="87"/>
      <c r="AF35" s="88"/>
      <c r="AG35" s="66">
        <f>AG34-AG10</f>
        <v>30860</v>
      </c>
      <c r="AH35" s="67">
        <f>SUM(AH11:AH34)</f>
        <v>30860</v>
      </c>
      <c r="AI35" s="68">
        <f>$AH$35/$T35</f>
        <v>232.90038716104544</v>
      </c>
      <c r="AJ35" s="95"/>
      <c r="AK35" s="95"/>
      <c r="AL35" s="95"/>
      <c r="AM35" s="95"/>
      <c r="AN35" s="95"/>
      <c r="AO35" s="69"/>
      <c r="AP35" s="70">
        <f>AP34-AP10</f>
        <v>4397</v>
      </c>
      <c r="AQ35" s="71">
        <f>SUM(AQ11:AQ34)</f>
        <v>4397</v>
      </c>
      <c r="AR35" s="72">
        <f>AVERAGE(AR11:AR34)</f>
        <v>1.1316666666666666</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145</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190</v>
      </c>
      <c r="C44" s="99"/>
      <c r="D44" s="99"/>
      <c r="E44" s="99"/>
      <c r="F44" s="99"/>
      <c r="G44" s="9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99"/>
      <c r="D45" s="99"/>
      <c r="E45" s="99"/>
      <c r="F45" s="99"/>
      <c r="G45" s="9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168</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180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191</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76" t="s">
        <v>139</v>
      </c>
      <c r="C53" s="177"/>
      <c r="D53" s="177"/>
      <c r="E53" s="177"/>
      <c r="F53" s="177"/>
      <c r="G53" s="177"/>
      <c r="H53" s="177"/>
      <c r="I53" s="178"/>
      <c r="J53" s="178"/>
      <c r="K53" s="178"/>
      <c r="L53" s="178"/>
      <c r="M53" s="178"/>
      <c r="N53" s="178"/>
      <c r="O53" s="178"/>
      <c r="P53" s="178"/>
      <c r="Q53" s="178"/>
      <c r="R53" s="178"/>
      <c r="S53" s="170"/>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141</v>
      </c>
      <c r="C54" s="99"/>
      <c r="D54" s="99"/>
      <c r="E54" s="99"/>
      <c r="F54" s="99"/>
      <c r="G54" s="99"/>
      <c r="H54" s="99"/>
      <c r="I54" s="100"/>
      <c r="J54" s="100"/>
      <c r="K54" s="100"/>
      <c r="L54" s="100"/>
      <c r="M54" s="100"/>
      <c r="N54" s="100"/>
      <c r="O54" s="100"/>
      <c r="P54" s="100"/>
      <c r="Q54" s="100"/>
      <c r="R54" s="100"/>
      <c r="S54" s="83"/>
      <c r="T54" s="83"/>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99"/>
      <c r="H55" s="99"/>
      <c r="I55" s="100"/>
      <c r="J55" s="100"/>
      <c r="K55" s="100"/>
      <c r="L55" s="100"/>
      <c r="M55" s="100"/>
      <c r="N55" s="100"/>
      <c r="O55" s="100"/>
      <c r="P55" s="100"/>
      <c r="Q55" s="100"/>
      <c r="R55" s="100"/>
      <c r="S55" s="83"/>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192</v>
      </c>
      <c r="C56" s="99"/>
      <c r="D56" s="99"/>
      <c r="E56" s="99"/>
      <c r="F56" s="99"/>
      <c r="G56" s="99"/>
      <c r="H56" s="99"/>
      <c r="I56" s="100"/>
      <c r="J56" s="100"/>
      <c r="K56" s="100"/>
      <c r="L56" s="100"/>
      <c r="M56" s="100"/>
      <c r="N56" s="100"/>
      <c r="O56" s="100"/>
      <c r="P56" s="100"/>
      <c r="Q56" s="100"/>
      <c r="R56" s="100"/>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4"/>
      <c r="C57" s="99"/>
      <c r="D57" s="99"/>
      <c r="E57" s="99"/>
      <c r="F57" s="99"/>
      <c r="G57" s="116"/>
      <c r="H57" s="116"/>
      <c r="I57" s="116"/>
      <c r="J57" s="116"/>
      <c r="K57" s="116"/>
      <c r="L57" s="116"/>
      <c r="M57" s="116"/>
      <c r="N57" s="116"/>
      <c r="O57" s="116"/>
      <c r="P57" s="116"/>
      <c r="Q57" s="116"/>
      <c r="R57" s="116"/>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c r="C58" s="99"/>
      <c r="D58" s="99"/>
      <c r="E58" s="99"/>
      <c r="F58" s="99"/>
      <c r="G58" s="115"/>
      <c r="H58" s="115"/>
      <c r="I58" s="115"/>
      <c r="J58" s="115"/>
      <c r="K58" s="115"/>
      <c r="L58" s="115"/>
      <c r="M58" s="115"/>
      <c r="N58" s="115"/>
      <c r="O58" s="115"/>
      <c r="P58" s="115"/>
      <c r="Q58" s="115"/>
      <c r="R58" s="115"/>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2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1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149"/>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A72" s="98"/>
      <c r="B72" s="117"/>
      <c r="C72" s="115"/>
      <c r="D72" s="109"/>
      <c r="E72" s="115"/>
      <c r="F72" s="115"/>
      <c r="G72" s="99"/>
      <c r="H72" s="99"/>
      <c r="I72" s="99"/>
      <c r="J72" s="100"/>
      <c r="K72" s="100"/>
      <c r="L72" s="100"/>
      <c r="M72" s="100"/>
      <c r="N72" s="100"/>
      <c r="O72" s="100"/>
      <c r="P72" s="100"/>
      <c r="Q72" s="100"/>
      <c r="R72" s="100"/>
      <c r="S72" s="100"/>
      <c r="T72" s="101"/>
      <c r="U72" s="79"/>
      <c r="V72" s="79"/>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R79" s="96"/>
      <c r="S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T82" s="96"/>
      <c r="AS82" s="94"/>
      <c r="AT82" s="94"/>
      <c r="AU82" s="94"/>
      <c r="AV82" s="94"/>
      <c r="AW82" s="94"/>
      <c r="AX82" s="94"/>
      <c r="AY82" s="94"/>
    </row>
    <row r="83" spans="15:51" x14ac:dyDescent="0.25">
      <c r="O83" s="96"/>
      <c r="Q83" s="96"/>
      <c r="R83" s="96"/>
      <c r="S83" s="96"/>
      <c r="AS83" s="94"/>
      <c r="AT83" s="94"/>
      <c r="AU83" s="94"/>
      <c r="AV83" s="94"/>
      <c r="AW83" s="94"/>
      <c r="AX83" s="94"/>
      <c r="AY83" s="94"/>
    </row>
    <row r="84" spans="15:51" x14ac:dyDescent="0.25">
      <c r="O84" s="12"/>
      <c r="P84" s="96"/>
      <c r="Q84" s="96"/>
      <c r="R84" s="96"/>
      <c r="S84" s="96"/>
      <c r="T84" s="96"/>
      <c r="AS84" s="94"/>
      <c r="AT84" s="94"/>
      <c r="AU84" s="94"/>
      <c r="AV84" s="94"/>
      <c r="AW84" s="94"/>
      <c r="AX84" s="94"/>
      <c r="AY84" s="94"/>
    </row>
    <row r="85" spans="15:51" x14ac:dyDescent="0.25">
      <c r="O85" s="12"/>
      <c r="P85" s="96"/>
      <c r="Q85" s="96"/>
      <c r="R85" s="96"/>
      <c r="S85" s="96"/>
      <c r="T85" s="96"/>
      <c r="U85" s="96"/>
      <c r="AS85" s="94"/>
      <c r="AT85" s="94"/>
      <c r="AU85" s="94"/>
      <c r="AV85" s="94"/>
      <c r="AW85" s="94"/>
      <c r="AX85" s="94"/>
      <c r="AY85" s="94"/>
    </row>
    <row r="86" spans="15:51" x14ac:dyDescent="0.25">
      <c r="O86" s="12"/>
      <c r="P86" s="96"/>
      <c r="T86" s="96"/>
      <c r="U86" s="96"/>
      <c r="AS86" s="94"/>
      <c r="AT86" s="94"/>
      <c r="AU86" s="94"/>
      <c r="AV86" s="94"/>
      <c r="AW86" s="94"/>
      <c r="AX86" s="94"/>
      <c r="AY86" s="94"/>
    </row>
    <row r="98" spans="45:51" x14ac:dyDescent="0.25">
      <c r="AS98" s="94"/>
      <c r="AT98" s="94"/>
      <c r="AU98" s="94"/>
      <c r="AV98" s="94"/>
      <c r="AW98" s="94"/>
      <c r="AX98" s="94"/>
      <c r="AY98" s="94"/>
    </row>
  </sheetData>
  <protectedRanges>
    <protectedRange sqref="S72: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2:R75" name="Range2_12_1_6_1_1"/>
    <protectedRange sqref="L72:M75" name="Range2_2_12_1_7_1_1"/>
    <protectedRange sqref="AS11:AS15" name="Range1_4_1_1_1_1"/>
    <protectedRange sqref="J11:J15 J26:J34" name="Range1_1_2_1_10_1_1_1_1"/>
    <protectedRange sqref="S38:S71" name="Range2_12_3_1_1_1_1"/>
    <protectedRange sqref="D38:H38 N59:R71 N38:R52" name="Range2_12_1_3_1_1_1_1"/>
    <protectedRange sqref="I38:M38 E59:M71 E39:M52" name="Range2_2_12_1_6_1_1_1_1"/>
    <protectedRange sqref="D59:D71 D39:D52" name="Range2_1_1_1_1_11_1_1_1_1_1_1"/>
    <protectedRange sqref="C59:C71 C39: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2:K75" name="Range2_2_12_1_4_1_1_1_1_1_1_1_1_1_1_1_1_1_1_1"/>
    <protectedRange sqref="I72:I75" name="Range2_2_12_1_7_1_1_2_2_1_2"/>
    <protectedRange sqref="F72:H75" name="Range2_2_12_1_3_1_2_1_1_1_1_2_1_1_1_1_1_1_1_1_1_1_1"/>
    <protectedRange sqref="E72: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Q10" name="Range1_16_3_1_1_1_1_1_4"/>
    <protectedRange sqref="I57:R58" name="Range2_12_5_1_1_1_2_2_1_1_1_1_1_1_1_1_1_1_1_2_1_1_1_2_1_1_1_1_1_1_1_1_1_1_1_1_1_1_1_1_2_1_1_1_1_1_1_1_1_1_2_1_1_3_1_1_1_3_1_1_1_1_1_1_1_1_1_1_1_1_1_1_1_1_1_1_1_1_1_1_2_1_1_1_1_1_1_1_1_1_1_1_2_2_1_2_1_1_1_1_1_1_1_1_1_1_1_1_1_2_2_2_2_2_2_2_2_3_1"/>
    <protectedRange sqref="G57:H58" name="Range2_12_5_1_1_1_2_2_1_1_1_1_1_1_1_1_1_1_1_2_1_1_1_2_1_1_1_1_1_1_1_1_1_1_1_1_1_1_1_1_2_1_1_1_1_1_1_1_1_1_2_1_1_3_1_1_1_3_1_1_1_1_1_1_1_1_1_1_1_1_1_1_1_1_1_1_1_1_1_1_2_1_1_1_1_1_1_1_1_1_1_1_2_2_1_2_1_1_1_1_1_1_1_1_1_1_1_1_1_2_2_2_2_2_2_2_2_2_2_1"/>
    <protectedRange sqref="E57:F58" name="Range2_2_12_1_6_1_1_1_1_3_1_2_2_2_1"/>
    <protectedRange sqref="D57:D58" name="Range2_1_1_1_1_11_1_1_1_1_1_1_3_1_2_2_2_1"/>
    <protectedRange sqref="C57:C58" name="Range2_1_2_1_1_1_1_1_3_1_2_2_1_2_1"/>
    <protectedRange sqref="N54:R54" name="Range2_12_1_3_1_1_1_1_2_3"/>
    <protectedRange sqref="I54:M54" name="Range2_2_12_1_6_1_1_1_1_3_3"/>
    <protectedRange sqref="G54:H54" name="Range2_2_12_1_6_1_1_1_1_2_2_3"/>
    <protectedRange sqref="E54:F54" name="Range2_2_12_1_6_1_1_1_1_3_1_2_2_2_3"/>
    <protectedRange sqref="D54" name="Range2_1_1_1_1_11_1_1_1_1_1_1_3_1_2_2_2_3"/>
    <protectedRange sqref="C54" name="Range2_1_2_1_1_1_1_1_3_1_2_2_1_2_3"/>
    <protectedRange sqref="N55:R56 N53:R53" name="Range2_12_1_3_1_1_1_1_2_1_2"/>
    <protectedRange sqref="I55:M56 I53:M53" name="Range2_2_12_1_6_1_1_1_1_3_1_2"/>
    <protectedRange sqref="E55:H55 G56:H56 E53:H53" name="Range2_2_12_1_6_1_1_1_1_2_2_1_2"/>
    <protectedRange sqref="D55 D53" name="Range2_1_1_1_1_11_1_1_1_1_1_1_2_2_1_2"/>
    <protectedRange sqref="E56:F56" name="Range2_2_12_1_6_1_1_1_1_3_1_2_2_2_1_2"/>
    <protectedRange sqref="D56" name="Range2_1_1_1_1_11_1_1_1_1_1_1_3_1_2_2_2_1_2"/>
    <protectedRange sqref="C55 C53" name="Range2_1_2_1_1_1_1_1_2_1_2_1_2"/>
    <protectedRange sqref="C56" name="Range2_1_2_1_1_1_1_1_3_1_2_2_1_2_1_2"/>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1032" priority="36" operator="containsText" text="N/A">
      <formula>NOT(ISERROR(SEARCH("N/A",X11)))</formula>
    </cfRule>
    <cfRule type="cellIs" dxfId="1031" priority="49" operator="equal">
      <formula>0</formula>
    </cfRule>
  </conditionalFormatting>
  <conditionalFormatting sqref="AC11:AE34 X11:Y34 AA11:AA34">
    <cfRule type="cellIs" dxfId="1030" priority="48" operator="greaterThanOrEqual">
      <formula>1185</formula>
    </cfRule>
  </conditionalFormatting>
  <conditionalFormatting sqref="AC11:AE34 X11:Y34 AA11:AA34">
    <cfRule type="cellIs" dxfId="1029" priority="47" operator="between">
      <formula>0.1</formula>
      <formula>1184</formula>
    </cfRule>
  </conditionalFormatting>
  <conditionalFormatting sqref="X8">
    <cfRule type="cellIs" dxfId="1028" priority="46" operator="equal">
      <formula>0</formula>
    </cfRule>
  </conditionalFormatting>
  <conditionalFormatting sqref="X8">
    <cfRule type="cellIs" dxfId="1027" priority="45" operator="greaterThan">
      <formula>1179</formula>
    </cfRule>
  </conditionalFormatting>
  <conditionalFormatting sqref="X8">
    <cfRule type="cellIs" dxfId="1026" priority="44" operator="greaterThan">
      <formula>99</formula>
    </cfRule>
  </conditionalFormatting>
  <conditionalFormatting sqref="X8">
    <cfRule type="cellIs" dxfId="1025" priority="43" operator="greaterThan">
      <formula>0.99</formula>
    </cfRule>
  </conditionalFormatting>
  <conditionalFormatting sqref="AB8">
    <cfRule type="cellIs" dxfId="1024" priority="42" operator="equal">
      <formula>0</formula>
    </cfRule>
  </conditionalFormatting>
  <conditionalFormatting sqref="AB8">
    <cfRule type="cellIs" dxfId="1023" priority="41" operator="greaterThan">
      <formula>1179</formula>
    </cfRule>
  </conditionalFormatting>
  <conditionalFormatting sqref="AB8">
    <cfRule type="cellIs" dxfId="1022" priority="40" operator="greaterThan">
      <formula>99</formula>
    </cfRule>
  </conditionalFormatting>
  <conditionalFormatting sqref="AB8">
    <cfRule type="cellIs" dxfId="1021" priority="39" operator="greaterThan">
      <formula>0.99</formula>
    </cfRule>
  </conditionalFormatting>
  <conditionalFormatting sqref="AH11:AH31">
    <cfRule type="cellIs" dxfId="1020" priority="37" operator="greaterThan">
      <formula>$AH$8</formula>
    </cfRule>
    <cfRule type="cellIs" dxfId="1019" priority="38" operator="greaterThan">
      <formula>$AH$8</formula>
    </cfRule>
  </conditionalFormatting>
  <conditionalFormatting sqref="AB11:AB34">
    <cfRule type="containsText" dxfId="1018" priority="32" operator="containsText" text="N/A">
      <formula>NOT(ISERROR(SEARCH("N/A",AB11)))</formula>
    </cfRule>
    <cfRule type="cellIs" dxfId="1017" priority="35" operator="equal">
      <formula>0</formula>
    </cfRule>
  </conditionalFormatting>
  <conditionalFormatting sqref="AB11:AB34">
    <cfRule type="cellIs" dxfId="1016" priority="34" operator="greaterThanOrEqual">
      <formula>1185</formula>
    </cfRule>
  </conditionalFormatting>
  <conditionalFormatting sqref="AB11:AB34">
    <cfRule type="cellIs" dxfId="1015" priority="33" operator="between">
      <formula>0.1</formula>
      <formula>1184</formula>
    </cfRule>
  </conditionalFormatting>
  <conditionalFormatting sqref="AO11:AO34 AN11:AN35">
    <cfRule type="cellIs" dxfId="1014" priority="31" operator="equal">
      <formula>0</formula>
    </cfRule>
  </conditionalFormatting>
  <conditionalFormatting sqref="AO11:AO34 AN11:AN35">
    <cfRule type="cellIs" dxfId="1013" priority="30" operator="greaterThan">
      <formula>1179</formula>
    </cfRule>
  </conditionalFormatting>
  <conditionalFormatting sqref="AO11:AO34 AN11:AN35">
    <cfRule type="cellIs" dxfId="1012" priority="29" operator="greaterThan">
      <formula>99</formula>
    </cfRule>
  </conditionalFormatting>
  <conditionalFormatting sqref="AO11:AO34 AN11:AN35">
    <cfRule type="cellIs" dxfId="1011" priority="28" operator="greaterThan">
      <formula>0.99</formula>
    </cfRule>
  </conditionalFormatting>
  <conditionalFormatting sqref="AQ11:AQ34">
    <cfRule type="cellIs" dxfId="1010" priority="27" operator="equal">
      <formula>0</formula>
    </cfRule>
  </conditionalFormatting>
  <conditionalFormatting sqref="AQ11:AQ34">
    <cfRule type="cellIs" dxfId="1009" priority="26" operator="greaterThan">
      <formula>1179</formula>
    </cfRule>
  </conditionalFormatting>
  <conditionalFormatting sqref="AQ11:AQ34">
    <cfRule type="cellIs" dxfId="1008" priority="25" operator="greaterThan">
      <formula>99</formula>
    </cfRule>
  </conditionalFormatting>
  <conditionalFormatting sqref="AQ11:AQ34">
    <cfRule type="cellIs" dxfId="1007" priority="24" operator="greaterThan">
      <formula>0.99</formula>
    </cfRule>
  </conditionalFormatting>
  <conditionalFormatting sqref="Z11:Z34">
    <cfRule type="containsText" dxfId="1006" priority="20" operator="containsText" text="N/A">
      <formula>NOT(ISERROR(SEARCH("N/A",Z11)))</formula>
    </cfRule>
    <cfRule type="cellIs" dxfId="1005" priority="23" operator="equal">
      <formula>0</formula>
    </cfRule>
  </conditionalFormatting>
  <conditionalFormatting sqref="Z11:Z34">
    <cfRule type="cellIs" dxfId="1004" priority="22" operator="greaterThanOrEqual">
      <formula>1185</formula>
    </cfRule>
  </conditionalFormatting>
  <conditionalFormatting sqref="Z11:Z34">
    <cfRule type="cellIs" dxfId="1003" priority="21" operator="between">
      <formula>0.1</formula>
      <formula>1184</formula>
    </cfRule>
  </conditionalFormatting>
  <conditionalFormatting sqref="AJ11:AN35">
    <cfRule type="cellIs" dxfId="1002" priority="19" operator="equal">
      <formula>0</formula>
    </cfRule>
  </conditionalFormatting>
  <conditionalFormatting sqref="AJ11:AN35">
    <cfRule type="cellIs" dxfId="1001" priority="18" operator="greaterThan">
      <formula>1179</formula>
    </cfRule>
  </conditionalFormatting>
  <conditionalFormatting sqref="AJ11:AN35">
    <cfRule type="cellIs" dxfId="1000" priority="17" operator="greaterThan">
      <formula>99</formula>
    </cfRule>
  </conditionalFormatting>
  <conditionalFormatting sqref="AJ11:AN35">
    <cfRule type="cellIs" dxfId="999" priority="16" operator="greaterThan">
      <formula>0.99</formula>
    </cfRule>
  </conditionalFormatting>
  <conditionalFormatting sqref="AP11:AP34">
    <cfRule type="cellIs" dxfId="998" priority="15" operator="equal">
      <formula>0</formula>
    </cfRule>
  </conditionalFormatting>
  <conditionalFormatting sqref="AP11:AP34">
    <cfRule type="cellIs" dxfId="997" priority="14" operator="greaterThan">
      <formula>1179</formula>
    </cfRule>
  </conditionalFormatting>
  <conditionalFormatting sqref="AP11:AP34">
    <cfRule type="cellIs" dxfId="996" priority="13" operator="greaterThan">
      <formula>99</formula>
    </cfRule>
  </conditionalFormatting>
  <conditionalFormatting sqref="AP11:AP34">
    <cfRule type="cellIs" dxfId="995" priority="12" operator="greaterThan">
      <formula>0.99</formula>
    </cfRule>
  </conditionalFormatting>
  <conditionalFormatting sqref="AH32:AH34">
    <cfRule type="cellIs" dxfId="994" priority="10" operator="greaterThan">
      <formula>$AH$8</formula>
    </cfRule>
    <cfRule type="cellIs" dxfId="993" priority="11" operator="greaterThan">
      <formula>$AH$8</formula>
    </cfRule>
  </conditionalFormatting>
  <conditionalFormatting sqref="AI11:AI34">
    <cfRule type="cellIs" dxfId="992" priority="9" operator="greaterThan">
      <formula>$AI$8</formula>
    </cfRule>
  </conditionalFormatting>
  <conditionalFormatting sqref="AM20:AN34 AL11:AL34">
    <cfRule type="cellIs" dxfId="991" priority="8" operator="equal">
      <formula>0</formula>
    </cfRule>
  </conditionalFormatting>
  <conditionalFormatting sqref="AM20:AN34 AL11:AL34">
    <cfRule type="cellIs" dxfId="990" priority="7" operator="greaterThan">
      <formula>1179</formula>
    </cfRule>
  </conditionalFormatting>
  <conditionalFormatting sqref="AM20:AN34 AL11:AL34">
    <cfRule type="cellIs" dxfId="989" priority="6" operator="greaterThan">
      <formula>99</formula>
    </cfRule>
  </conditionalFormatting>
  <conditionalFormatting sqref="AM20:AN34 AL11:AL34">
    <cfRule type="cellIs" dxfId="988" priority="5" operator="greaterThan">
      <formula>0.99</formula>
    </cfRule>
  </conditionalFormatting>
  <conditionalFormatting sqref="AM16:AM34">
    <cfRule type="cellIs" dxfId="987" priority="4" operator="equal">
      <formula>0</formula>
    </cfRule>
  </conditionalFormatting>
  <conditionalFormatting sqref="AM16:AM34">
    <cfRule type="cellIs" dxfId="986" priority="3" operator="greaterThan">
      <formula>1179</formula>
    </cfRule>
  </conditionalFormatting>
  <conditionalFormatting sqref="AM16:AM34">
    <cfRule type="cellIs" dxfId="985" priority="2" operator="greaterThan">
      <formula>99</formula>
    </cfRule>
  </conditionalFormatting>
  <conditionalFormatting sqref="AM16:AM34">
    <cfRule type="cellIs" dxfId="984"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38" zoomScaleNormal="100" workbookViewId="0">
      <selection activeCell="B53" sqref="B53:R56"/>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72"/>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75" t="s">
        <v>10</v>
      </c>
      <c r="I7" s="108" t="s">
        <v>11</v>
      </c>
      <c r="J7" s="108" t="s">
        <v>12</v>
      </c>
      <c r="K7" s="108" t="s">
        <v>13</v>
      </c>
      <c r="L7" s="12"/>
      <c r="M7" s="12"/>
      <c r="N7" s="12"/>
      <c r="O7" s="175"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42563</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31036</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73" t="s">
        <v>51</v>
      </c>
      <c r="V9" s="173" t="s">
        <v>52</v>
      </c>
      <c r="W9" s="233" t="s">
        <v>53</v>
      </c>
      <c r="X9" s="234" t="s">
        <v>54</v>
      </c>
      <c r="Y9" s="235"/>
      <c r="Z9" s="235"/>
      <c r="AA9" s="235"/>
      <c r="AB9" s="235"/>
      <c r="AC9" s="235"/>
      <c r="AD9" s="235"/>
      <c r="AE9" s="236"/>
      <c r="AF9" s="171" t="s">
        <v>55</v>
      </c>
      <c r="AG9" s="171" t="s">
        <v>56</v>
      </c>
      <c r="AH9" s="222" t="s">
        <v>57</v>
      </c>
      <c r="AI9" s="237" t="s">
        <v>58</v>
      </c>
      <c r="AJ9" s="173" t="s">
        <v>59</v>
      </c>
      <c r="AK9" s="173" t="s">
        <v>60</v>
      </c>
      <c r="AL9" s="173" t="s">
        <v>61</v>
      </c>
      <c r="AM9" s="173" t="s">
        <v>62</v>
      </c>
      <c r="AN9" s="173" t="s">
        <v>63</v>
      </c>
      <c r="AO9" s="173" t="s">
        <v>64</v>
      </c>
      <c r="AP9" s="173" t="s">
        <v>65</v>
      </c>
      <c r="AQ9" s="220" t="s">
        <v>66</v>
      </c>
      <c r="AR9" s="173" t="s">
        <v>67</v>
      </c>
      <c r="AS9" s="222" t="s">
        <v>68</v>
      </c>
      <c r="AV9" s="35" t="s">
        <v>69</v>
      </c>
      <c r="AW9" s="35" t="s">
        <v>70</v>
      </c>
      <c r="AY9" s="36" t="s">
        <v>71</v>
      </c>
    </row>
    <row r="10" spans="2:51" x14ac:dyDescent="0.25">
      <c r="B10" s="173" t="s">
        <v>72</v>
      </c>
      <c r="C10" s="173" t="s">
        <v>73</v>
      </c>
      <c r="D10" s="173" t="s">
        <v>74</v>
      </c>
      <c r="E10" s="173" t="s">
        <v>75</v>
      </c>
      <c r="F10" s="173" t="s">
        <v>74</v>
      </c>
      <c r="G10" s="173" t="s">
        <v>75</v>
      </c>
      <c r="H10" s="216"/>
      <c r="I10" s="173" t="s">
        <v>75</v>
      </c>
      <c r="J10" s="173" t="s">
        <v>75</v>
      </c>
      <c r="K10" s="173" t="s">
        <v>75</v>
      </c>
      <c r="L10" s="28" t="s">
        <v>29</v>
      </c>
      <c r="M10" s="219"/>
      <c r="N10" s="28" t="s">
        <v>29</v>
      </c>
      <c r="O10" s="221"/>
      <c r="P10" s="221"/>
      <c r="Q10" s="1">
        <f>'JULY 11'!Q34</f>
        <v>8831516</v>
      </c>
      <c r="R10" s="230"/>
      <c r="S10" s="231"/>
      <c r="T10" s="232"/>
      <c r="U10" s="173" t="s">
        <v>75</v>
      </c>
      <c r="V10" s="173" t="s">
        <v>75</v>
      </c>
      <c r="W10" s="233"/>
      <c r="X10" s="37" t="s">
        <v>76</v>
      </c>
      <c r="Y10" s="37" t="s">
        <v>77</v>
      </c>
      <c r="Z10" s="37" t="s">
        <v>78</v>
      </c>
      <c r="AA10" s="37" t="s">
        <v>79</v>
      </c>
      <c r="AB10" s="37" t="s">
        <v>80</v>
      </c>
      <c r="AC10" s="37" t="s">
        <v>81</v>
      </c>
      <c r="AD10" s="37" t="s">
        <v>82</v>
      </c>
      <c r="AE10" s="37" t="s">
        <v>83</v>
      </c>
      <c r="AF10" s="38"/>
      <c r="AG10" s="1">
        <f>'JULY 11'!AG34</f>
        <v>48270492</v>
      </c>
      <c r="AH10" s="222"/>
      <c r="AI10" s="238"/>
      <c r="AJ10" s="173" t="s">
        <v>84</v>
      </c>
      <c r="AK10" s="173" t="s">
        <v>84</v>
      </c>
      <c r="AL10" s="173" t="s">
        <v>84</v>
      </c>
      <c r="AM10" s="173" t="s">
        <v>84</v>
      </c>
      <c r="AN10" s="173" t="s">
        <v>84</v>
      </c>
      <c r="AO10" s="173" t="s">
        <v>84</v>
      </c>
      <c r="AP10" s="1">
        <f>'JULY 11'!AP34</f>
        <v>11009501</v>
      </c>
      <c r="AQ10" s="221"/>
      <c r="AR10" s="174" t="s">
        <v>85</v>
      </c>
      <c r="AS10" s="222"/>
      <c r="AV10" s="39" t="s">
        <v>86</v>
      </c>
      <c r="AW10" s="39" t="s">
        <v>87</v>
      </c>
      <c r="AY10" s="80" t="s">
        <v>126</v>
      </c>
    </row>
    <row r="11" spans="2:51" x14ac:dyDescent="0.25">
      <c r="B11" s="40">
        <v>2</v>
      </c>
      <c r="C11" s="40">
        <v>4.1666666666666664E-2</v>
      </c>
      <c r="D11" s="102">
        <v>5</v>
      </c>
      <c r="E11" s="41">
        <f t="shared" ref="E11:E34" si="0">D11/1.42</f>
        <v>3.5211267605633805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134</v>
      </c>
      <c r="P11" s="103">
        <v>110</v>
      </c>
      <c r="Q11" s="103">
        <v>8835756</v>
      </c>
      <c r="R11" s="46">
        <f>IF(ISBLANK(Q11),"-",Q11-Q10)</f>
        <v>4240</v>
      </c>
      <c r="S11" s="47">
        <f>R11*24/1000</f>
        <v>101.76</v>
      </c>
      <c r="T11" s="47">
        <f>R11/1000</f>
        <v>4.24</v>
      </c>
      <c r="U11" s="104">
        <v>4.8</v>
      </c>
      <c r="V11" s="104">
        <f>U11</f>
        <v>4.8</v>
      </c>
      <c r="W11" s="105" t="s">
        <v>131</v>
      </c>
      <c r="X11" s="107">
        <v>0</v>
      </c>
      <c r="Y11" s="107">
        <v>0</v>
      </c>
      <c r="Z11" s="107">
        <v>1137</v>
      </c>
      <c r="AA11" s="107">
        <v>1185</v>
      </c>
      <c r="AB11" s="107">
        <v>1046</v>
      </c>
      <c r="AC11" s="48" t="s">
        <v>90</v>
      </c>
      <c r="AD11" s="48" t="s">
        <v>90</v>
      </c>
      <c r="AE11" s="48" t="s">
        <v>90</v>
      </c>
      <c r="AF11" s="106" t="s">
        <v>90</v>
      </c>
      <c r="AG11" s="112">
        <v>48271509</v>
      </c>
      <c r="AH11" s="49">
        <f>IF(ISBLANK(AG11),"-",AG11-AG10)</f>
        <v>1017</v>
      </c>
      <c r="AI11" s="50">
        <f>AH11/T11</f>
        <v>239.85849056603772</v>
      </c>
      <c r="AJ11" s="95">
        <v>0</v>
      </c>
      <c r="AK11" s="95">
        <v>0</v>
      </c>
      <c r="AL11" s="95">
        <v>1</v>
      </c>
      <c r="AM11" s="95">
        <v>1</v>
      </c>
      <c r="AN11" s="95">
        <v>1</v>
      </c>
      <c r="AO11" s="95">
        <v>0.7</v>
      </c>
      <c r="AP11" s="107">
        <v>11010387</v>
      </c>
      <c r="AQ11" s="107">
        <f t="shared" ref="AQ11:AQ34" si="1">AP11-AP10</f>
        <v>886</v>
      </c>
      <c r="AR11" s="51"/>
      <c r="AS11" s="52" t="s">
        <v>113</v>
      </c>
      <c r="AV11" s="39" t="s">
        <v>88</v>
      </c>
      <c r="AW11" s="39" t="s">
        <v>91</v>
      </c>
      <c r="AY11" s="80" t="s">
        <v>125</v>
      </c>
    </row>
    <row r="12" spans="2:51" x14ac:dyDescent="0.25">
      <c r="B12" s="40">
        <v>2.0416666666666701</v>
      </c>
      <c r="C12" s="40">
        <v>8.3333333333333329E-2</v>
      </c>
      <c r="D12" s="102">
        <v>6</v>
      </c>
      <c r="E12" s="41">
        <f t="shared" si="0"/>
        <v>4.2253521126760569</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138</v>
      </c>
      <c r="P12" s="103">
        <v>103</v>
      </c>
      <c r="Q12" s="103">
        <v>8839966</v>
      </c>
      <c r="R12" s="46">
        <f t="shared" ref="R12:R34" si="4">IF(ISBLANK(Q12),"-",Q12-Q11)</f>
        <v>4210</v>
      </c>
      <c r="S12" s="47">
        <f t="shared" ref="S12:S34" si="5">R12*24/1000</f>
        <v>101.04</v>
      </c>
      <c r="T12" s="47">
        <f t="shared" ref="T12:T34" si="6">R12/1000</f>
        <v>4.21</v>
      </c>
      <c r="U12" s="104">
        <v>6.9</v>
      </c>
      <c r="V12" s="104">
        <f t="shared" ref="V12:V34" si="7">U12</f>
        <v>6.9</v>
      </c>
      <c r="W12" s="105" t="s">
        <v>131</v>
      </c>
      <c r="X12" s="107">
        <v>0</v>
      </c>
      <c r="Y12" s="107">
        <v>0</v>
      </c>
      <c r="Z12" s="107">
        <v>1137</v>
      </c>
      <c r="AA12" s="107">
        <v>1185</v>
      </c>
      <c r="AB12" s="107">
        <v>1046</v>
      </c>
      <c r="AC12" s="48" t="s">
        <v>90</v>
      </c>
      <c r="AD12" s="48" t="s">
        <v>90</v>
      </c>
      <c r="AE12" s="48" t="s">
        <v>90</v>
      </c>
      <c r="AF12" s="106" t="s">
        <v>90</v>
      </c>
      <c r="AG12" s="112">
        <v>48272533</v>
      </c>
      <c r="AH12" s="49">
        <f>IF(ISBLANK(AG12),"-",AG12-AG11)</f>
        <v>1024</v>
      </c>
      <c r="AI12" s="50">
        <f t="shared" ref="AI12:AI34" si="8">AH12/T12</f>
        <v>243.23040380047507</v>
      </c>
      <c r="AJ12" s="95">
        <v>0</v>
      </c>
      <c r="AK12" s="95">
        <v>0</v>
      </c>
      <c r="AL12" s="95">
        <v>1</v>
      </c>
      <c r="AM12" s="95">
        <v>1</v>
      </c>
      <c r="AN12" s="95">
        <v>1</v>
      </c>
      <c r="AO12" s="95">
        <v>0.7</v>
      </c>
      <c r="AP12" s="107">
        <v>11011237</v>
      </c>
      <c r="AQ12" s="107">
        <f t="shared" si="1"/>
        <v>850</v>
      </c>
      <c r="AR12" s="110">
        <v>1.18</v>
      </c>
      <c r="AS12" s="52" t="s">
        <v>113</v>
      </c>
      <c r="AV12" s="39" t="s">
        <v>92</v>
      </c>
      <c r="AW12" s="39" t="s">
        <v>93</v>
      </c>
      <c r="AY12" s="80" t="s">
        <v>124</v>
      </c>
    </row>
    <row r="13" spans="2:51" x14ac:dyDescent="0.25">
      <c r="B13" s="40">
        <v>2.0833333333333299</v>
      </c>
      <c r="C13" s="40">
        <v>0.125</v>
      </c>
      <c r="D13" s="102">
        <v>6</v>
      </c>
      <c r="E13" s="41">
        <f t="shared" si="0"/>
        <v>4.2253521126760569</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135</v>
      </c>
      <c r="P13" s="103">
        <v>105</v>
      </c>
      <c r="Q13" s="103">
        <v>8844314</v>
      </c>
      <c r="R13" s="46">
        <f t="shared" si="4"/>
        <v>4348</v>
      </c>
      <c r="S13" s="47">
        <f t="shared" si="5"/>
        <v>104.352</v>
      </c>
      <c r="T13" s="47">
        <f t="shared" si="6"/>
        <v>4.3479999999999999</v>
      </c>
      <c r="U13" s="104">
        <v>8</v>
      </c>
      <c r="V13" s="104">
        <f t="shared" si="7"/>
        <v>8</v>
      </c>
      <c r="W13" s="105" t="s">
        <v>131</v>
      </c>
      <c r="X13" s="107">
        <v>0</v>
      </c>
      <c r="Y13" s="107">
        <v>0</v>
      </c>
      <c r="Z13" s="107">
        <v>1137</v>
      </c>
      <c r="AA13" s="107">
        <v>1185</v>
      </c>
      <c r="AB13" s="107">
        <v>1046</v>
      </c>
      <c r="AC13" s="48" t="s">
        <v>90</v>
      </c>
      <c r="AD13" s="48" t="s">
        <v>90</v>
      </c>
      <c r="AE13" s="48" t="s">
        <v>90</v>
      </c>
      <c r="AF13" s="106" t="s">
        <v>90</v>
      </c>
      <c r="AG13" s="112">
        <v>48273616</v>
      </c>
      <c r="AH13" s="49">
        <f>IF(ISBLANK(AG13),"-",AG13-AG12)</f>
        <v>1083</v>
      </c>
      <c r="AI13" s="50">
        <f t="shared" si="8"/>
        <v>249.08003679852806</v>
      </c>
      <c r="AJ13" s="95">
        <v>0</v>
      </c>
      <c r="AK13" s="95">
        <v>0</v>
      </c>
      <c r="AL13" s="95">
        <v>1</v>
      </c>
      <c r="AM13" s="95">
        <v>1</v>
      </c>
      <c r="AN13" s="95">
        <v>1</v>
      </c>
      <c r="AO13" s="95">
        <v>0.7</v>
      </c>
      <c r="AP13" s="107">
        <v>11012107</v>
      </c>
      <c r="AQ13" s="107">
        <f t="shared" si="1"/>
        <v>870</v>
      </c>
      <c r="AR13" s="51"/>
      <c r="AS13" s="52" t="s">
        <v>113</v>
      </c>
      <c r="AV13" s="39" t="s">
        <v>94</v>
      </c>
      <c r="AW13" s="39" t="s">
        <v>95</v>
      </c>
      <c r="AY13" s="80" t="s">
        <v>129</v>
      </c>
    </row>
    <row r="14" spans="2:51" x14ac:dyDescent="0.25">
      <c r="B14" s="40">
        <v>2.125</v>
      </c>
      <c r="C14" s="40">
        <v>0.16666666666666699</v>
      </c>
      <c r="D14" s="102">
        <v>6</v>
      </c>
      <c r="E14" s="41">
        <f t="shared" si="0"/>
        <v>4.2253521126760569</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131</v>
      </c>
      <c r="P14" s="103">
        <v>108</v>
      </c>
      <c r="Q14" s="103">
        <v>8848594</v>
      </c>
      <c r="R14" s="46">
        <f t="shared" si="4"/>
        <v>4280</v>
      </c>
      <c r="S14" s="47">
        <f t="shared" si="5"/>
        <v>102.72</v>
      </c>
      <c r="T14" s="47">
        <f t="shared" si="6"/>
        <v>4.28</v>
      </c>
      <c r="U14" s="104">
        <v>9.3000000000000007</v>
      </c>
      <c r="V14" s="104">
        <f t="shared" si="7"/>
        <v>9.3000000000000007</v>
      </c>
      <c r="W14" s="105" t="s">
        <v>131</v>
      </c>
      <c r="X14" s="107">
        <v>0</v>
      </c>
      <c r="Y14" s="107">
        <v>0</v>
      </c>
      <c r="Z14" s="107">
        <v>1116</v>
      </c>
      <c r="AA14" s="107">
        <v>1185</v>
      </c>
      <c r="AB14" s="107">
        <v>1046</v>
      </c>
      <c r="AC14" s="48" t="s">
        <v>90</v>
      </c>
      <c r="AD14" s="48" t="s">
        <v>90</v>
      </c>
      <c r="AE14" s="48" t="s">
        <v>90</v>
      </c>
      <c r="AF14" s="106" t="s">
        <v>90</v>
      </c>
      <c r="AG14" s="112">
        <v>48274718</v>
      </c>
      <c r="AH14" s="49">
        <f t="shared" ref="AH14:AH34" si="9">IF(ISBLANK(AG14),"-",AG14-AG13)</f>
        <v>1102</v>
      </c>
      <c r="AI14" s="50">
        <f t="shared" si="8"/>
        <v>257.47663551401865</v>
      </c>
      <c r="AJ14" s="95">
        <v>0</v>
      </c>
      <c r="AK14" s="95">
        <v>0</v>
      </c>
      <c r="AL14" s="95">
        <v>1</v>
      </c>
      <c r="AM14" s="95">
        <v>1</v>
      </c>
      <c r="AN14" s="95">
        <v>1</v>
      </c>
      <c r="AO14" s="95">
        <v>0.7</v>
      </c>
      <c r="AP14" s="107">
        <v>11013037</v>
      </c>
      <c r="AQ14" s="107">
        <f>AP14-AP13</f>
        <v>930</v>
      </c>
      <c r="AR14" s="51"/>
      <c r="AS14" s="52" t="s">
        <v>113</v>
      </c>
      <c r="AT14" s="54"/>
      <c r="AV14" s="39" t="s">
        <v>96</v>
      </c>
      <c r="AW14" s="39" t="s">
        <v>97</v>
      </c>
      <c r="AY14" s="80" t="s">
        <v>140</v>
      </c>
    </row>
    <row r="15" spans="2:51" ht="14.25" customHeight="1" x14ac:dyDescent="0.25">
      <c r="B15" s="40">
        <v>2.1666666666666701</v>
      </c>
      <c r="C15" s="40">
        <v>0.20833333333333301</v>
      </c>
      <c r="D15" s="102">
        <v>6</v>
      </c>
      <c r="E15" s="41">
        <f t="shared" si="0"/>
        <v>4.2253521126760569</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130</v>
      </c>
      <c r="P15" s="103">
        <v>114</v>
      </c>
      <c r="Q15" s="103">
        <v>8852992</v>
      </c>
      <c r="R15" s="46">
        <f t="shared" si="4"/>
        <v>4398</v>
      </c>
      <c r="S15" s="47">
        <f t="shared" si="5"/>
        <v>105.55200000000001</v>
      </c>
      <c r="T15" s="47">
        <f t="shared" si="6"/>
        <v>4.3979999999999997</v>
      </c>
      <c r="U15" s="104">
        <v>9.5</v>
      </c>
      <c r="V15" s="104">
        <f t="shared" si="7"/>
        <v>9.5</v>
      </c>
      <c r="W15" s="105" t="s">
        <v>131</v>
      </c>
      <c r="X15" s="107">
        <v>0</v>
      </c>
      <c r="Y15" s="107">
        <v>0</v>
      </c>
      <c r="Z15" s="107">
        <v>1156</v>
      </c>
      <c r="AA15" s="107">
        <v>1185</v>
      </c>
      <c r="AB15" s="107">
        <v>1156</v>
      </c>
      <c r="AC15" s="48" t="s">
        <v>90</v>
      </c>
      <c r="AD15" s="48" t="s">
        <v>90</v>
      </c>
      <c r="AE15" s="48" t="s">
        <v>90</v>
      </c>
      <c r="AF15" s="106" t="s">
        <v>90</v>
      </c>
      <c r="AG15" s="112">
        <v>48275876</v>
      </c>
      <c r="AH15" s="49">
        <f t="shared" si="9"/>
        <v>1158</v>
      </c>
      <c r="AI15" s="50">
        <f t="shared" si="8"/>
        <v>263.30150068212828</v>
      </c>
      <c r="AJ15" s="95">
        <v>0</v>
      </c>
      <c r="AK15" s="95">
        <v>0</v>
      </c>
      <c r="AL15" s="95">
        <v>1</v>
      </c>
      <c r="AM15" s="95">
        <v>1</v>
      </c>
      <c r="AN15" s="95">
        <v>1</v>
      </c>
      <c r="AO15" s="95">
        <v>0.7</v>
      </c>
      <c r="AP15" s="107">
        <v>11013128</v>
      </c>
      <c r="AQ15" s="107">
        <f>AP15-AP14</f>
        <v>91</v>
      </c>
      <c r="AR15" s="51"/>
      <c r="AS15" s="52" t="s">
        <v>113</v>
      </c>
      <c r="AV15" s="39" t="s">
        <v>98</v>
      </c>
      <c r="AW15" s="39" t="s">
        <v>99</v>
      </c>
      <c r="AY15" s="94"/>
    </row>
    <row r="16" spans="2:51" x14ac:dyDescent="0.25">
      <c r="B16" s="40">
        <v>2.2083333333333299</v>
      </c>
      <c r="C16" s="40">
        <v>0.25</v>
      </c>
      <c r="D16" s="102">
        <v>6</v>
      </c>
      <c r="E16" s="41">
        <f t="shared" si="0"/>
        <v>4.2253521126760569</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146</v>
      </c>
      <c r="P16" s="103">
        <v>104</v>
      </c>
      <c r="Q16" s="103">
        <v>8859148</v>
      </c>
      <c r="R16" s="46">
        <f t="shared" si="4"/>
        <v>6156</v>
      </c>
      <c r="S16" s="47">
        <f t="shared" si="5"/>
        <v>147.744</v>
      </c>
      <c r="T16" s="47">
        <f t="shared" si="6"/>
        <v>6.1559999999999997</v>
      </c>
      <c r="U16" s="104">
        <v>9.5</v>
      </c>
      <c r="V16" s="104">
        <f t="shared" si="7"/>
        <v>9.5</v>
      </c>
      <c r="W16" s="105" t="s">
        <v>131</v>
      </c>
      <c r="X16" s="107">
        <v>0</v>
      </c>
      <c r="Y16" s="107">
        <v>0</v>
      </c>
      <c r="Z16" s="107">
        <v>1186</v>
      </c>
      <c r="AA16" s="107">
        <v>1185</v>
      </c>
      <c r="AB16" s="107">
        <v>1186</v>
      </c>
      <c r="AC16" s="48" t="s">
        <v>90</v>
      </c>
      <c r="AD16" s="48" t="s">
        <v>90</v>
      </c>
      <c r="AE16" s="48" t="s">
        <v>90</v>
      </c>
      <c r="AF16" s="106" t="s">
        <v>90</v>
      </c>
      <c r="AG16" s="112">
        <v>48277216</v>
      </c>
      <c r="AH16" s="49">
        <f t="shared" si="9"/>
        <v>1340</v>
      </c>
      <c r="AI16" s="50">
        <f t="shared" si="8"/>
        <v>217.67381416504224</v>
      </c>
      <c r="AJ16" s="95">
        <v>0</v>
      </c>
      <c r="AK16" s="95">
        <v>0</v>
      </c>
      <c r="AL16" s="95">
        <v>1</v>
      </c>
      <c r="AM16" s="95">
        <v>1</v>
      </c>
      <c r="AN16" s="95">
        <v>1</v>
      </c>
      <c r="AO16" s="95">
        <v>0</v>
      </c>
      <c r="AP16" s="107">
        <v>11013128</v>
      </c>
      <c r="AQ16" s="107">
        <f>AP16-AP15</f>
        <v>0</v>
      </c>
      <c r="AR16" s="53">
        <v>1.1200000000000001</v>
      </c>
      <c r="AS16" s="52" t="s">
        <v>101</v>
      </c>
      <c r="AV16" s="39" t="s">
        <v>102</v>
      </c>
      <c r="AW16" s="39" t="s">
        <v>103</v>
      </c>
      <c r="AY16" s="94"/>
    </row>
    <row r="17" spans="1:51" x14ac:dyDescent="0.25">
      <c r="B17" s="40">
        <v>2.25</v>
      </c>
      <c r="C17" s="40">
        <v>0.29166666666666702</v>
      </c>
      <c r="D17" s="102">
        <v>6</v>
      </c>
      <c r="E17" s="41">
        <f t="shared" si="0"/>
        <v>4.2253521126760569</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138</v>
      </c>
      <c r="P17" s="103">
        <v>142</v>
      </c>
      <c r="Q17" s="103">
        <v>8865016</v>
      </c>
      <c r="R17" s="46">
        <f t="shared" si="4"/>
        <v>5868</v>
      </c>
      <c r="S17" s="47">
        <f t="shared" si="5"/>
        <v>140.83199999999999</v>
      </c>
      <c r="T17" s="47">
        <f t="shared" si="6"/>
        <v>5.8680000000000003</v>
      </c>
      <c r="U17" s="104">
        <v>9.3000000000000007</v>
      </c>
      <c r="V17" s="104">
        <f t="shared" si="7"/>
        <v>9.3000000000000007</v>
      </c>
      <c r="W17" s="105" t="s">
        <v>127</v>
      </c>
      <c r="X17" s="107">
        <v>1016</v>
      </c>
      <c r="Y17" s="107">
        <v>0</v>
      </c>
      <c r="Z17" s="107">
        <v>1186</v>
      </c>
      <c r="AA17" s="107">
        <v>1185</v>
      </c>
      <c r="AB17" s="107">
        <v>1187</v>
      </c>
      <c r="AC17" s="48" t="s">
        <v>90</v>
      </c>
      <c r="AD17" s="48" t="s">
        <v>90</v>
      </c>
      <c r="AE17" s="48" t="s">
        <v>90</v>
      </c>
      <c r="AF17" s="106" t="s">
        <v>90</v>
      </c>
      <c r="AG17" s="112">
        <v>48278532</v>
      </c>
      <c r="AH17" s="49">
        <f t="shared" si="9"/>
        <v>1316</v>
      </c>
      <c r="AI17" s="50">
        <f t="shared" si="8"/>
        <v>224.26721199727334</v>
      </c>
      <c r="AJ17" s="95">
        <v>1</v>
      </c>
      <c r="AK17" s="95">
        <v>0</v>
      </c>
      <c r="AL17" s="95">
        <v>1</v>
      </c>
      <c r="AM17" s="95">
        <v>1</v>
      </c>
      <c r="AN17" s="95">
        <v>1</v>
      </c>
      <c r="AO17" s="95">
        <v>0</v>
      </c>
      <c r="AP17" s="107">
        <v>11013128</v>
      </c>
      <c r="AQ17" s="107">
        <f t="shared" si="1"/>
        <v>0</v>
      </c>
      <c r="AR17" s="51"/>
      <c r="AS17" s="52" t="s">
        <v>101</v>
      </c>
      <c r="AT17" s="54"/>
      <c r="AV17" s="39" t="s">
        <v>104</v>
      </c>
      <c r="AW17" s="39" t="s">
        <v>105</v>
      </c>
      <c r="AY17" s="97"/>
    </row>
    <row r="18" spans="1:51" x14ac:dyDescent="0.25">
      <c r="B18" s="40">
        <v>2.2916666666666701</v>
      </c>
      <c r="C18" s="40">
        <v>0.33333333333333298</v>
      </c>
      <c r="D18" s="102">
        <v>6</v>
      </c>
      <c r="E18" s="41">
        <f t="shared" si="0"/>
        <v>4.2253521126760569</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136</v>
      </c>
      <c r="P18" s="103">
        <v>148</v>
      </c>
      <c r="Q18" s="103">
        <v>8871166</v>
      </c>
      <c r="R18" s="46">
        <f t="shared" si="4"/>
        <v>6150</v>
      </c>
      <c r="S18" s="47">
        <f t="shared" si="5"/>
        <v>147.6</v>
      </c>
      <c r="T18" s="47">
        <f t="shared" si="6"/>
        <v>6.15</v>
      </c>
      <c r="U18" s="104">
        <v>8.8000000000000007</v>
      </c>
      <c r="V18" s="104">
        <f t="shared" si="7"/>
        <v>8.8000000000000007</v>
      </c>
      <c r="W18" s="105" t="s">
        <v>127</v>
      </c>
      <c r="X18" s="107">
        <v>1057</v>
      </c>
      <c r="Y18" s="107">
        <v>0</v>
      </c>
      <c r="Z18" s="107">
        <v>1187</v>
      </c>
      <c r="AA18" s="107">
        <v>1185</v>
      </c>
      <c r="AB18" s="107">
        <v>1187</v>
      </c>
      <c r="AC18" s="48" t="s">
        <v>90</v>
      </c>
      <c r="AD18" s="48" t="s">
        <v>90</v>
      </c>
      <c r="AE18" s="48" t="s">
        <v>90</v>
      </c>
      <c r="AF18" s="106" t="s">
        <v>90</v>
      </c>
      <c r="AG18" s="112">
        <v>48279908</v>
      </c>
      <c r="AH18" s="49">
        <f t="shared" si="9"/>
        <v>1376</v>
      </c>
      <c r="AI18" s="50">
        <f t="shared" si="8"/>
        <v>223.73983739837396</v>
      </c>
      <c r="AJ18" s="95">
        <v>1</v>
      </c>
      <c r="AK18" s="95">
        <v>0</v>
      </c>
      <c r="AL18" s="95">
        <v>1</v>
      </c>
      <c r="AM18" s="95">
        <v>1</v>
      </c>
      <c r="AN18" s="95">
        <v>1</v>
      </c>
      <c r="AO18" s="95">
        <v>0</v>
      </c>
      <c r="AP18" s="107">
        <v>11013128</v>
      </c>
      <c r="AQ18" s="107">
        <f t="shared" si="1"/>
        <v>0</v>
      </c>
      <c r="AR18" s="51"/>
      <c r="AS18" s="52" t="s">
        <v>101</v>
      </c>
      <c r="AV18" s="39" t="s">
        <v>106</v>
      </c>
      <c r="AW18" s="39" t="s">
        <v>107</v>
      </c>
      <c r="AY18" s="97"/>
    </row>
    <row r="19" spans="1:51" x14ac:dyDescent="0.25">
      <c r="A19" s="94" t="s">
        <v>130</v>
      </c>
      <c r="B19" s="40">
        <v>2.3333333333333299</v>
      </c>
      <c r="C19" s="40">
        <v>0.375</v>
      </c>
      <c r="D19" s="102">
        <v>6</v>
      </c>
      <c r="E19" s="41">
        <f t="shared" si="0"/>
        <v>4.2253521126760569</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136</v>
      </c>
      <c r="P19" s="103">
        <v>149</v>
      </c>
      <c r="Q19" s="103">
        <v>8877198</v>
      </c>
      <c r="R19" s="46">
        <f t="shared" si="4"/>
        <v>6032</v>
      </c>
      <c r="S19" s="47">
        <f t="shared" si="5"/>
        <v>144.768</v>
      </c>
      <c r="T19" s="47">
        <f t="shared" si="6"/>
        <v>6.032</v>
      </c>
      <c r="U19" s="104">
        <v>8.1</v>
      </c>
      <c r="V19" s="104">
        <f t="shared" si="7"/>
        <v>8.1</v>
      </c>
      <c r="W19" s="105" t="s">
        <v>127</v>
      </c>
      <c r="X19" s="107">
        <v>1056</v>
      </c>
      <c r="Y19" s="107">
        <v>0</v>
      </c>
      <c r="Z19" s="107">
        <v>1187</v>
      </c>
      <c r="AA19" s="107">
        <v>1185</v>
      </c>
      <c r="AB19" s="107">
        <v>1187</v>
      </c>
      <c r="AC19" s="48" t="s">
        <v>90</v>
      </c>
      <c r="AD19" s="48" t="s">
        <v>90</v>
      </c>
      <c r="AE19" s="48" t="s">
        <v>90</v>
      </c>
      <c r="AF19" s="106" t="s">
        <v>90</v>
      </c>
      <c r="AG19" s="112">
        <v>48281268</v>
      </c>
      <c r="AH19" s="49">
        <f t="shared" si="9"/>
        <v>1360</v>
      </c>
      <c r="AI19" s="50">
        <f t="shared" si="8"/>
        <v>225.46419098143235</v>
      </c>
      <c r="AJ19" s="95">
        <v>1</v>
      </c>
      <c r="AK19" s="95">
        <v>0</v>
      </c>
      <c r="AL19" s="95">
        <v>1</v>
      </c>
      <c r="AM19" s="95">
        <v>1</v>
      </c>
      <c r="AN19" s="95">
        <v>1</v>
      </c>
      <c r="AO19" s="95">
        <v>0</v>
      </c>
      <c r="AP19" s="107">
        <v>11013128</v>
      </c>
      <c r="AQ19" s="107">
        <f t="shared" si="1"/>
        <v>0</v>
      </c>
      <c r="AR19" s="51"/>
      <c r="AS19" s="52" t="s">
        <v>101</v>
      </c>
      <c r="AV19" s="39" t="s">
        <v>108</v>
      </c>
      <c r="AW19" s="39" t="s">
        <v>109</v>
      </c>
      <c r="AY19" s="97"/>
    </row>
    <row r="20" spans="1:51" x14ac:dyDescent="0.25">
      <c r="B20" s="40">
        <v>2.375</v>
      </c>
      <c r="C20" s="40">
        <v>0.41666666666666669</v>
      </c>
      <c r="D20" s="102">
        <v>6</v>
      </c>
      <c r="E20" s="41">
        <f t="shared" si="0"/>
        <v>4.2253521126760569</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138</v>
      </c>
      <c r="P20" s="103">
        <v>147</v>
      </c>
      <c r="Q20" s="103">
        <v>8883676</v>
      </c>
      <c r="R20" s="46">
        <f t="shared" si="4"/>
        <v>6478</v>
      </c>
      <c r="S20" s="47">
        <f t="shared" si="5"/>
        <v>155.47200000000001</v>
      </c>
      <c r="T20" s="47">
        <f t="shared" si="6"/>
        <v>6.4779999999999998</v>
      </c>
      <c r="U20" s="104">
        <v>7.5</v>
      </c>
      <c r="V20" s="104">
        <f t="shared" si="7"/>
        <v>7.5</v>
      </c>
      <c r="W20" s="105" t="s">
        <v>127</v>
      </c>
      <c r="X20" s="107">
        <v>1057</v>
      </c>
      <c r="Y20" s="107">
        <v>0</v>
      </c>
      <c r="Z20" s="107">
        <v>1187</v>
      </c>
      <c r="AA20" s="107">
        <v>1185</v>
      </c>
      <c r="AB20" s="107">
        <v>1186</v>
      </c>
      <c r="AC20" s="48" t="s">
        <v>90</v>
      </c>
      <c r="AD20" s="48" t="s">
        <v>90</v>
      </c>
      <c r="AE20" s="48" t="s">
        <v>90</v>
      </c>
      <c r="AF20" s="106" t="s">
        <v>90</v>
      </c>
      <c r="AG20" s="112">
        <v>48282716</v>
      </c>
      <c r="AH20" s="49">
        <f t="shared" si="9"/>
        <v>1448</v>
      </c>
      <c r="AI20" s="50">
        <f t="shared" si="8"/>
        <v>223.52577956159308</v>
      </c>
      <c r="AJ20" s="95">
        <v>1</v>
      </c>
      <c r="AK20" s="95">
        <v>0</v>
      </c>
      <c r="AL20" s="95">
        <v>1</v>
      </c>
      <c r="AM20" s="95">
        <v>1</v>
      </c>
      <c r="AN20" s="95">
        <v>1</v>
      </c>
      <c r="AO20" s="95">
        <v>0</v>
      </c>
      <c r="AP20" s="107">
        <v>11013128</v>
      </c>
      <c r="AQ20" s="107">
        <f t="shared" si="1"/>
        <v>0</v>
      </c>
      <c r="AR20" s="53">
        <v>1.08</v>
      </c>
      <c r="AS20" s="52" t="s">
        <v>130</v>
      </c>
      <c r="AY20" s="97"/>
    </row>
    <row r="21" spans="1:51" x14ac:dyDescent="0.25">
      <c r="B21" s="40">
        <v>2.4166666666666701</v>
      </c>
      <c r="C21" s="40">
        <v>0.45833333333333298</v>
      </c>
      <c r="D21" s="102">
        <v>6</v>
      </c>
      <c r="E21" s="41">
        <f t="shared" si="0"/>
        <v>4.2253521126760569</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130</v>
      </c>
      <c r="P21" s="103">
        <v>146</v>
      </c>
      <c r="Q21" s="103">
        <v>8889664</v>
      </c>
      <c r="R21" s="46">
        <f t="shared" si="4"/>
        <v>5988</v>
      </c>
      <c r="S21" s="47">
        <f t="shared" si="5"/>
        <v>143.71199999999999</v>
      </c>
      <c r="T21" s="47">
        <f t="shared" si="6"/>
        <v>5.9880000000000004</v>
      </c>
      <c r="U21" s="104">
        <v>6.8</v>
      </c>
      <c r="V21" s="104">
        <f t="shared" si="7"/>
        <v>6.8</v>
      </c>
      <c r="W21" s="105" t="s">
        <v>127</v>
      </c>
      <c r="X21" s="107">
        <v>1118</v>
      </c>
      <c r="Y21" s="107">
        <v>0</v>
      </c>
      <c r="Z21" s="107">
        <v>1187</v>
      </c>
      <c r="AA21" s="107">
        <v>1185</v>
      </c>
      <c r="AB21" s="107">
        <v>1187</v>
      </c>
      <c r="AC21" s="48" t="s">
        <v>90</v>
      </c>
      <c r="AD21" s="48" t="s">
        <v>90</v>
      </c>
      <c r="AE21" s="48" t="s">
        <v>90</v>
      </c>
      <c r="AF21" s="106" t="s">
        <v>90</v>
      </c>
      <c r="AG21" s="112">
        <v>48284072</v>
      </c>
      <c r="AH21" s="49">
        <f t="shared" si="9"/>
        <v>1356</v>
      </c>
      <c r="AI21" s="50">
        <f t="shared" si="8"/>
        <v>226.45290581162322</v>
      </c>
      <c r="AJ21" s="95">
        <v>1</v>
      </c>
      <c r="AK21" s="95">
        <v>0</v>
      </c>
      <c r="AL21" s="95">
        <v>1</v>
      </c>
      <c r="AM21" s="95">
        <v>1</v>
      </c>
      <c r="AN21" s="95">
        <v>1</v>
      </c>
      <c r="AO21" s="95">
        <v>0</v>
      </c>
      <c r="AP21" s="107">
        <v>11013128</v>
      </c>
      <c r="AQ21" s="107">
        <f t="shared" si="1"/>
        <v>0</v>
      </c>
      <c r="AR21" s="51"/>
      <c r="AS21" s="52" t="s">
        <v>101</v>
      </c>
      <c r="AY21" s="97"/>
    </row>
    <row r="22" spans="1:51" x14ac:dyDescent="0.25">
      <c r="A22" s="94" t="s">
        <v>138</v>
      </c>
      <c r="B22" s="40">
        <v>2.4583333333333299</v>
      </c>
      <c r="C22" s="40">
        <v>0.5</v>
      </c>
      <c r="D22" s="102">
        <v>6</v>
      </c>
      <c r="E22" s="41">
        <f t="shared" si="0"/>
        <v>4.2253521126760569</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127</v>
      </c>
      <c r="P22" s="103">
        <v>139</v>
      </c>
      <c r="Q22" s="103">
        <v>8895856</v>
      </c>
      <c r="R22" s="46">
        <f t="shared" si="4"/>
        <v>6192</v>
      </c>
      <c r="S22" s="47">
        <f t="shared" si="5"/>
        <v>148.608</v>
      </c>
      <c r="T22" s="47">
        <f t="shared" si="6"/>
        <v>6.1920000000000002</v>
      </c>
      <c r="U22" s="104">
        <v>6</v>
      </c>
      <c r="V22" s="104">
        <f t="shared" si="7"/>
        <v>6</v>
      </c>
      <c r="W22" s="105" t="s">
        <v>127</v>
      </c>
      <c r="X22" s="107">
        <v>1117</v>
      </c>
      <c r="Y22" s="107">
        <v>0</v>
      </c>
      <c r="Z22" s="107">
        <v>1187</v>
      </c>
      <c r="AA22" s="107">
        <v>1185</v>
      </c>
      <c r="AB22" s="107">
        <v>1186</v>
      </c>
      <c r="AC22" s="48" t="s">
        <v>90</v>
      </c>
      <c r="AD22" s="48" t="s">
        <v>90</v>
      </c>
      <c r="AE22" s="48" t="s">
        <v>90</v>
      </c>
      <c r="AF22" s="106" t="s">
        <v>90</v>
      </c>
      <c r="AG22" s="112">
        <v>48285510</v>
      </c>
      <c r="AH22" s="49">
        <f t="shared" si="9"/>
        <v>1438</v>
      </c>
      <c r="AI22" s="50">
        <f t="shared" si="8"/>
        <v>232.23514211886305</v>
      </c>
      <c r="AJ22" s="95">
        <v>1</v>
      </c>
      <c r="AK22" s="95">
        <v>0</v>
      </c>
      <c r="AL22" s="95">
        <v>1</v>
      </c>
      <c r="AM22" s="95">
        <v>1</v>
      </c>
      <c r="AN22" s="95">
        <v>1</v>
      </c>
      <c r="AO22" s="95">
        <v>0</v>
      </c>
      <c r="AP22" s="107">
        <v>11013128</v>
      </c>
      <c r="AQ22" s="107">
        <f t="shared" si="1"/>
        <v>0</v>
      </c>
      <c r="AR22" s="51"/>
      <c r="AS22" s="52" t="s">
        <v>101</v>
      </c>
      <c r="AV22" s="55" t="s">
        <v>110</v>
      </c>
      <c r="AY22" s="97"/>
    </row>
    <row r="23" spans="1:51" x14ac:dyDescent="0.25">
      <c r="B23" s="40">
        <v>2.5</v>
      </c>
      <c r="C23" s="40">
        <v>0.54166666666666696</v>
      </c>
      <c r="D23" s="102">
        <v>6</v>
      </c>
      <c r="E23" s="41">
        <f t="shared" si="0"/>
        <v>4.2253521126760569</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127</v>
      </c>
      <c r="P23" s="103">
        <v>140</v>
      </c>
      <c r="Q23" s="103">
        <v>8901532</v>
      </c>
      <c r="R23" s="46">
        <f t="shared" si="4"/>
        <v>5676</v>
      </c>
      <c r="S23" s="47">
        <f t="shared" si="5"/>
        <v>136.22399999999999</v>
      </c>
      <c r="T23" s="47">
        <f t="shared" si="6"/>
        <v>5.6760000000000002</v>
      </c>
      <c r="U23" s="104">
        <v>5.3</v>
      </c>
      <c r="V23" s="104">
        <f t="shared" si="7"/>
        <v>5.3</v>
      </c>
      <c r="W23" s="105" t="s">
        <v>127</v>
      </c>
      <c r="X23" s="107">
        <v>1118</v>
      </c>
      <c r="Y23" s="107">
        <v>0</v>
      </c>
      <c r="Z23" s="107">
        <v>1187</v>
      </c>
      <c r="AA23" s="107">
        <v>1185</v>
      </c>
      <c r="AB23" s="107">
        <v>1186</v>
      </c>
      <c r="AC23" s="48" t="s">
        <v>90</v>
      </c>
      <c r="AD23" s="48" t="s">
        <v>90</v>
      </c>
      <c r="AE23" s="48" t="s">
        <v>90</v>
      </c>
      <c r="AF23" s="106" t="s">
        <v>90</v>
      </c>
      <c r="AG23" s="112">
        <v>48286852</v>
      </c>
      <c r="AH23" s="49">
        <f t="shared" si="9"/>
        <v>1342</v>
      </c>
      <c r="AI23" s="50">
        <f t="shared" si="8"/>
        <v>236.43410852713177</v>
      </c>
      <c r="AJ23" s="95">
        <v>1</v>
      </c>
      <c r="AK23" s="95">
        <v>0</v>
      </c>
      <c r="AL23" s="95">
        <v>1</v>
      </c>
      <c r="AM23" s="95">
        <v>1</v>
      </c>
      <c r="AN23" s="95">
        <v>1</v>
      </c>
      <c r="AO23" s="95">
        <v>0</v>
      </c>
      <c r="AP23" s="107">
        <v>11013128</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129</v>
      </c>
      <c r="P24" s="103">
        <v>137</v>
      </c>
      <c r="Q24" s="103">
        <v>8907459</v>
      </c>
      <c r="R24" s="46">
        <f t="shared" si="4"/>
        <v>5927</v>
      </c>
      <c r="S24" s="47">
        <f t="shared" si="5"/>
        <v>142.24799999999999</v>
      </c>
      <c r="T24" s="47">
        <f t="shared" si="6"/>
        <v>5.9269999999999996</v>
      </c>
      <c r="U24" s="104">
        <v>4.5999999999999996</v>
      </c>
      <c r="V24" s="104">
        <f t="shared" si="7"/>
        <v>4.5999999999999996</v>
      </c>
      <c r="W24" s="105" t="s">
        <v>127</v>
      </c>
      <c r="X24" s="107">
        <v>1046</v>
      </c>
      <c r="Y24" s="107">
        <v>0</v>
      </c>
      <c r="Z24" s="107">
        <v>1186</v>
      </c>
      <c r="AA24" s="107">
        <v>1185</v>
      </c>
      <c r="AB24" s="107">
        <v>1187</v>
      </c>
      <c r="AC24" s="48" t="s">
        <v>90</v>
      </c>
      <c r="AD24" s="48" t="s">
        <v>90</v>
      </c>
      <c r="AE24" s="48" t="s">
        <v>90</v>
      </c>
      <c r="AF24" s="106" t="s">
        <v>90</v>
      </c>
      <c r="AG24" s="112">
        <v>48288250</v>
      </c>
      <c r="AH24" s="49">
        <f>IF(ISBLANK(AG24),"-",AG24-AG23)</f>
        <v>1398</v>
      </c>
      <c r="AI24" s="50">
        <f t="shared" si="8"/>
        <v>235.86974860806481</v>
      </c>
      <c r="AJ24" s="95">
        <v>1</v>
      </c>
      <c r="AK24" s="95">
        <v>0</v>
      </c>
      <c r="AL24" s="95">
        <v>1</v>
      </c>
      <c r="AM24" s="95">
        <v>1</v>
      </c>
      <c r="AN24" s="95">
        <v>1</v>
      </c>
      <c r="AO24" s="95">
        <v>0</v>
      </c>
      <c r="AP24" s="107">
        <v>11013128</v>
      </c>
      <c r="AQ24" s="107">
        <f t="shared" si="1"/>
        <v>0</v>
      </c>
      <c r="AR24" s="53">
        <v>1.25</v>
      </c>
      <c r="AS24" s="52" t="s">
        <v>113</v>
      </c>
      <c r="AV24" s="58" t="s">
        <v>29</v>
      </c>
      <c r="AW24" s="58">
        <v>14.7</v>
      </c>
      <c r="AY24" s="97"/>
    </row>
    <row r="25" spans="1:51" x14ac:dyDescent="0.25">
      <c r="B25" s="40">
        <v>2.5833333333333299</v>
      </c>
      <c r="C25" s="40">
        <v>0.625</v>
      </c>
      <c r="D25" s="102">
        <v>6</v>
      </c>
      <c r="E25" s="41">
        <f t="shared" si="0"/>
        <v>4.2253521126760569</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135</v>
      </c>
      <c r="P25" s="103">
        <v>136</v>
      </c>
      <c r="Q25" s="103">
        <v>8913150</v>
      </c>
      <c r="R25" s="46">
        <f t="shared" si="4"/>
        <v>5691</v>
      </c>
      <c r="S25" s="47">
        <f t="shared" si="5"/>
        <v>136.584</v>
      </c>
      <c r="T25" s="47">
        <f t="shared" si="6"/>
        <v>5.6909999999999998</v>
      </c>
      <c r="U25" s="104">
        <v>4.2</v>
      </c>
      <c r="V25" s="104">
        <f t="shared" si="7"/>
        <v>4.2</v>
      </c>
      <c r="W25" s="105" t="s">
        <v>127</v>
      </c>
      <c r="X25" s="107">
        <v>1045</v>
      </c>
      <c r="Y25" s="107">
        <v>0</v>
      </c>
      <c r="Z25" s="107">
        <v>1187</v>
      </c>
      <c r="AA25" s="107">
        <v>1185</v>
      </c>
      <c r="AB25" s="107">
        <v>1186</v>
      </c>
      <c r="AC25" s="48" t="s">
        <v>90</v>
      </c>
      <c r="AD25" s="48" t="s">
        <v>90</v>
      </c>
      <c r="AE25" s="48" t="s">
        <v>90</v>
      </c>
      <c r="AF25" s="106" t="s">
        <v>90</v>
      </c>
      <c r="AG25" s="112">
        <v>48289600</v>
      </c>
      <c r="AH25" s="49">
        <f t="shared" si="9"/>
        <v>1350</v>
      </c>
      <c r="AI25" s="50">
        <f t="shared" si="8"/>
        <v>237.21665788086452</v>
      </c>
      <c r="AJ25" s="95">
        <v>1</v>
      </c>
      <c r="AK25" s="95">
        <v>0</v>
      </c>
      <c r="AL25" s="95">
        <v>1</v>
      </c>
      <c r="AM25" s="95">
        <v>1</v>
      </c>
      <c r="AN25" s="95">
        <v>1</v>
      </c>
      <c r="AO25" s="95">
        <v>0</v>
      </c>
      <c r="AP25" s="107">
        <v>11013128</v>
      </c>
      <c r="AQ25" s="107">
        <f t="shared" si="1"/>
        <v>0</v>
      </c>
      <c r="AR25" s="51"/>
      <c r="AS25" s="52" t="s">
        <v>113</v>
      </c>
      <c r="AV25" s="58" t="s">
        <v>74</v>
      </c>
      <c r="AW25" s="58">
        <v>10.36</v>
      </c>
      <c r="AY25" s="97"/>
    </row>
    <row r="26" spans="1:51" x14ac:dyDescent="0.25">
      <c r="B26" s="40">
        <v>2.625</v>
      </c>
      <c r="C26" s="40">
        <v>0.66666666666666696</v>
      </c>
      <c r="D26" s="102">
        <v>6</v>
      </c>
      <c r="E26" s="41">
        <f t="shared" si="0"/>
        <v>4.2253521126760569</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135</v>
      </c>
      <c r="P26" s="103">
        <v>140</v>
      </c>
      <c r="Q26" s="103">
        <v>8918933</v>
      </c>
      <c r="R26" s="46">
        <f t="shared" si="4"/>
        <v>5783</v>
      </c>
      <c r="S26" s="47">
        <f t="shared" si="5"/>
        <v>138.792</v>
      </c>
      <c r="T26" s="47">
        <f t="shared" si="6"/>
        <v>5.7830000000000004</v>
      </c>
      <c r="U26" s="104">
        <v>3.8</v>
      </c>
      <c r="V26" s="104">
        <f t="shared" si="7"/>
        <v>3.8</v>
      </c>
      <c r="W26" s="105" t="s">
        <v>127</v>
      </c>
      <c r="X26" s="107">
        <v>1044</v>
      </c>
      <c r="Y26" s="107">
        <v>0</v>
      </c>
      <c r="Z26" s="107">
        <v>1187</v>
      </c>
      <c r="AA26" s="107">
        <v>1185</v>
      </c>
      <c r="AB26" s="107">
        <v>1187</v>
      </c>
      <c r="AC26" s="48" t="s">
        <v>90</v>
      </c>
      <c r="AD26" s="48" t="s">
        <v>90</v>
      </c>
      <c r="AE26" s="48" t="s">
        <v>90</v>
      </c>
      <c r="AF26" s="106" t="s">
        <v>90</v>
      </c>
      <c r="AG26" s="112">
        <v>48290940</v>
      </c>
      <c r="AH26" s="49">
        <f t="shared" si="9"/>
        <v>1340</v>
      </c>
      <c r="AI26" s="50">
        <f t="shared" si="8"/>
        <v>231.71364343766209</v>
      </c>
      <c r="AJ26" s="95">
        <v>1</v>
      </c>
      <c r="AK26" s="95">
        <v>0</v>
      </c>
      <c r="AL26" s="95">
        <v>1</v>
      </c>
      <c r="AM26" s="95">
        <v>1</v>
      </c>
      <c r="AN26" s="95">
        <v>1</v>
      </c>
      <c r="AO26" s="95">
        <v>0</v>
      </c>
      <c r="AP26" s="107">
        <v>11013128</v>
      </c>
      <c r="AQ26" s="107">
        <f t="shared" si="1"/>
        <v>0</v>
      </c>
      <c r="AR26" s="51"/>
      <c r="AS26" s="52" t="s">
        <v>113</v>
      </c>
      <c r="AV26" s="58" t="s">
        <v>114</v>
      </c>
      <c r="AW26" s="58">
        <v>1.01325</v>
      </c>
      <c r="AY26" s="97"/>
    </row>
    <row r="27" spans="1:51" x14ac:dyDescent="0.25">
      <c r="B27" s="40">
        <v>2.6666666666666701</v>
      </c>
      <c r="C27" s="40">
        <v>0.70833333333333404</v>
      </c>
      <c r="D27" s="102">
        <v>6</v>
      </c>
      <c r="E27" s="41">
        <f t="shared" si="0"/>
        <v>4.2253521126760569</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135</v>
      </c>
      <c r="P27" s="103">
        <v>137</v>
      </c>
      <c r="Q27" s="103">
        <v>8924837</v>
      </c>
      <c r="R27" s="46">
        <f t="shared" si="4"/>
        <v>5904</v>
      </c>
      <c r="S27" s="47">
        <f t="shared" si="5"/>
        <v>141.696</v>
      </c>
      <c r="T27" s="47">
        <f t="shared" si="6"/>
        <v>5.9039999999999999</v>
      </c>
      <c r="U27" s="104">
        <v>3.4</v>
      </c>
      <c r="V27" s="104">
        <f t="shared" si="7"/>
        <v>3.4</v>
      </c>
      <c r="W27" s="105" t="s">
        <v>127</v>
      </c>
      <c r="X27" s="107">
        <v>1045</v>
      </c>
      <c r="Y27" s="107">
        <v>0</v>
      </c>
      <c r="Z27" s="107">
        <v>1187</v>
      </c>
      <c r="AA27" s="107">
        <v>1185</v>
      </c>
      <c r="AB27" s="107">
        <v>1187</v>
      </c>
      <c r="AC27" s="48" t="s">
        <v>90</v>
      </c>
      <c r="AD27" s="48" t="s">
        <v>90</v>
      </c>
      <c r="AE27" s="48" t="s">
        <v>90</v>
      </c>
      <c r="AF27" s="106" t="s">
        <v>90</v>
      </c>
      <c r="AG27" s="112">
        <v>48292300</v>
      </c>
      <c r="AH27" s="49">
        <f t="shared" si="9"/>
        <v>1360</v>
      </c>
      <c r="AI27" s="50">
        <f t="shared" si="8"/>
        <v>230.35230352303523</v>
      </c>
      <c r="AJ27" s="95">
        <v>1</v>
      </c>
      <c r="AK27" s="95">
        <v>0</v>
      </c>
      <c r="AL27" s="95">
        <v>1</v>
      </c>
      <c r="AM27" s="95">
        <v>1</v>
      </c>
      <c r="AN27" s="95">
        <v>1</v>
      </c>
      <c r="AO27" s="95">
        <v>0</v>
      </c>
      <c r="AP27" s="107">
        <v>11013128</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136</v>
      </c>
      <c r="P28" s="103">
        <v>142</v>
      </c>
      <c r="Q28" s="103">
        <v>8930696</v>
      </c>
      <c r="R28" s="46">
        <f t="shared" si="4"/>
        <v>5859</v>
      </c>
      <c r="S28" s="47">
        <f t="shared" si="5"/>
        <v>140.61600000000001</v>
      </c>
      <c r="T28" s="47">
        <f t="shared" si="6"/>
        <v>5.859</v>
      </c>
      <c r="U28" s="104">
        <v>3.1</v>
      </c>
      <c r="V28" s="104">
        <f t="shared" si="7"/>
        <v>3.1</v>
      </c>
      <c r="W28" s="105" t="s">
        <v>127</v>
      </c>
      <c r="X28" s="107">
        <v>1045</v>
      </c>
      <c r="Y28" s="107">
        <v>0</v>
      </c>
      <c r="Z28" s="107">
        <v>1187</v>
      </c>
      <c r="AA28" s="107">
        <v>1185</v>
      </c>
      <c r="AB28" s="107">
        <v>1187</v>
      </c>
      <c r="AC28" s="48" t="s">
        <v>90</v>
      </c>
      <c r="AD28" s="48" t="s">
        <v>90</v>
      </c>
      <c r="AE28" s="48" t="s">
        <v>90</v>
      </c>
      <c r="AF28" s="106" t="s">
        <v>90</v>
      </c>
      <c r="AG28" s="112">
        <v>48293644</v>
      </c>
      <c r="AH28" s="49">
        <f t="shared" si="9"/>
        <v>1344</v>
      </c>
      <c r="AI28" s="50">
        <f t="shared" si="8"/>
        <v>229.39068100358423</v>
      </c>
      <c r="AJ28" s="95">
        <v>1</v>
      </c>
      <c r="AK28" s="95">
        <v>0</v>
      </c>
      <c r="AL28" s="95">
        <v>1</v>
      </c>
      <c r="AM28" s="95">
        <v>1</v>
      </c>
      <c r="AN28" s="95">
        <v>1</v>
      </c>
      <c r="AO28" s="95">
        <v>0</v>
      </c>
      <c r="AP28" s="107">
        <v>11013128</v>
      </c>
      <c r="AQ28" s="107">
        <f t="shared" si="1"/>
        <v>0</v>
      </c>
      <c r="AR28" s="53">
        <v>1.21</v>
      </c>
      <c r="AS28" s="52" t="s">
        <v>113</v>
      </c>
      <c r="AV28" s="58" t="s">
        <v>116</v>
      </c>
      <c r="AW28" s="58">
        <v>101.325</v>
      </c>
      <c r="AY28" s="97"/>
    </row>
    <row r="29" spans="1:51" x14ac:dyDescent="0.25">
      <c r="A29" s="94" t="s">
        <v>130</v>
      </c>
      <c r="B29" s="40">
        <v>2.75</v>
      </c>
      <c r="C29" s="40">
        <v>0.79166666666666896</v>
      </c>
      <c r="D29" s="102">
        <v>5</v>
      </c>
      <c r="E29" s="41">
        <f t="shared" si="0"/>
        <v>3.5211267605633805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133</v>
      </c>
      <c r="P29" s="103">
        <v>139</v>
      </c>
      <c r="Q29" s="103">
        <v>8936547</v>
      </c>
      <c r="R29" s="46">
        <f t="shared" si="4"/>
        <v>5851</v>
      </c>
      <c r="S29" s="47">
        <f t="shared" si="5"/>
        <v>140.42400000000001</v>
      </c>
      <c r="T29" s="47">
        <f t="shared" si="6"/>
        <v>5.851</v>
      </c>
      <c r="U29" s="104">
        <v>2.7</v>
      </c>
      <c r="V29" s="104">
        <f t="shared" si="7"/>
        <v>2.7</v>
      </c>
      <c r="W29" s="105" t="s">
        <v>127</v>
      </c>
      <c r="X29" s="107">
        <v>1046</v>
      </c>
      <c r="Y29" s="107">
        <v>0</v>
      </c>
      <c r="Z29" s="107">
        <v>1187</v>
      </c>
      <c r="AA29" s="107">
        <v>1185</v>
      </c>
      <c r="AB29" s="107">
        <v>1187</v>
      </c>
      <c r="AC29" s="48" t="s">
        <v>90</v>
      </c>
      <c r="AD29" s="48" t="s">
        <v>90</v>
      </c>
      <c r="AE29" s="48" t="s">
        <v>90</v>
      </c>
      <c r="AF29" s="106" t="s">
        <v>90</v>
      </c>
      <c r="AG29" s="112">
        <v>48295004</v>
      </c>
      <c r="AH29" s="49">
        <f t="shared" si="9"/>
        <v>1360</v>
      </c>
      <c r="AI29" s="50">
        <f t="shared" si="8"/>
        <v>232.43889933344727</v>
      </c>
      <c r="AJ29" s="95">
        <v>1</v>
      </c>
      <c r="AK29" s="95">
        <v>0</v>
      </c>
      <c r="AL29" s="95">
        <v>1</v>
      </c>
      <c r="AM29" s="95">
        <v>1</v>
      </c>
      <c r="AN29" s="95">
        <v>1</v>
      </c>
      <c r="AO29" s="95">
        <v>0</v>
      </c>
      <c r="AP29" s="107">
        <v>11013128</v>
      </c>
      <c r="AQ29" s="107">
        <f t="shared" si="1"/>
        <v>0</v>
      </c>
      <c r="AR29" s="51"/>
      <c r="AS29" s="52" t="s">
        <v>113</v>
      </c>
      <c r="AY29" s="97"/>
    </row>
    <row r="30" spans="1:51" x14ac:dyDescent="0.25">
      <c r="B30" s="40">
        <v>2.7916666666666701</v>
      </c>
      <c r="C30" s="40">
        <v>0.83333333333333703</v>
      </c>
      <c r="D30" s="102">
        <v>5</v>
      </c>
      <c r="E30" s="41">
        <f t="shared" si="0"/>
        <v>3.5211267605633805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133</v>
      </c>
      <c r="P30" s="103">
        <v>139</v>
      </c>
      <c r="Q30" s="103">
        <v>8942396</v>
      </c>
      <c r="R30" s="46">
        <f t="shared" si="4"/>
        <v>5849</v>
      </c>
      <c r="S30" s="47">
        <f t="shared" si="5"/>
        <v>140.376</v>
      </c>
      <c r="T30" s="47">
        <f t="shared" si="6"/>
        <v>5.8490000000000002</v>
      </c>
      <c r="U30" s="104">
        <v>2.2999999999999998</v>
      </c>
      <c r="V30" s="104">
        <f t="shared" si="7"/>
        <v>2.2999999999999998</v>
      </c>
      <c r="W30" s="105" t="s">
        <v>127</v>
      </c>
      <c r="X30" s="107">
        <v>1045</v>
      </c>
      <c r="Y30" s="107">
        <v>0</v>
      </c>
      <c r="Z30" s="107">
        <v>1187</v>
      </c>
      <c r="AA30" s="107">
        <v>1185</v>
      </c>
      <c r="AB30" s="107">
        <v>1187</v>
      </c>
      <c r="AC30" s="48" t="s">
        <v>90</v>
      </c>
      <c r="AD30" s="48" t="s">
        <v>90</v>
      </c>
      <c r="AE30" s="48" t="s">
        <v>90</v>
      </c>
      <c r="AF30" s="106" t="s">
        <v>90</v>
      </c>
      <c r="AG30" s="112">
        <v>48296356</v>
      </c>
      <c r="AH30" s="49">
        <f t="shared" si="9"/>
        <v>1352</v>
      </c>
      <c r="AI30" s="50">
        <f t="shared" si="8"/>
        <v>231.15062403829714</v>
      </c>
      <c r="AJ30" s="95">
        <v>1</v>
      </c>
      <c r="AK30" s="95">
        <v>0</v>
      </c>
      <c r="AL30" s="95">
        <v>1</v>
      </c>
      <c r="AM30" s="95">
        <v>1</v>
      </c>
      <c r="AN30" s="95">
        <v>1</v>
      </c>
      <c r="AO30" s="95">
        <v>0</v>
      </c>
      <c r="AP30" s="107">
        <v>11013128</v>
      </c>
      <c r="AQ30" s="107">
        <f t="shared" si="1"/>
        <v>0</v>
      </c>
      <c r="AR30" s="51"/>
      <c r="AS30" s="52" t="s">
        <v>113</v>
      </c>
      <c r="AV30" s="223" t="s">
        <v>117</v>
      </c>
      <c r="AW30" s="223"/>
      <c r="AY30" s="97"/>
    </row>
    <row r="31" spans="1:51" x14ac:dyDescent="0.25">
      <c r="B31" s="40">
        <v>2.8333333333333299</v>
      </c>
      <c r="C31" s="40">
        <v>0.875000000000004</v>
      </c>
      <c r="D31" s="102">
        <v>4</v>
      </c>
      <c r="E31" s="41">
        <f t="shared" si="0"/>
        <v>2.8169014084507045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128</v>
      </c>
      <c r="P31" s="103">
        <v>137</v>
      </c>
      <c r="Q31" s="103">
        <v>8948180</v>
      </c>
      <c r="R31" s="46">
        <f t="shared" si="4"/>
        <v>5784</v>
      </c>
      <c r="S31" s="47">
        <f t="shared" si="5"/>
        <v>138.816</v>
      </c>
      <c r="T31" s="47">
        <f t="shared" si="6"/>
        <v>5.7839999999999998</v>
      </c>
      <c r="U31" s="104">
        <v>1.7</v>
      </c>
      <c r="V31" s="104">
        <f t="shared" si="7"/>
        <v>1.7</v>
      </c>
      <c r="W31" s="105" t="s">
        <v>127</v>
      </c>
      <c r="X31" s="107">
        <v>1096</v>
      </c>
      <c r="Y31" s="107">
        <v>0</v>
      </c>
      <c r="Z31" s="107">
        <v>1187</v>
      </c>
      <c r="AA31" s="107">
        <v>1185</v>
      </c>
      <c r="AB31" s="107">
        <v>1187</v>
      </c>
      <c r="AC31" s="48" t="s">
        <v>90</v>
      </c>
      <c r="AD31" s="48" t="s">
        <v>90</v>
      </c>
      <c r="AE31" s="48" t="s">
        <v>90</v>
      </c>
      <c r="AF31" s="106" t="s">
        <v>90</v>
      </c>
      <c r="AG31" s="112">
        <v>48297720</v>
      </c>
      <c r="AH31" s="49">
        <f t="shared" si="9"/>
        <v>1364</v>
      </c>
      <c r="AI31" s="50">
        <f t="shared" si="8"/>
        <v>235.82295988934993</v>
      </c>
      <c r="AJ31" s="95">
        <v>1</v>
      </c>
      <c r="AK31" s="95">
        <v>0</v>
      </c>
      <c r="AL31" s="95">
        <v>1</v>
      </c>
      <c r="AM31" s="95">
        <v>1</v>
      </c>
      <c r="AN31" s="95">
        <v>1</v>
      </c>
      <c r="AO31" s="95">
        <v>0</v>
      </c>
      <c r="AP31" s="107">
        <v>11013128</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131</v>
      </c>
      <c r="P32" s="103">
        <v>127</v>
      </c>
      <c r="Q32" s="103">
        <v>8953774</v>
      </c>
      <c r="R32" s="46">
        <f t="shared" si="4"/>
        <v>5594</v>
      </c>
      <c r="S32" s="47">
        <f t="shared" si="5"/>
        <v>134.256</v>
      </c>
      <c r="T32" s="47">
        <f t="shared" si="6"/>
        <v>5.5940000000000003</v>
      </c>
      <c r="U32" s="104">
        <v>1.4</v>
      </c>
      <c r="V32" s="104">
        <f t="shared" si="7"/>
        <v>1.4</v>
      </c>
      <c r="W32" s="105" t="s">
        <v>127</v>
      </c>
      <c r="X32" s="107">
        <v>1097</v>
      </c>
      <c r="Y32" s="107">
        <v>0</v>
      </c>
      <c r="Z32" s="107">
        <v>1187</v>
      </c>
      <c r="AA32" s="107">
        <v>1185</v>
      </c>
      <c r="AB32" s="107">
        <v>1186</v>
      </c>
      <c r="AC32" s="48" t="s">
        <v>90</v>
      </c>
      <c r="AD32" s="48" t="s">
        <v>90</v>
      </c>
      <c r="AE32" s="48" t="s">
        <v>90</v>
      </c>
      <c r="AF32" s="106" t="s">
        <v>90</v>
      </c>
      <c r="AG32" s="112">
        <v>48299080</v>
      </c>
      <c r="AH32" s="49">
        <f t="shared" si="9"/>
        <v>1360</v>
      </c>
      <c r="AI32" s="50">
        <f t="shared" si="8"/>
        <v>243.11762602788701</v>
      </c>
      <c r="AJ32" s="95">
        <v>1</v>
      </c>
      <c r="AK32" s="95">
        <v>0</v>
      </c>
      <c r="AL32" s="95">
        <v>1</v>
      </c>
      <c r="AM32" s="95">
        <v>1</v>
      </c>
      <c r="AN32" s="95">
        <v>1</v>
      </c>
      <c r="AO32" s="95">
        <v>0</v>
      </c>
      <c r="AP32" s="107">
        <v>11013128</v>
      </c>
      <c r="AQ32" s="107">
        <f t="shared" si="1"/>
        <v>0</v>
      </c>
      <c r="AR32" s="53">
        <v>1.1200000000000001</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140</v>
      </c>
      <c r="P33" s="103">
        <v>120</v>
      </c>
      <c r="Q33" s="103">
        <v>8958972</v>
      </c>
      <c r="R33" s="46">
        <f t="shared" si="4"/>
        <v>5198</v>
      </c>
      <c r="S33" s="47">
        <f t="shared" si="5"/>
        <v>124.752</v>
      </c>
      <c r="T33" s="47">
        <f t="shared" si="6"/>
        <v>5.1980000000000004</v>
      </c>
      <c r="U33" s="104">
        <v>1.7</v>
      </c>
      <c r="V33" s="104">
        <f t="shared" si="7"/>
        <v>1.7</v>
      </c>
      <c r="W33" s="105" t="s">
        <v>131</v>
      </c>
      <c r="X33" s="107">
        <v>0</v>
      </c>
      <c r="Y33" s="107">
        <v>0</v>
      </c>
      <c r="Z33" s="107">
        <v>1187</v>
      </c>
      <c r="AA33" s="107">
        <v>1185</v>
      </c>
      <c r="AB33" s="107">
        <v>1186</v>
      </c>
      <c r="AC33" s="48" t="s">
        <v>90</v>
      </c>
      <c r="AD33" s="48" t="s">
        <v>90</v>
      </c>
      <c r="AE33" s="48" t="s">
        <v>90</v>
      </c>
      <c r="AF33" s="106" t="s">
        <v>90</v>
      </c>
      <c r="AG33" s="112">
        <v>48300316</v>
      </c>
      <c r="AH33" s="49">
        <f t="shared" si="9"/>
        <v>1236</v>
      </c>
      <c r="AI33" s="50">
        <f t="shared" si="8"/>
        <v>237.78376298576373</v>
      </c>
      <c r="AJ33" s="95">
        <v>0</v>
      </c>
      <c r="AK33" s="95">
        <v>0</v>
      </c>
      <c r="AL33" s="95">
        <v>1</v>
      </c>
      <c r="AM33" s="95">
        <v>1</v>
      </c>
      <c r="AN33" s="95">
        <v>1</v>
      </c>
      <c r="AO33" s="95">
        <v>0.5</v>
      </c>
      <c r="AP33" s="107">
        <v>11013502</v>
      </c>
      <c r="AQ33" s="107">
        <f t="shared" si="1"/>
        <v>374</v>
      </c>
      <c r="AR33" s="51"/>
      <c r="AS33" s="52" t="s">
        <v>113</v>
      </c>
      <c r="AY33" s="97"/>
    </row>
    <row r="34" spans="2:51" x14ac:dyDescent="0.25">
      <c r="B34" s="40">
        <v>2.9583333333333299</v>
      </c>
      <c r="C34" s="40">
        <v>1</v>
      </c>
      <c r="D34" s="102">
        <v>4</v>
      </c>
      <c r="E34" s="41">
        <f t="shared" si="0"/>
        <v>2.8169014084507045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136</v>
      </c>
      <c r="P34" s="103">
        <v>115</v>
      </c>
      <c r="Q34" s="103">
        <v>8963970</v>
      </c>
      <c r="R34" s="46">
        <f t="shared" si="4"/>
        <v>4998</v>
      </c>
      <c r="S34" s="47">
        <f t="shared" si="5"/>
        <v>119.952</v>
      </c>
      <c r="T34" s="47">
        <f t="shared" si="6"/>
        <v>4.9980000000000002</v>
      </c>
      <c r="U34" s="104">
        <v>2.2000000000000002</v>
      </c>
      <c r="V34" s="104">
        <f t="shared" si="7"/>
        <v>2.2000000000000002</v>
      </c>
      <c r="W34" s="105" t="s">
        <v>131</v>
      </c>
      <c r="X34" s="107">
        <v>0</v>
      </c>
      <c r="Y34" s="107">
        <v>0</v>
      </c>
      <c r="Z34" s="107">
        <v>1186</v>
      </c>
      <c r="AA34" s="107">
        <v>1185</v>
      </c>
      <c r="AB34" s="107">
        <v>1186</v>
      </c>
      <c r="AC34" s="48" t="s">
        <v>90</v>
      </c>
      <c r="AD34" s="48" t="s">
        <v>90</v>
      </c>
      <c r="AE34" s="48" t="s">
        <v>90</v>
      </c>
      <c r="AF34" s="106" t="s">
        <v>90</v>
      </c>
      <c r="AG34" s="112">
        <v>48301528</v>
      </c>
      <c r="AH34" s="49">
        <f t="shared" si="9"/>
        <v>1212</v>
      </c>
      <c r="AI34" s="50">
        <f t="shared" si="8"/>
        <v>242.49699879951979</v>
      </c>
      <c r="AJ34" s="95">
        <v>0</v>
      </c>
      <c r="AK34" s="95">
        <v>0</v>
      </c>
      <c r="AL34" s="95">
        <v>1</v>
      </c>
      <c r="AM34" s="95">
        <v>1</v>
      </c>
      <c r="AN34" s="95">
        <v>1</v>
      </c>
      <c r="AO34" s="95">
        <v>0.5</v>
      </c>
      <c r="AP34" s="107">
        <v>11013997</v>
      </c>
      <c r="AQ34" s="107">
        <f t="shared" si="1"/>
        <v>495</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132454</v>
      </c>
      <c r="S35" s="65">
        <f>AVERAGE(S11:S34)</f>
        <v>132.45399999999998</v>
      </c>
      <c r="T35" s="65">
        <f>SUM(T11:T34)</f>
        <v>132.45400000000001</v>
      </c>
      <c r="U35" s="104"/>
      <c r="V35" s="91"/>
      <c r="W35" s="57"/>
      <c r="X35" s="85"/>
      <c r="Y35" s="86"/>
      <c r="Z35" s="86"/>
      <c r="AA35" s="86"/>
      <c r="AB35" s="87"/>
      <c r="AC35" s="85"/>
      <c r="AD35" s="86"/>
      <c r="AE35" s="87"/>
      <c r="AF35" s="88"/>
      <c r="AG35" s="66">
        <f>AG34-AG10</f>
        <v>31036</v>
      </c>
      <c r="AH35" s="67">
        <f>SUM(AH11:AH34)</f>
        <v>31036</v>
      </c>
      <c r="AI35" s="68">
        <f>$AH$35/$T35</f>
        <v>234.31530946592778</v>
      </c>
      <c r="AJ35" s="95"/>
      <c r="AK35" s="95"/>
      <c r="AL35" s="95"/>
      <c r="AM35" s="95"/>
      <c r="AN35" s="95"/>
      <c r="AO35" s="69"/>
      <c r="AP35" s="70">
        <f>AP34-AP10</f>
        <v>4496</v>
      </c>
      <c r="AQ35" s="71">
        <f>SUM(AQ11:AQ34)</f>
        <v>4496</v>
      </c>
      <c r="AR35" s="72">
        <f>AVERAGE(AR11:AR34)</f>
        <v>1.1599999999999999</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172</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193</v>
      </c>
      <c r="C44" s="99"/>
      <c r="D44" s="99"/>
      <c r="E44" s="99"/>
      <c r="F44" s="99"/>
      <c r="G44" s="9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99"/>
      <c r="D45" s="99"/>
      <c r="E45" s="99"/>
      <c r="F45" s="99"/>
      <c r="G45" s="9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134</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180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194</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76" t="s">
        <v>139</v>
      </c>
      <c r="C53" s="177"/>
      <c r="D53" s="177"/>
      <c r="E53" s="177"/>
      <c r="F53" s="177"/>
      <c r="G53" s="177"/>
      <c r="H53" s="177"/>
      <c r="I53" s="178"/>
      <c r="J53" s="178"/>
      <c r="K53" s="178"/>
      <c r="L53" s="178"/>
      <c r="M53" s="178"/>
      <c r="N53" s="178"/>
      <c r="O53" s="178"/>
      <c r="P53" s="178"/>
      <c r="Q53" s="178"/>
      <c r="R53" s="178"/>
      <c r="S53" s="170"/>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142</v>
      </c>
      <c r="C54" s="99"/>
      <c r="D54" s="99"/>
      <c r="E54" s="99"/>
      <c r="F54" s="99"/>
      <c r="G54" s="99"/>
      <c r="H54" s="99"/>
      <c r="I54" s="100"/>
      <c r="J54" s="100"/>
      <c r="K54" s="100"/>
      <c r="L54" s="100"/>
      <c r="M54" s="100"/>
      <c r="N54" s="100"/>
      <c r="O54" s="100"/>
      <c r="P54" s="100"/>
      <c r="Q54" s="100"/>
      <c r="R54" s="100"/>
      <c r="S54" s="83"/>
      <c r="T54" s="83"/>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99"/>
      <c r="H55" s="99"/>
      <c r="I55" s="100"/>
      <c r="J55" s="100"/>
      <c r="K55" s="100"/>
      <c r="L55" s="100"/>
      <c r="M55" s="100"/>
      <c r="N55" s="100"/>
      <c r="O55" s="100"/>
      <c r="P55" s="100"/>
      <c r="Q55" s="100"/>
      <c r="R55" s="100"/>
      <c r="S55" s="83"/>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170</v>
      </c>
      <c r="C56" s="99"/>
      <c r="D56" s="99"/>
      <c r="E56" s="99"/>
      <c r="F56" s="99"/>
      <c r="G56" s="99"/>
      <c r="H56" s="99"/>
      <c r="I56" s="100"/>
      <c r="J56" s="100"/>
      <c r="K56" s="100"/>
      <c r="L56" s="100"/>
      <c r="M56" s="100"/>
      <c r="N56" s="100"/>
      <c r="O56" s="100"/>
      <c r="P56" s="100"/>
      <c r="Q56" s="100"/>
      <c r="R56" s="100"/>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4"/>
      <c r="C57" s="99"/>
      <c r="D57" s="99"/>
      <c r="E57" s="99"/>
      <c r="F57" s="99"/>
      <c r="G57" s="116"/>
      <c r="H57" s="116"/>
      <c r="I57" s="116"/>
      <c r="J57" s="116"/>
      <c r="K57" s="116"/>
      <c r="L57" s="116"/>
      <c r="M57" s="116"/>
      <c r="N57" s="116"/>
      <c r="O57" s="116"/>
      <c r="P57" s="116"/>
      <c r="Q57" s="116"/>
      <c r="R57" s="116"/>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c r="C58" s="99"/>
      <c r="D58" s="99"/>
      <c r="E58" s="99"/>
      <c r="F58" s="99"/>
      <c r="G58" s="115"/>
      <c r="H58" s="115"/>
      <c r="I58" s="115"/>
      <c r="J58" s="115"/>
      <c r="K58" s="115"/>
      <c r="L58" s="115"/>
      <c r="M58" s="115"/>
      <c r="N58" s="115"/>
      <c r="O58" s="115"/>
      <c r="P58" s="115"/>
      <c r="Q58" s="115"/>
      <c r="R58" s="115"/>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2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1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149"/>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A72" s="98"/>
      <c r="B72" s="117"/>
      <c r="C72" s="115"/>
      <c r="D72" s="109"/>
      <c r="E72" s="115"/>
      <c r="F72" s="115"/>
      <c r="G72" s="99"/>
      <c r="H72" s="99"/>
      <c r="I72" s="99"/>
      <c r="J72" s="100"/>
      <c r="K72" s="100"/>
      <c r="L72" s="100"/>
      <c r="M72" s="100"/>
      <c r="N72" s="100"/>
      <c r="O72" s="100"/>
      <c r="P72" s="100"/>
      <c r="Q72" s="100"/>
      <c r="R72" s="100"/>
      <c r="S72" s="100"/>
      <c r="T72" s="101"/>
      <c r="U72" s="79"/>
      <c r="V72" s="79"/>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R79" s="96"/>
      <c r="S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T82" s="96"/>
      <c r="AS82" s="94"/>
      <c r="AT82" s="94"/>
      <c r="AU82" s="94"/>
      <c r="AV82" s="94"/>
      <c r="AW82" s="94"/>
      <c r="AX82" s="94"/>
      <c r="AY82" s="94"/>
    </row>
    <row r="83" spans="15:51" x14ac:dyDescent="0.25">
      <c r="O83" s="96"/>
      <c r="Q83" s="96"/>
      <c r="R83" s="96"/>
      <c r="S83" s="96"/>
      <c r="AS83" s="94"/>
      <c r="AT83" s="94"/>
      <c r="AU83" s="94"/>
      <c r="AV83" s="94"/>
      <c r="AW83" s="94"/>
      <c r="AX83" s="94"/>
      <c r="AY83" s="94"/>
    </row>
    <row r="84" spans="15:51" x14ac:dyDescent="0.25">
      <c r="O84" s="12"/>
      <c r="P84" s="96"/>
      <c r="Q84" s="96"/>
      <c r="R84" s="96"/>
      <c r="S84" s="96"/>
      <c r="T84" s="96"/>
      <c r="AS84" s="94"/>
      <c r="AT84" s="94"/>
      <c r="AU84" s="94"/>
      <c r="AV84" s="94"/>
      <c r="AW84" s="94"/>
      <c r="AX84" s="94"/>
      <c r="AY84" s="94"/>
    </row>
    <row r="85" spans="15:51" x14ac:dyDescent="0.25">
      <c r="O85" s="12"/>
      <c r="P85" s="96"/>
      <c r="Q85" s="96"/>
      <c r="R85" s="96"/>
      <c r="S85" s="96"/>
      <c r="T85" s="96"/>
      <c r="U85" s="96"/>
      <c r="AS85" s="94"/>
      <c r="AT85" s="94"/>
      <c r="AU85" s="94"/>
      <c r="AV85" s="94"/>
      <c r="AW85" s="94"/>
      <c r="AX85" s="94"/>
      <c r="AY85" s="94"/>
    </row>
    <row r="86" spans="15:51" x14ac:dyDescent="0.25">
      <c r="O86" s="12"/>
      <c r="P86" s="96"/>
      <c r="T86" s="96"/>
      <c r="U86" s="96"/>
      <c r="AS86" s="94"/>
      <c r="AT86" s="94"/>
      <c r="AU86" s="94"/>
      <c r="AV86" s="94"/>
      <c r="AW86" s="94"/>
      <c r="AX86" s="94"/>
      <c r="AY86" s="94"/>
    </row>
    <row r="98" spans="45:51" x14ac:dyDescent="0.25">
      <c r="AS98" s="94"/>
      <c r="AT98" s="94"/>
      <c r="AU98" s="94"/>
      <c r="AV98" s="94"/>
      <c r="AW98" s="94"/>
      <c r="AX98" s="94"/>
      <c r="AY98" s="94"/>
    </row>
  </sheetData>
  <protectedRanges>
    <protectedRange sqref="S72: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2:R75" name="Range2_12_1_6_1_1"/>
    <protectedRange sqref="L72:M75" name="Range2_2_12_1_7_1_1"/>
    <protectedRange sqref="AS11:AS15" name="Range1_4_1_1_1_1"/>
    <protectedRange sqref="J11:J15 J26:J34" name="Range1_1_2_1_10_1_1_1_1"/>
    <protectedRange sqref="S38:S71" name="Range2_12_3_1_1_1_1"/>
    <protectedRange sqref="D38:H38 N59:R71 N38:R52" name="Range2_12_1_3_1_1_1_1"/>
    <protectedRange sqref="I38:M38 E59:M71 E39:M52" name="Range2_2_12_1_6_1_1_1_1"/>
    <protectedRange sqref="D59:D71 D39:D52" name="Range2_1_1_1_1_11_1_1_1_1_1_1"/>
    <protectedRange sqref="C59:C71 C39: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2:K75" name="Range2_2_12_1_4_1_1_1_1_1_1_1_1_1_1_1_1_1_1_1"/>
    <protectedRange sqref="I72:I75" name="Range2_2_12_1_7_1_1_2_2_1_2"/>
    <protectedRange sqref="F72:H75" name="Range2_2_12_1_3_1_2_1_1_1_1_2_1_1_1_1_1_1_1_1_1_1_1"/>
    <protectedRange sqref="E72: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Q10" name="Range1_16_3_1_1_1_1_1_4"/>
    <protectedRange sqref="I57:R58" name="Range2_12_5_1_1_1_2_2_1_1_1_1_1_1_1_1_1_1_1_2_1_1_1_2_1_1_1_1_1_1_1_1_1_1_1_1_1_1_1_1_2_1_1_1_1_1_1_1_1_1_2_1_1_3_1_1_1_3_1_1_1_1_1_1_1_1_1_1_1_1_1_1_1_1_1_1_1_1_1_1_2_1_1_1_1_1_1_1_1_1_1_1_2_2_1_2_1_1_1_1_1_1_1_1_1_1_1_1_1_2_2_2_2_2_2_2_2_3_1"/>
    <protectedRange sqref="G57:H58" name="Range2_12_5_1_1_1_2_2_1_1_1_1_1_1_1_1_1_1_1_2_1_1_1_2_1_1_1_1_1_1_1_1_1_1_1_1_1_1_1_1_2_1_1_1_1_1_1_1_1_1_2_1_1_3_1_1_1_3_1_1_1_1_1_1_1_1_1_1_1_1_1_1_1_1_1_1_1_1_1_1_2_1_1_1_1_1_1_1_1_1_1_1_2_2_1_2_1_1_1_1_1_1_1_1_1_1_1_1_1_2_2_2_2_2_2_2_2_2_2_1"/>
    <protectedRange sqref="E57:F58" name="Range2_2_12_1_6_1_1_1_1_3_1_2_2_2_1"/>
    <protectedRange sqref="D57:D58" name="Range2_1_1_1_1_11_1_1_1_1_1_1_3_1_2_2_2_1"/>
    <protectedRange sqref="C57:C58" name="Range2_1_2_1_1_1_1_1_3_1_2_2_1_2_1"/>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6"/>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3"/>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N54:R54" name="Range2_12_1_3_1_1_1_1_2_3_2"/>
    <protectedRange sqref="I54:M54" name="Range2_2_12_1_6_1_1_1_1_3_3_2"/>
    <protectedRange sqref="G54:H54" name="Range2_2_12_1_6_1_1_1_1_2_2_3_2"/>
    <protectedRange sqref="E54:F54" name="Range2_2_12_1_6_1_1_1_1_3_1_2_2_2_3_2"/>
    <protectedRange sqref="D54" name="Range2_1_1_1_1_11_1_1_1_1_1_1_3_1_2_2_2_3_2"/>
    <protectedRange sqref="C54" name="Range2_1_2_1_1_1_1_1_3_1_2_2_1_2_3_2"/>
    <protectedRange sqref="N55:R56 N53:R53" name="Range2_12_1_3_1_1_1_1_2_1_2_2"/>
    <protectedRange sqref="I55:M56 I53:M53" name="Range2_2_12_1_6_1_1_1_1_3_1_2_2"/>
    <protectedRange sqref="E55:H55 G56:H56 E53:H53" name="Range2_2_12_1_6_1_1_1_1_2_2_1_2_2"/>
    <protectedRange sqref="D55 D53" name="Range2_1_1_1_1_11_1_1_1_1_1_1_2_2_1_2_2"/>
    <protectedRange sqref="E56:F56" name="Range2_2_12_1_6_1_1_1_1_3_1_2_2_2_1_2_2"/>
    <protectedRange sqref="D56" name="Range2_1_1_1_1_11_1_1_1_1_1_1_3_1_2_2_2_1_2_2"/>
    <protectedRange sqref="C55 C53" name="Range2_1_2_1_1_1_1_1_2_1_2_1_2_2"/>
    <protectedRange sqref="C56" name="Range2_1_2_1_1_1_1_1_3_1_2_2_1_2_1_2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983" priority="36" operator="containsText" text="N/A">
      <formula>NOT(ISERROR(SEARCH("N/A",X11)))</formula>
    </cfRule>
    <cfRule type="cellIs" dxfId="982" priority="49" operator="equal">
      <formula>0</formula>
    </cfRule>
  </conditionalFormatting>
  <conditionalFormatting sqref="AC11:AE34 X11:Y34 AA11:AA34">
    <cfRule type="cellIs" dxfId="981" priority="48" operator="greaterThanOrEqual">
      <formula>1185</formula>
    </cfRule>
  </conditionalFormatting>
  <conditionalFormatting sqref="AC11:AE34 X11:Y34 AA11:AA34">
    <cfRule type="cellIs" dxfId="980" priority="47" operator="between">
      <formula>0.1</formula>
      <formula>1184</formula>
    </cfRule>
  </conditionalFormatting>
  <conditionalFormatting sqref="X8">
    <cfRule type="cellIs" dxfId="979" priority="46" operator="equal">
      <formula>0</formula>
    </cfRule>
  </conditionalFormatting>
  <conditionalFormatting sqref="X8">
    <cfRule type="cellIs" dxfId="978" priority="45" operator="greaterThan">
      <formula>1179</formula>
    </cfRule>
  </conditionalFormatting>
  <conditionalFormatting sqref="X8">
    <cfRule type="cellIs" dxfId="977" priority="44" operator="greaterThan">
      <formula>99</formula>
    </cfRule>
  </conditionalFormatting>
  <conditionalFormatting sqref="X8">
    <cfRule type="cellIs" dxfId="976" priority="43" operator="greaterThan">
      <formula>0.99</formula>
    </cfRule>
  </conditionalFormatting>
  <conditionalFormatting sqref="AB8">
    <cfRule type="cellIs" dxfId="975" priority="42" operator="equal">
      <formula>0</formula>
    </cfRule>
  </conditionalFormatting>
  <conditionalFormatting sqref="AB8">
    <cfRule type="cellIs" dxfId="974" priority="41" operator="greaterThan">
      <formula>1179</formula>
    </cfRule>
  </conditionalFormatting>
  <conditionalFormatting sqref="AB8">
    <cfRule type="cellIs" dxfId="973" priority="40" operator="greaterThan">
      <formula>99</formula>
    </cfRule>
  </conditionalFormatting>
  <conditionalFormatting sqref="AB8">
    <cfRule type="cellIs" dxfId="972" priority="39" operator="greaterThan">
      <formula>0.99</formula>
    </cfRule>
  </conditionalFormatting>
  <conditionalFormatting sqref="AH11:AH31">
    <cfRule type="cellIs" dxfId="971" priority="37" operator="greaterThan">
      <formula>$AH$8</formula>
    </cfRule>
    <cfRule type="cellIs" dxfId="970" priority="38" operator="greaterThan">
      <formula>$AH$8</formula>
    </cfRule>
  </conditionalFormatting>
  <conditionalFormatting sqref="AB11:AB34">
    <cfRule type="containsText" dxfId="969" priority="32" operator="containsText" text="N/A">
      <formula>NOT(ISERROR(SEARCH("N/A",AB11)))</formula>
    </cfRule>
    <cfRule type="cellIs" dxfId="968" priority="35" operator="equal">
      <formula>0</formula>
    </cfRule>
  </conditionalFormatting>
  <conditionalFormatting sqref="AB11:AB34">
    <cfRule type="cellIs" dxfId="967" priority="34" operator="greaterThanOrEqual">
      <formula>1185</formula>
    </cfRule>
  </conditionalFormatting>
  <conditionalFormatting sqref="AB11:AB34">
    <cfRule type="cellIs" dxfId="966" priority="33" operator="between">
      <formula>0.1</formula>
      <formula>1184</formula>
    </cfRule>
  </conditionalFormatting>
  <conditionalFormatting sqref="AN11:AN35 AO11:AO34">
    <cfRule type="cellIs" dxfId="965" priority="31" operator="equal">
      <formula>0</formula>
    </cfRule>
  </conditionalFormatting>
  <conditionalFormatting sqref="AN11:AN35 AO11:AO34">
    <cfRule type="cellIs" dxfId="964" priority="30" operator="greaterThan">
      <formula>1179</formula>
    </cfRule>
  </conditionalFormatting>
  <conditionalFormatting sqref="AN11:AN35 AO11:AO34">
    <cfRule type="cellIs" dxfId="963" priority="29" operator="greaterThan">
      <formula>99</formula>
    </cfRule>
  </conditionalFormatting>
  <conditionalFormatting sqref="AN11:AN35 AO11:AO34">
    <cfRule type="cellIs" dxfId="962" priority="28" operator="greaterThan">
      <formula>0.99</formula>
    </cfRule>
  </conditionalFormatting>
  <conditionalFormatting sqref="AQ11:AQ34">
    <cfRule type="cellIs" dxfId="961" priority="27" operator="equal">
      <formula>0</formula>
    </cfRule>
  </conditionalFormatting>
  <conditionalFormatting sqref="AQ11:AQ34">
    <cfRule type="cellIs" dxfId="960" priority="26" operator="greaterThan">
      <formula>1179</formula>
    </cfRule>
  </conditionalFormatting>
  <conditionalFormatting sqref="AQ11:AQ34">
    <cfRule type="cellIs" dxfId="959" priority="25" operator="greaterThan">
      <formula>99</formula>
    </cfRule>
  </conditionalFormatting>
  <conditionalFormatting sqref="AQ11:AQ34">
    <cfRule type="cellIs" dxfId="958" priority="24" operator="greaterThan">
      <formula>0.99</formula>
    </cfRule>
  </conditionalFormatting>
  <conditionalFormatting sqref="Z11:Z34">
    <cfRule type="containsText" dxfId="957" priority="20" operator="containsText" text="N/A">
      <formula>NOT(ISERROR(SEARCH("N/A",Z11)))</formula>
    </cfRule>
    <cfRule type="cellIs" dxfId="956" priority="23" operator="equal">
      <formula>0</formula>
    </cfRule>
  </conditionalFormatting>
  <conditionalFormatting sqref="Z11:Z34">
    <cfRule type="cellIs" dxfId="955" priority="22" operator="greaterThanOrEqual">
      <formula>1185</formula>
    </cfRule>
  </conditionalFormatting>
  <conditionalFormatting sqref="Z11:Z34">
    <cfRule type="cellIs" dxfId="954" priority="21" operator="between">
      <formula>0.1</formula>
      <formula>1184</formula>
    </cfRule>
  </conditionalFormatting>
  <conditionalFormatting sqref="AJ11:AN35">
    <cfRule type="cellIs" dxfId="953" priority="19" operator="equal">
      <formula>0</formula>
    </cfRule>
  </conditionalFormatting>
  <conditionalFormatting sqref="AJ11:AN35">
    <cfRule type="cellIs" dxfId="952" priority="18" operator="greaterThan">
      <formula>1179</formula>
    </cfRule>
  </conditionalFormatting>
  <conditionalFormatting sqref="AJ11:AN35">
    <cfRule type="cellIs" dxfId="951" priority="17" operator="greaterThan">
      <formula>99</formula>
    </cfRule>
  </conditionalFormatting>
  <conditionalFormatting sqref="AJ11:AN35">
    <cfRule type="cellIs" dxfId="950" priority="16" operator="greaterThan">
      <formula>0.99</formula>
    </cfRule>
  </conditionalFormatting>
  <conditionalFormatting sqref="AP11:AP34">
    <cfRule type="cellIs" dxfId="949" priority="15" operator="equal">
      <formula>0</formula>
    </cfRule>
  </conditionalFormatting>
  <conditionalFormatting sqref="AP11:AP34">
    <cfRule type="cellIs" dxfId="948" priority="14" operator="greaterThan">
      <formula>1179</formula>
    </cfRule>
  </conditionalFormatting>
  <conditionalFormatting sqref="AP11:AP34">
    <cfRule type="cellIs" dxfId="947" priority="13" operator="greaterThan">
      <formula>99</formula>
    </cfRule>
  </conditionalFormatting>
  <conditionalFormatting sqref="AP11:AP34">
    <cfRule type="cellIs" dxfId="946" priority="12" operator="greaterThan">
      <formula>0.99</formula>
    </cfRule>
  </conditionalFormatting>
  <conditionalFormatting sqref="AH32:AH34">
    <cfRule type="cellIs" dxfId="945" priority="10" operator="greaterThan">
      <formula>$AH$8</formula>
    </cfRule>
    <cfRule type="cellIs" dxfId="944" priority="11" operator="greaterThan">
      <formula>$AH$8</formula>
    </cfRule>
  </conditionalFormatting>
  <conditionalFormatting sqref="AI11:AI34">
    <cfRule type="cellIs" dxfId="943" priority="9" operator="greaterThan">
      <formula>$AI$8</formula>
    </cfRule>
  </conditionalFormatting>
  <conditionalFormatting sqref="AM20:AN34 AL11:AL34">
    <cfRule type="cellIs" dxfId="942" priority="8" operator="equal">
      <formula>0</formula>
    </cfRule>
  </conditionalFormatting>
  <conditionalFormatting sqref="AM20:AN34 AL11:AL34">
    <cfRule type="cellIs" dxfId="941" priority="7" operator="greaterThan">
      <formula>1179</formula>
    </cfRule>
  </conditionalFormatting>
  <conditionalFormatting sqref="AM20:AN34 AL11:AL34">
    <cfRule type="cellIs" dxfId="940" priority="6" operator="greaterThan">
      <formula>99</formula>
    </cfRule>
  </conditionalFormatting>
  <conditionalFormatting sqref="AM20:AN34 AL11:AL34">
    <cfRule type="cellIs" dxfId="939" priority="5" operator="greaterThan">
      <formula>0.99</formula>
    </cfRule>
  </conditionalFormatting>
  <conditionalFormatting sqref="AM16:AM34">
    <cfRule type="cellIs" dxfId="938" priority="4" operator="equal">
      <formula>0</formula>
    </cfRule>
  </conditionalFormatting>
  <conditionalFormatting sqref="AM16:AM34">
    <cfRule type="cellIs" dxfId="937" priority="3" operator="greaterThan">
      <formula>1179</formula>
    </cfRule>
  </conditionalFormatting>
  <conditionalFormatting sqref="AM16:AM34">
    <cfRule type="cellIs" dxfId="936" priority="2" operator="greaterThan">
      <formula>99</formula>
    </cfRule>
  </conditionalFormatting>
  <conditionalFormatting sqref="AM16:AM34">
    <cfRule type="cellIs" dxfId="935"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37" zoomScaleNormal="100" workbookViewId="0">
      <selection activeCell="B50" sqref="B50:B52"/>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72"/>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75" t="s">
        <v>10</v>
      </c>
      <c r="I7" s="108" t="s">
        <v>11</v>
      </c>
      <c r="J7" s="108" t="s">
        <v>12</v>
      </c>
      <c r="K7" s="108" t="s">
        <v>13</v>
      </c>
      <c r="L7" s="12"/>
      <c r="M7" s="12"/>
      <c r="N7" s="12"/>
      <c r="O7" s="175"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42564</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31028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73" t="s">
        <v>51</v>
      </c>
      <c r="V9" s="173" t="s">
        <v>52</v>
      </c>
      <c r="W9" s="233" t="s">
        <v>53</v>
      </c>
      <c r="X9" s="234" t="s">
        <v>54</v>
      </c>
      <c r="Y9" s="235"/>
      <c r="Z9" s="235"/>
      <c r="AA9" s="235"/>
      <c r="AB9" s="235"/>
      <c r="AC9" s="235"/>
      <c r="AD9" s="235"/>
      <c r="AE9" s="236"/>
      <c r="AF9" s="171" t="s">
        <v>55</v>
      </c>
      <c r="AG9" s="171" t="s">
        <v>56</v>
      </c>
      <c r="AH9" s="222" t="s">
        <v>57</v>
      </c>
      <c r="AI9" s="237" t="s">
        <v>58</v>
      </c>
      <c r="AJ9" s="173" t="s">
        <v>59</v>
      </c>
      <c r="AK9" s="173" t="s">
        <v>60</v>
      </c>
      <c r="AL9" s="173" t="s">
        <v>61</v>
      </c>
      <c r="AM9" s="173" t="s">
        <v>62</v>
      </c>
      <c r="AN9" s="173" t="s">
        <v>63</v>
      </c>
      <c r="AO9" s="173" t="s">
        <v>64</v>
      </c>
      <c r="AP9" s="173" t="s">
        <v>65</v>
      </c>
      <c r="AQ9" s="220" t="s">
        <v>66</v>
      </c>
      <c r="AR9" s="173" t="s">
        <v>67</v>
      </c>
      <c r="AS9" s="222" t="s">
        <v>68</v>
      </c>
      <c r="AV9" s="35" t="s">
        <v>69</v>
      </c>
      <c r="AW9" s="35" t="s">
        <v>70</v>
      </c>
      <c r="AY9" s="36" t="s">
        <v>71</v>
      </c>
    </row>
    <row r="10" spans="2:51" x14ac:dyDescent="0.25">
      <c r="B10" s="173" t="s">
        <v>72</v>
      </c>
      <c r="C10" s="173" t="s">
        <v>73</v>
      </c>
      <c r="D10" s="173" t="s">
        <v>74</v>
      </c>
      <c r="E10" s="173" t="s">
        <v>75</v>
      </c>
      <c r="F10" s="173" t="s">
        <v>74</v>
      </c>
      <c r="G10" s="173" t="s">
        <v>75</v>
      </c>
      <c r="H10" s="216"/>
      <c r="I10" s="173" t="s">
        <v>75</v>
      </c>
      <c r="J10" s="173" t="s">
        <v>75</v>
      </c>
      <c r="K10" s="173" t="s">
        <v>75</v>
      </c>
      <c r="L10" s="28" t="s">
        <v>29</v>
      </c>
      <c r="M10" s="219"/>
      <c r="N10" s="28" t="s">
        <v>29</v>
      </c>
      <c r="O10" s="221"/>
      <c r="P10" s="221"/>
      <c r="Q10" s="1">
        <f>'JULY 12'!Q34</f>
        <v>8963970</v>
      </c>
      <c r="R10" s="230"/>
      <c r="S10" s="231"/>
      <c r="T10" s="232"/>
      <c r="U10" s="173" t="s">
        <v>75</v>
      </c>
      <c r="V10" s="173" t="s">
        <v>75</v>
      </c>
      <c r="W10" s="233"/>
      <c r="X10" s="37" t="s">
        <v>76</v>
      </c>
      <c r="Y10" s="37" t="s">
        <v>77</v>
      </c>
      <c r="Z10" s="37" t="s">
        <v>78</v>
      </c>
      <c r="AA10" s="37" t="s">
        <v>79</v>
      </c>
      <c r="AB10" s="37" t="s">
        <v>80</v>
      </c>
      <c r="AC10" s="37" t="s">
        <v>81</v>
      </c>
      <c r="AD10" s="37" t="s">
        <v>82</v>
      </c>
      <c r="AE10" s="37" t="s">
        <v>83</v>
      </c>
      <c r="AF10" s="38"/>
      <c r="AG10" s="1">
        <f>'JULY 12'!AG34</f>
        <v>48301528</v>
      </c>
      <c r="AH10" s="222"/>
      <c r="AI10" s="238"/>
      <c r="AJ10" s="173" t="s">
        <v>84</v>
      </c>
      <c r="AK10" s="173" t="s">
        <v>84</v>
      </c>
      <c r="AL10" s="173" t="s">
        <v>84</v>
      </c>
      <c r="AM10" s="173" t="s">
        <v>84</v>
      </c>
      <c r="AN10" s="173" t="s">
        <v>84</v>
      </c>
      <c r="AO10" s="173" t="s">
        <v>84</v>
      </c>
      <c r="AP10" s="1">
        <f>'JULY 12'!AP34</f>
        <v>11013997</v>
      </c>
      <c r="AQ10" s="221"/>
      <c r="AR10" s="174" t="s">
        <v>85</v>
      </c>
      <c r="AS10" s="222"/>
      <c r="AV10" s="39" t="s">
        <v>86</v>
      </c>
      <c r="AW10" s="39" t="s">
        <v>87</v>
      </c>
      <c r="AY10" s="80" t="s">
        <v>126</v>
      </c>
    </row>
    <row r="11" spans="2:51" x14ac:dyDescent="0.25">
      <c r="B11" s="40">
        <v>2</v>
      </c>
      <c r="C11" s="40">
        <v>4.1666666666666664E-2</v>
      </c>
      <c r="D11" s="102">
        <v>4</v>
      </c>
      <c r="E11" s="41">
        <f t="shared" ref="E11:E34" si="0">D11/1.42</f>
        <v>2.8169014084507045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136</v>
      </c>
      <c r="P11" s="103">
        <v>107</v>
      </c>
      <c r="Q11" s="103">
        <v>8968615</v>
      </c>
      <c r="R11" s="46">
        <f>IF(ISBLANK(Q11),"-",Q11-Q10)</f>
        <v>4645</v>
      </c>
      <c r="S11" s="47">
        <f>R11*24/1000</f>
        <v>111.48</v>
      </c>
      <c r="T11" s="47">
        <f>R11/1000</f>
        <v>4.6449999999999996</v>
      </c>
      <c r="U11" s="104">
        <v>3.9</v>
      </c>
      <c r="V11" s="104">
        <f>U11</f>
        <v>3.9</v>
      </c>
      <c r="W11" s="105" t="s">
        <v>131</v>
      </c>
      <c r="X11" s="107">
        <v>0</v>
      </c>
      <c r="Y11" s="107">
        <v>0</v>
      </c>
      <c r="Z11" s="107">
        <v>1044</v>
      </c>
      <c r="AA11" s="107">
        <v>1185</v>
      </c>
      <c r="AB11" s="107">
        <v>1187</v>
      </c>
      <c r="AC11" s="48" t="s">
        <v>90</v>
      </c>
      <c r="AD11" s="48" t="s">
        <v>90</v>
      </c>
      <c r="AE11" s="48" t="s">
        <v>90</v>
      </c>
      <c r="AF11" s="106" t="s">
        <v>90</v>
      </c>
      <c r="AG11" s="112">
        <v>48302668</v>
      </c>
      <c r="AH11" s="49">
        <f>IF(ISBLANK(AG11),"-",AG11-AG10)</f>
        <v>1140</v>
      </c>
      <c r="AI11" s="50">
        <f>AH11/T11</f>
        <v>245.42518837459636</v>
      </c>
      <c r="AJ11" s="95">
        <v>0</v>
      </c>
      <c r="AK11" s="95">
        <v>0</v>
      </c>
      <c r="AL11" s="95">
        <v>1</v>
      </c>
      <c r="AM11" s="95">
        <v>1</v>
      </c>
      <c r="AN11" s="95">
        <v>1</v>
      </c>
      <c r="AO11" s="95">
        <v>0.7</v>
      </c>
      <c r="AP11" s="107">
        <v>11014690</v>
      </c>
      <c r="AQ11" s="107">
        <f t="shared" ref="AQ11:AQ34" si="1">AP11-AP10</f>
        <v>693</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135</v>
      </c>
      <c r="P12" s="103">
        <v>105</v>
      </c>
      <c r="Q12" s="103">
        <v>8973175</v>
      </c>
      <c r="R12" s="46">
        <f t="shared" ref="R12:R34" si="4">IF(ISBLANK(Q12),"-",Q12-Q11)</f>
        <v>4560</v>
      </c>
      <c r="S12" s="47">
        <f t="shared" ref="S12:S34" si="5">R12*24/1000</f>
        <v>109.44</v>
      </c>
      <c r="T12" s="47">
        <f t="shared" ref="T12:T34" si="6">R12/1000</f>
        <v>4.5599999999999996</v>
      </c>
      <c r="U12" s="104">
        <v>5.3</v>
      </c>
      <c r="V12" s="104">
        <f t="shared" ref="V12:V34" si="7">U12</f>
        <v>5.3</v>
      </c>
      <c r="W12" s="105" t="s">
        <v>131</v>
      </c>
      <c r="X12" s="107">
        <v>0</v>
      </c>
      <c r="Y12" s="107">
        <v>0</v>
      </c>
      <c r="Z12" s="107">
        <v>1044</v>
      </c>
      <c r="AA12" s="107">
        <v>1185</v>
      </c>
      <c r="AB12" s="107">
        <v>1145</v>
      </c>
      <c r="AC12" s="48" t="s">
        <v>90</v>
      </c>
      <c r="AD12" s="48" t="s">
        <v>90</v>
      </c>
      <c r="AE12" s="48" t="s">
        <v>90</v>
      </c>
      <c r="AF12" s="106" t="s">
        <v>90</v>
      </c>
      <c r="AG12" s="112">
        <v>48303772</v>
      </c>
      <c r="AH12" s="49">
        <f>IF(ISBLANK(AG12),"-",AG12-AG11)</f>
        <v>1104</v>
      </c>
      <c r="AI12" s="50">
        <f t="shared" ref="AI12:AI34" si="8">AH12/T12</f>
        <v>242.10526315789477</v>
      </c>
      <c r="AJ12" s="95">
        <v>0</v>
      </c>
      <c r="AK12" s="95">
        <v>0</v>
      </c>
      <c r="AL12" s="95">
        <v>1</v>
      </c>
      <c r="AM12" s="95">
        <v>1</v>
      </c>
      <c r="AN12" s="95">
        <v>1</v>
      </c>
      <c r="AO12" s="95">
        <v>0.7</v>
      </c>
      <c r="AP12" s="107">
        <v>11015588</v>
      </c>
      <c r="AQ12" s="107">
        <f t="shared" si="1"/>
        <v>898</v>
      </c>
      <c r="AR12" s="110">
        <v>1.03</v>
      </c>
      <c r="AS12" s="52" t="s">
        <v>113</v>
      </c>
      <c r="AV12" s="39" t="s">
        <v>92</v>
      </c>
      <c r="AW12" s="39" t="s">
        <v>93</v>
      </c>
      <c r="AY12" s="80" t="s">
        <v>124</v>
      </c>
    </row>
    <row r="13" spans="2:51" x14ac:dyDescent="0.25">
      <c r="B13" s="40">
        <v>2.0833333333333299</v>
      </c>
      <c r="C13" s="40">
        <v>0.125</v>
      </c>
      <c r="D13" s="102">
        <v>5</v>
      </c>
      <c r="E13" s="41">
        <f t="shared" si="0"/>
        <v>3.5211267605633805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130</v>
      </c>
      <c r="P13" s="103">
        <v>105</v>
      </c>
      <c r="Q13" s="103">
        <v>8977597</v>
      </c>
      <c r="R13" s="46">
        <f t="shared" si="4"/>
        <v>4422</v>
      </c>
      <c r="S13" s="47">
        <f t="shared" si="5"/>
        <v>106.128</v>
      </c>
      <c r="T13" s="47">
        <f t="shared" si="6"/>
        <v>4.4219999999999997</v>
      </c>
      <c r="U13" s="104">
        <v>6.9</v>
      </c>
      <c r="V13" s="104">
        <f t="shared" si="7"/>
        <v>6.9</v>
      </c>
      <c r="W13" s="105" t="s">
        <v>131</v>
      </c>
      <c r="X13" s="107">
        <v>0</v>
      </c>
      <c r="Y13" s="107">
        <v>0</v>
      </c>
      <c r="Z13" s="107">
        <v>1044</v>
      </c>
      <c r="AA13" s="107">
        <v>1185</v>
      </c>
      <c r="AB13" s="107">
        <v>1146</v>
      </c>
      <c r="AC13" s="48" t="s">
        <v>90</v>
      </c>
      <c r="AD13" s="48" t="s">
        <v>90</v>
      </c>
      <c r="AE13" s="48" t="s">
        <v>90</v>
      </c>
      <c r="AF13" s="106" t="s">
        <v>90</v>
      </c>
      <c r="AG13" s="112">
        <v>48304824</v>
      </c>
      <c r="AH13" s="49">
        <f>IF(ISBLANK(AG13),"-",AG13-AG12)</f>
        <v>1052</v>
      </c>
      <c r="AI13" s="50">
        <f t="shared" si="8"/>
        <v>237.90140208050659</v>
      </c>
      <c r="AJ13" s="95">
        <v>0</v>
      </c>
      <c r="AK13" s="95">
        <v>0</v>
      </c>
      <c r="AL13" s="95">
        <v>1</v>
      </c>
      <c r="AM13" s="95">
        <v>1</v>
      </c>
      <c r="AN13" s="95">
        <v>1</v>
      </c>
      <c r="AO13" s="95">
        <v>0.7</v>
      </c>
      <c r="AP13" s="107">
        <v>11016480</v>
      </c>
      <c r="AQ13" s="107">
        <f t="shared" si="1"/>
        <v>892</v>
      </c>
      <c r="AR13" s="51"/>
      <c r="AS13" s="52" t="s">
        <v>113</v>
      </c>
      <c r="AV13" s="39" t="s">
        <v>94</v>
      </c>
      <c r="AW13" s="39" t="s">
        <v>95</v>
      </c>
      <c r="AY13" s="80" t="s">
        <v>129</v>
      </c>
    </row>
    <row r="14" spans="2:51" x14ac:dyDescent="0.25">
      <c r="B14" s="40">
        <v>2.125</v>
      </c>
      <c r="C14" s="40">
        <v>0.16666666666666699</v>
      </c>
      <c r="D14" s="102">
        <v>4</v>
      </c>
      <c r="E14" s="41">
        <f t="shared" si="0"/>
        <v>2.8169014084507045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122</v>
      </c>
      <c r="P14" s="103">
        <v>118</v>
      </c>
      <c r="Q14" s="103">
        <v>8981499</v>
      </c>
      <c r="R14" s="46">
        <f t="shared" si="4"/>
        <v>3902</v>
      </c>
      <c r="S14" s="47">
        <f t="shared" si="5"/>
        <v>93.647999999999996</v>
      </c>
      <c r="T14" s="47">
        <f t="shared" si="6"/>
        <v>3.9020000000000001</v>
      </c>
      <c r="U14" s="104">
        <v>8.6</v>
      </c>
      <c r="V14" s="104">
        <f t="shared" si="7"/>
        <v>8.6</v>
      </c>
      <c r="W14" s="105" t="s">
        <v>131</v>
      </c>
      <c r="X14" s="107">
        <v>0</v>
      </c>
      <c r="Y14" s="107">
        <v>0</v>
      </c>
      <c r="Z14" s="107">
        <v>1044</v>
      </c>
      <c r="AA14" s="107">
        <v>1185</v>
      </c>
      <c r="AB14" s="107">
        <v>1176</v>
      </c>
      <c r="AC14" s="48" t="s">
        <v>90</v>
      </c>
      <c r="AD14" s="48" t="s">
        <v>90</v>
      </c>
      <c r="AE14" s="48" t="s">
        <v>90</v>
      </c>
      <c r="AF14" s="106" t="s">
        <v>90</v>
      </c>
      <c r="AG14" s="112">
        <v>48305916</v>
      </c>
      <c r="AH14" s="49">
        <f t="shared" ref="AH14:AH34" si="9">IF(ISBLANK(AG14),"-",AG14-AG13)</f>
        <v>1092</v>
      </c>
      <c r="AI14" s="50">
        <f t="shared" si="8"/>
        <v>279.85648385443363</v>
      </c>
      <c r="AJ14" s="95">
        <v>0</v>
      </c>
      <c r="AK14" s="95">
        <v>0</v>
      </c>
      <c r="AL14" s="95">
        <v>1</v>
      </c>
      <c r="AM14" s="95">
        <v>1</v>
      </c>
      <c r="AN14" s="95">
        <v>1</v>
      </c>
      <c r="AO14" s="95">
        <v>0.7</v>
      </c>
      <c r="AP14" s="107">
        <v>11017350</v>
      </c>
      <c r="AQ14" s="107">
        <f>AP14-AP13</f>
        <v>870</v>
      </c>
      <c r="AR14" s="51"/>
      <c r="AS14" s="52" t="s">
        <v>113</v>
      </c>
      <c r="AT14" s="54"/>
      <c r="AV14" s="39" t="s">
        <v>96</v>
      </c>
      <c r="AW14" s="39" t="s">
        <v>97</v>
      </c>
      <c r="AY14" s="80" t="s">
        <v>140</v>
      </c>
    </row>
    <row r="15" spans="2:51" ht="14.25" customHeight="1" x14ac:dyDescent="0.25">
      <c r="B15" s="40">
        <v>2.1666666666666701</v>
      </c>
      <c r="C15" s="40">
        <v>0.20833333333333301</v>
      </c>
      <c r="D15" s="102">
        <v>5</v>
      </c>
      <c r="E15" s="41">
        <f t="shared" si="0"/>
        <v>3.5211267605633805</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125</v>
      </c>
      <c r="P15" s="103">
        <v>119</v>
      </c>
      <c r="Q15" s="103">
        <v>8985503</v>
      </c>
      <c r="R15" s="46">
        <f t="shared" si="4"/>
        <v>4004</v>
      </c>
      <c r="S15" s="47">
        <f t="shared" si="5"/>
        <v>96.096000000000004</v>
      </c>
      <c r="T15" s="47">
        <f t="shared" si="6"/>
        <v>4.0039999999999996</v>
      </c>
      <c r="U15" s="104">
        <v>9.5</v>
      </c>
      <c r="V15" s="104">
        <f t="shared" si="7"/>
        <v>9.5</v>
      </c>
      <c r="W15" s="105" t="s">
        <v>131</v>
      </c>
      <c r="X15" s="107">
        <v>0</v>
      </c>
      <c r="Y15" s="107">
        <v>0</v>
      </c>
      <c r="Z15" s="107">
        <v>1047</v>
      </c>
      <c r="AA15" s="107">
        <v>1185</v>
      </c>
      <c r="AB15" s="107">
        <v>1187</v>
      </c>
      <c r="AC15" s="48" t="s">
        <v>90</v>
      </c>
      <c r="AD15" s="48" t="s">
        <v>90</v>
      </c>
      <c r="AE15" s="48" t="s">
        <v>90</v>
      </c>
      <c r="AF15" s="106" t="s">
        <v>90</v>
      </c>
      <c r="AG15" s="112">
        <v>48307124</v>
      </c>
      <c r="AH15" s="49">
        <f t="shared" si="9"/>
        <v>1208</v>
      </c>
      <c r="AI15" s="50">
        <f t="shared" si="8"/>
        <v>301.69830169830175</v>
      </c>
      <c r="AJ15" s="95">
        <v>0</v>
      </c>
      <c r="AK15" s="95">
        <v>0</v>
      </c>
      <c r="AL15" s="95">
        <v>1</v>
      </c>
      <c r="AM15" s="95">
        <v>1</v>
      </c>
      <c r="AN15" s="95">
        <v>1</v>
      </c>
      <c r="AO15" s="95">
        <v>0.7</v>
      </c>
      <c r="AP15" s="107">
        <v>11017505</v>
      </c>
      <c r="AQ15" s="107">
        <f>AP15-AP14</f>
        <v>155</v>
      </c>
      <c r="AR15" s="51"/>
      <c r="AS15" s="52" t="s">
        <v>113</v>
      </c>
      <c r="AV15" s="39" t="s">
        <v>98</v>
      </c>
      <c r="AW15" s="39" t="s">
        <v>99</v>
      </c>
      <c r="AY15" s="94"/>
    </row>
    <row r="16" spans="2:51" x14ac:dyDescent="0.25">
      <c r="B16" s="40">
        <v>2.2083333333333299</v>
      </c>
      <c r="C16" s="40">
        <v>0.25</v>
      </c>
      <c r="D16" s="102">
        <v>5</v>
      </c>
      <c r="E16" s="41">
        <f t="shared" si="0"/>
        <v>3.5211267605633805</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141</v>
      </c>
      <c r="P16" s="103">
        <v>136</v>
      </c>
      <c r="Q16" s="103">
        <v>8990931</v>
      </c>
      <c r="R16" s="46">
        <f t="shared" si="4"/>
        <v>5428</v>
      </c>
      <c r="S16" s="47">
        <f t="shared" si="5"/>
        <v>130.27199999999999</v>
      </c>
      <c r="T16" s="47">
        <f t="shared" si="6"/>
        <v>5.4279999999999999</v>
      </c>
      <c r="U16" s="104">
        <v>9.5</v>
      </c>
      <c r="V16" s="104">
        <f t="shared" si="7"/>
        <v>9.5</v>
      </c>
      <c r="W16" s="105" t="s">
        <v>131</v>
      </c>
      <c r="X16" s="107">
        <v>0</v>
      </c>
      <c r="Y16" s="107">
        <v>0</v>
      </c>
      <c r="Z16" s="107">
        <v>1157</v>
      </c>
      <c r="AA16" s="107">
        <v>1185</v>
      </c>
      <c r="AB16" s="107">
        <v>1187</v>
      </c>
      <c r="AC16" s="48" t="s">
        <v>90</v>
      </c>
      <c r="AD16" s="48" t="s">
        <v>90</v>
      </c>
      <c r="AE16" s="48" t="s">
        <v>90</v>
      </c>
      <c r="AF16" s="106" t="s">
        <v>90</v>
      </c>
      <c r="AG16" s="112">
        <v>48308316</v>
      </c>
      <c r="AH16" s="49">
        <f t="shared" si="9"/>
        <v>1192</v>
      </c>
      <c r="AI16" s="50">
        <f t="shared" si="8"/>
        <v>219.60206337509211</v>
      </c>
      <c r="AJ16" s="95">
        <v>0</v>
      </c>
      <c r="AK16" s="95">
        <v>0</v>
      </c>
      <c r="AL16" s="95">
        <v>1</v>
      </c>
      <c r="AM16" s="95">
        <v>1</v>
      </c>
      <c r="AN16" s="95">
        <v>1</v>
      </c>
      <c r="AO16" s="95">
        <v>0</v>
      </c>
      <c r="AP16" s="107">
        <v>11017505</v>
      </c>
      <c r="AQ16" s="107">
        <f>AP16-AP15</f>
        <v>0</v>
      </c>
      <c r="AR16" s="53">
        <v>1.1399999999999999</v>
      </c>
      <c r="AS16" s="52" t="s">
        <v>101</v>
      </c>
      <c r="AV16" s="39" t="s">
        <v>102</v>
      </c>
      <c r="AW16" s="39" t="s">
        <v>103</v>
      </c>
      <c r="AY16" s="94"/>
    </row>
    <row r="17" spans="1:51" x14ac:dyDescent="0.25">
      <c r="B17" s="40">
        <v>2.25</v>
      </c>
      <c r="C17" s="40">
        <v>0.29166666666666702</v>
      </c>
      <c r="D17" s="102">
        <v>5</v>
      </c>
      <c r="E17" s="41">
        <f t="shared" si="0"/>
        <v>3.5211267605633805</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137</v>
      </c>
      <c r="P17" s="103">
        <v>143</v>
      </c>
      <c r="Q17" s="103">
        <v>8996876</v>
      </c>
      <c r="R17" s="46">
        <f t="shared" si="4"/>
        <v>5945</v>
      </c>
      <c r="S17" s="47">
        <f t="shared" si="5"/>
        <v>142.68</v>
      </c>
      <c r="T17" s="47">
        <f t="shared" si="6"/>
        <v>5.9450000000000003</v>
      </c>
      <c r="U17" s="104">
        <v>9.1</v>
      </c>
      <c r="V17" s="104">
        <f t="shared" si="7"/>
        <v>9.1</v>
      </c>
      <c r="W17" s="105" t="s">
        <v>127</v>
      </c>
      <c r="X17" s="107">
        <v>0</v>
      </c>
      <c r="Y17" s="107">
        <v>1006</v>
      </c>
      <c r="Z17" s="107">
        <v>1187</v>
      </c>
      <c r="AA17" s="107">
        <v>1185</v>
      </c>
      <c r="AB17" s="107">
        <v>1188</v>
      </c>
      <c r="AC17" s="48" t="s">
        <v>90</v>
      </c>
      <c r="AD17" s="48" t="s">
        <v>90</v>
      </c>
      <c r="AE17" s="48" t="s">
        <v>90</v>
      </c>
      <c r="AF17" s="106" t="s">
        <v>90</v>
      </c>
      <c r="AG17" s="112">
        <v>48309660</v>
      </c>
      <c r="AH17" s="49">
        <f t="shared" si="9"/>
        <v>1344</v>
      </c>
      <c r="AI17" s="50">
        <f t="shared" si="8"/>
        <v>226.07232968881411</v>
      </c>
      <c r="AJ17" s="95">
        <v>0</v>
      </c>
      <c r="AK17" s="95">
        <v>1</v>
      </c>
      <c r="AL17" s="95">
        <v>1</v>
      </c>
      <c r="AM17" s="95">
        <v>1</v>
      </c>
      <c r="AN17" s="95">
        <v>1</v>
      </c>
      <c r="AO17" s="95">
        <v>0</v>
      </c>
      <c r="AP17" s="107">
        <v>11017505</v>
      </c>
      <c r="AQ17" s="107">
        <f t="shared" si="1"/>
        <v>0</v>
      </c>
      <c r="AR17" s="51"/>
      <c r="AS17" s="52" t="s">
        <v>101</v>
      </c>
      <c r="AT17" s="54"/>
      <c r="AV17" s="39" t="s">
        <v>104</v>
      </c>
      <c r="AW17" s="39" t="s">
        <v>105</v>
      </c>
      <c r="AY17" s="97"/>
    </row>
    <row r="18" spans="1:51" x14ac:dyDescent="0.25">
      <c r="B18" s="40">
        <v>2.2916666666666701</v>
      </c>
      <c r="C18" s="40">
        <v>0.33333333333333298</v>
      </c>
      <c r="D18" s="102">
        <v>5</v>
      </c>
      <c r="E18" s="41">
        <f t="shared" si="0"/>
        <v>3.5211267605633805</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134</v>
      </c>
      <c r="P18" s="103">
        <v>146</v>
      </c>
      <c r="Q18" s="103">
        <v>9002992</v>
      </c>
      <c r="R18" s="46">
        <f t="shared" si="4"/>
        <v>6116</v>
      </c>
      <c r="S18" s="47">
        <f t="shared" si="5"/>
        <v>146.78399999999999</v>
      </c>
      <c r="T18" s="47">
        <f t="shared" si="6"/>
        <v>6.1159999999999997</v>
      </c>
      <c r="U18" s="104">
        <v>8.5</v>
      </c>
      <c r="V18" s="104">
        <f t="shared" si="7"/>
        <v>8.5</v>
      </c>
      <c r="W18" s="105" t="s">
        <v>127</v>
      </c>
      <c r="X18" s="107">
        <v>0</v>
      </c>
      <c r="Y18" s="107">
        <v>1047</v>
      </c>
      <c r="Z18" s="107">
        <v>1187</v>
      </c>
      <c r="AA18" s="107">
        <v>1185</v>
      </c>
      <c r="AB18" s="107">
        <v>1187</v>
      </c>
      <c r="AC18" s="48" t="s">
        <v>90</v>
      </c>
      <c r="AD18" s="48" t="s">
        <v>90</v>
      </c>
      <c r="AE18" s="48" t="s">
        <v>90</v>
      </c>
      <c r="AF18" s="106" t="s">
        <v>90</v>
      </c>
      <c r="AG18" s="112">
        <v>48311052</v>
      </c>
      <c r="AH18" s="49">
        <f t="shared" si="9"/>
        <v>1392</v>
      </c>
      <c r="AI18" s="50">
        <f t="shared" si="8"/>
        <v>227.59973839110532</v>
      </c>
      <c r="AJ18" s="95">
        <v>0</v>
      </c>
      <c r="AK18" s="95">
        <v>1</v>
      </c>
      <c r="AL18" s="95">
        <v>1</v>
      </c>
      <c r="AM18" s="95">
        <v>1</v>
      </c>
      <c r="AN18" s="95">
        <v>1</v>
      </c>
      <c r="AO18" s="95">
        <v>0</v>
      </c>
      <c r="AP18" s="107">
        <v>11017505</v>
      </c>
      <c r="AQ18" s="107">
        <f t="shared" si="1"/>
        <v>0</v>
      </c>
      <c r="AR18" s="51"/>
      <c r="AS18" s="52" t="s">
        <v>101</v>
      </c>
      <c r="AV18" s="39" t="s">
        <v>106</v>
      </c>
      <c r="AW18" s="39" t="s">
        <v>107</v>
      </c>
      <c r="AY18" s="97"/>
    </row>
    <row r="19" spans="1:51" x14ac:dyDescent="0.25">
      <c r="A19" s="94" t="s">
        <v>130</v>
      </c>
      <c r="B19" s="40">
        <v>2.3333333333333299</v>
      </c>
      <c r="C19" s="40">
        <v>0.375</v>
      </c>
      <c r="D19" s="102">
        <v>5</v>
      </c>
      <c r="E19" s="41">
        <f t="shared" si="0"/>
        <v>3.5211267605633805</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132</v>
      </c>
      <c r="P19" s="103">
        <v>151</v>
      </c>
      <c r="Q19" s="103">
        <v>9009058</v>
      </c>
      <c r="R19" s="46">
        <f t="shared" si="4"/>
        <v>6066</v>
      </c>
      <c r="S19" s="47">
        <f t="shared" si="5"/>
        <v>145.584</v>
      </c>
      <c r="T19" s="47">
        <f t="shared" si="6"/>
        <v>6.0659999999999998</v>
      </c>
      <c r="U19" s="104">
        <v>7.8</v>
      </c>
      <c r="V19" s="104">
        <f t="shared" si="7"/>
        <v>7.8</v>
      </c>
      <c r="W19" s="105" t="s">
        <v>127</v>
      </c>
      <c r="X19" s="107">
        <v>0</v>
      </c>
      <c r="Y19" s="107">
        <v>1096</v>
      </c>
      <c r="Z19" s="107">
        <v>1187</v>
      </c>
      <c r="AA19" s="107">
        <v>1185</v>
      </c>
      <c r="AB19" s="107">
        <v>1187</v>
      </c>
      <c r="AC19" s="48" t="s">
        <v>90</v>
      </c>
      <c r="AD19" s="48" t="s">
        <v>90</v>
      </c>
      <c r="AE19" s="48" t="s">
        <v>90</v>
      </c>
      <c r="AF19" s="106" t="s">
        <v>90</v>
      </c>
      <c r="AG19" s="112">
        <v>48312428</v>
      </c>
      <c r="AH19" s="49">
        <f t="shared" si="9"/>
        <v>1376</v>
      </c>
      <c r="AI19" s="50">
        <f t="shared" si="8"/>
        <v>226.83811407847017</v>
      </c>
      <c r="AJ19" s="95">
        <v>0</v>
      </c>
      <c r="AK19" s="95">
        <v>1</v>
      </c>
      <c r="AL19" s="95">
        <v>1</v>
      </c>
      <c r="AM19" s="95">
        <v>1</v>
      </c>
      <c r="AN19" s="95">
        <v>1</v>
      </c>
      <c r="AO19" s="95">
        <v>0</v>
      </c>
      <c r="AP19" s="107">
        <v>11017505</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133</v>
      </c>
      <c r="P20" s="103">
        <v>150</v>
      </c>
      <c r="Q20" s="103">
        <v>9015222</v>
      </c>
      <c r="R20" s="46">
        <f t="shared" si="4"/>
        <v>6164</v>
      </c>
      <c r="S20" s="47">
        <f t="shared" si="5"/>
        <v>147.93600000000001</v>
      </c>
      <c r="T20" s="47">
        <f t="shared" si="6"/>
        <v>6.1639999999999997</v>
      </c>
      <c r="U20" s="104">
        <v>7</v>
      </c>
      <c r="V20" s="104">
        <f t="shared" si="7"/>
        <v>7</v>
      </c>
      <c r="W20" s="105" t="s">
        <v>127</v>
      </c>
      <c r="X20" s="107">
        <v>0</v>
      </c>
      <c r="Y20" s="107">
        <v>1097</v>
      </c>
      <c r="Z20" s="107">
        <v>1187</v>
      </c>
      <c r="AA20" s="107">
        <v>1185</v>
      </c>
      <c r="AB20" s="107">
        <v>1186</v>
      </c>
      <c r="AC20" s="48" t="s">
        <v>90</v>
      </c>
      <c r="AD20" s="48" t="s">
        <v>90</v>
      </c>
      <c r="AE20" s="48" t="s">
        <v>90</v>
      </c>
      <c r="AF20" s="106" t="s">
        <v>90</v>
      </c>
      <c r="AG20" s="112">
        <v>48313836</v>
      </c>
      <c r="AH20" s="49">
        <f t="shared" si="9"/>
        <v>1408</v>
      </c>
      <c r="AI20" s="50">
        <f t="shared" si="8"/>
        <v>228.42310188189489</v>
      </c>
      <c r="AJ20" s="95">
        <v>0</v>
      </c>
      <c r="AK20" s="95">
        <v>1</v>
      </c>
      <c r="AL20" s="95">
        <v>1</v>
      </c>
      <c r="AM20" s="95">
        <v>1</v>
      </c>
      <c r="AN20" s="95">
        <v>1</v>
      </c>
      <c r="AO20" s="95">
        <v>0</v>
      </c>
      <c r="AP20" s="107">
        <v>11017505</v>
      </c>
      <c r="AQ20" s="107">
        <f t="shared" si="1"/>
        <v>0</v>
      </c>
      <c r="AR20" s="53">
        <v>1.04</v>
      </c>
      <c r="AS20" s="52" t="s">
        <v>130</v>
      </c>
      <c r="AY20" s="97"/>
    </row>
    <row r="21" spans="1:51" x14ac:dyDescent="0.25">
      <c r="B21" s="40">
        <v>2.4166666666666701</v>
      </c>
      <c r="C21" s="40">
        <v>0.45833333333333298</v>
      </c>
      <c r="D21" s="102">
        <v>5</v>
      </c>
      <c r="E21" s="41">
        <f t="shared" si="0"/>
        <v>3.5211267605633805</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130</v>
      </c>
      <c r="P21" s="103">
        <v>144</v>
      </c>
      <c r="Q21" s="103">
        <v>9021336</v>
      </c>
      <c r="R21" s="46">
        <f t="shared" si="4"/>
        <v>6114</v>
      </c>
      <c r="S21" s="47">
        <f t="shared" si="5"/>
        <v>146.73599999999999</v>
      </c>
      <c r="T21" s="47">
        <f t="shared" si="6"/>
        <v>6.1139999999999999</v>
      </c>
      <c r="U21" s="104">
        <v>6.2</v>
      </c>
      <c r="V21" s="104">
        <f t="shared" si="7"/>
        <v>6.2</v>
      </c>
      <c r="W21" s="105" t="s">
        <v>127</v>
      </c>
      <c r="X21" s="107">
        <v>0</v>
      </c>
      <c r="Y21" s="107">
        <v>1097</v>
      </c>
      <c r="Z21" s="107">
        <v>1186</v>
      </c>
      <c r="AA21" s="107">
        <v>1185</v>
      </c>
      <c r="AB21" s="107">
        <v>1187</v>
      </c>
      <c r="AC21" s="48" t="s">
        <v>90</v>
      </c>
      <c r="AD21" s="48" t="s">
        <v>90</v>
      </c>
      <c r="AE21" s="48" t="s">
        <v>90</v>
      </c>
      <c r="AF21" s="106" t="s">
        <v>90</v>
      </c>
      <c r="AG21" s="112">
        <v>48315244</v>
      </c>
      <c r="AH21" s="49">
        <f t="shared" si="9"/>
        <v>1408</v>
      </c>
      <c r="AI21" s="50">
        <f t="shared" si="8"/>
        <v>230.29113509977103</v>
      </c>
      <c r="AJ21" s="95">
        <v>0</v>
      </c>
      <c r="AK21" s="95">
        <v>1</v>
      </c>
      <c r="AL21" s="95">
        <v>1</v>
      </c>
      <c r="AM21" s="95">
        <v>1</v>
      </c>
      <c r="AN21" s="95">
        <v>1</v>
      </c>
      <c r="AO21" s="95">
        <v>0</v>
      </c>
      <c r="AP21" s="107">
        <v>11017505</v>
      </c>
      <c r="AQ21" s="107">
        <f t="shared" si="1"/>
        <v>0</v>
      </c>
      <c r="AR21" s="51"/>
      <c r="AS21" s="52" t="s">
        <v>101</v>
      </c>
      <c r="AY21" s="97"/>
    </row>
    <row r="22" spans="1:51" x14ac:dyDescent="0.25">
      <c r="A22" s="94" t="s">
        <v>138</v>
      </c>
      <c r="B22" s="40">
        <v>2.4583333333333299</v>
      </c>
      <c r="C22" s="40">
        <v>0.5</v>
      </c>
      <c r="D22" s="102">
        <v>5</v>
      </c>
      <c r="E22" s="41">
        <f t="shared" si="0"/>
        <v>3.5211267605633805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129</v>
      </c>
      <c r="P22" s="103">
        <v>141</v>
      </c>
      <c r="Q22" s="103">
        <v>9027148</v>
      </c>
      <c r="R22" s="46">
        <f t="shared" si="4"/>
        <v>5812</v>
      </c>
      <c r="S22" s="47">
        <f t="shared" si="5"/>
        <v>139.488</v>
      </c>
      <c r="T22" s="47">
        <f t="shared" si="6"/>
        <v>5.8120000000000003</v>
      </c>
      <c r="U22" s="104">
        <v>5.5</v>
      </c>
      <c r="V22" s="104">
        <f t="shared" si="7"/>
        <v>5.5</v>
      </c>
      <c r="W22" s="105" t="s">
        <v>127</v>
      </c>
      <c r="X22" s="107">
        <v>0</v>
      </c>
      <c r="Y22" s="107">
        <v>1098</v>
      </c>
      <c r="Z22" s="107">
        <v>1186</v>
      </c>
      <c r="AA22" s="107">
        <v>1185</v>
      </c>
      <c r="AB22" s="107">
        <v>1186</v>
      </c>
      <c r="AC22" s="48" t="s">
        <v>90</v>
      </c>
      <c r="AD22" s="48" t="s">
        <v>90</v>
      </c>
      <c r="AE22" s="48" t="s">
        <v>90</v>
      </c>
      <c r="AF22" s="106" t="s">
        <v>90</v>
      </c>
      <c r="AG22" s="112">
        <v>48316588</v>
      </c>
      <c r="AH22" s="49">
        <f t="shared" si="9"/>
        <v>1344</v>
      </c>
      <c r="AI22" s="50">
        <f t="shared" si="8"/>
        <v>231.24569855471438</v>
      </c>
      <c r="AJ22" s="95">
        <v>0</v>
      </c>
      <c r="AK22" s="95">
        <v>1</v>
      </c>
      <c r="AL22" s="95">
        <v>1</v>
      </c>
      <c r="AM22" s="95">
        <v>1</v>
      </c>
      <c r="AN22" s="95">
        <v>1</v>
      </c>
      <c r="AO22" s="95">
        <v>0</v>
      </c>
      <c r="AP22" s="107">
        <v>11017505</v>
      </c>
      <c r="AQ22" s="107">
        <f t="shared" si="1"/>
        <v>0</v>
      </c>
      <c r="AR22" s="51"/>
      <c r="AS22" s="52" t="s">
        <v>101</v>
      </c>
      <c r="AV22" s="55" t="s">
        <v>110</v>
      </c>
      <c r="AY22" s="97"/>
    </row>
    <row r="23" spans="1:51" x14ac:dyDescent="0.25">
      <c r="B23" s="40">
        <v>2.5</v>
      </c>
      <c r="C23" s="40">
        <v>0.54166666666666696</v>
      </c>
      <c r="D23" s="102">
        <v>5</v>
      </c>
      <c r="E23" s="41">
        <f t="shared" si="0"/>
        <v>3.5211267605633805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128</v>
      </c>
      <c r="P23" s="103">
        <v>140</v>
      </c>
      <c r="Q23" s="103">
        <v>9033116</v>
      </c>
      <c r="R23" s="46">
        <f t="shared" si="4"/>
        <v>5968</v>
      </c>
      <c r="S23" s="47">
        <f t="shared" si="5"/>
        <v>143.232</v>
      </c>
      <c r="T23" s="47">
        <f t="shared" si="6"/>
        <v>5.968</v>
      </c>
      <c r="U23" s="104">
        <v>4.8</v>
      </c>
      <c r="V23" s="104">
        <f t="shared" si="7"/>
        <v>4.8</v>
      </c>
      <c r="W23" s="105" t="s">
        <v>127</v>
      </c>
      <c r="X23" s="107">
        <v>0</v>
      </c>
      <c r="Y23" s="107">
        <v>1097</v>
      </c>
      <c r="Z23" s="107">
        <v>1187</v>
      </c>
      <c r="AA23" s="107">
        <v>1185</v>
      </c>
      <c r="AB23" s="107">
        <v>1186</v>
      </c>
      <c r="AC23" s="48" t="s">
        <v>90</v>
      </c>
      <c r="AD23" s="48" t="s">
        <v>90</v>
      </c>
      <c r="AE23" s="48" t="s">
        <v>90</v>
      </c>
      <c r="AF23" s="106" t="s">
        <v>90</v>
      </c>
      <c r="AG23" s="112">
        <v>48317996</v>
      </c>
      <c r="AH23" s="49">
        <f t="shared" si="9"/>
        <v>1408</v>
      </c>
      <c r="AI23" s="50">
        <f t="shared" si="8"/>
        <v>235.92493297587131</v>
      </c>
      <c r="AJ23" s="95">
        <v>0</v>
      </c>
      <c r="AK23" s="95">
        <v>1</v>
      </c>
      <c r="AL23" s="95">
        <v>1</v>
      </c>
      <c r="AM23" s="95">
        <v>1</v>
      </c>
      <c r="AN23" s="95">
        <v>1</v>
      </c>
      <c r="AO23" s="95">
        <v>0</v>
      </c>
      <c r="AP23" s="107">
        <v>11017505</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131</v>
      </c>
      <c r="P24" s="103">
        <v>142</v>
      </c>
      <c r="Q24" s="103">
        <v>9039138</v>
      </c>
      <c r="R24" s="46">
        <f t="shared" si="4"/>
        <v>6022</v>
      </c>
      <c r="S24" s="47">
        <f t="shared" si="5"/>
        <v>144.52799999999999</v>
      </c>
      <c r="T24" s="47">
        <f t="shared" si="6"/>
        <v>6.0220000000000002</v>
      </c>
      <c r="U24" s="104">
        <v>4.0999999999999996</v>
      </c>
      <c r="V24" s="104">
        <f t="shared" si="7"/>
        <v>4.0999999999999996</v>
      </c>
      <c r="W24" s="105" t="s">
        <v>127</v>
      </c>
      <c r="X24" s="107">
        <v>0</v>
      </c>
      <c r="Y24" s="107">
        <v>1066</v>
      </c>
      <c r="Z24" s="107">
        <v>1187</v>
      </c>
      <c r="AA24" s="107">
        <v>1185</v>
      </c>
      <c r="AB24" s="107">
        <v>1187</v>
      </c>
      <c r="AC24" s="48" t="s">
        <v>90</v>
      </c>
      <c r="AD24" s="48" t="s">
        <v>90</v>
      </c>
      <c r="AE24" s="48" t="s">
        <v>90</v>
      </c>
      <c r="AF24" s="106" t="s">
        <v>90</v>
      </c>
      <c r="AG24" s="112">
        <v>48319392</v>
      </c>
      <c r="AH24" s="49">
        <f>IF(ISBLANK(AG24),"-",AG24-AG23)</f>
        <v>1396</v>
      </c>
      <c r="AI24" s="50">
        <f t="shared" si="8"/>
        <v>231.81667220192625</v>
      </c>
      <c r="AJ24" s="95">
        <v>0</v>
      </c>
      <c r="AK24" s="95">
        <v>1</v>
      </c>
      <c r="AL24" s="95">
        <v>1</v>
      </c>
      <c r="AM24" s="95">
        <v>1</v>
      </c>
      <c r="AN24" s="95">
        <v>1</v>
      </c>
      <c r="AO24" s="95">
        <v>0</v>
      </c>
      <c r="AP24" s="107">
        <v>11017505</v>
      </c>
      <c r="AQ24" s="107">
        <f t="shared" si="1"/>
        <v>0</v>
      </c>
      <c r="AR24" s="53">
        <v>1.18</v>
      </c>
      <c r="AS24" s="52" t="s">
        <v>113</v>
      </c>
      <c r="AV24" s="58" t="s">
        <v>29</v>
      </c>
      <c r="AW24" s="58">
        <v>14.7</v>
      </c>
      <c r="AY24" s="97"/>
    </row>
    <row r="25" spans="1:51" x14ac:dyDescent="0.25">
      <c r="B25" s="40">
        <v>2.5833333333333299</v>
      </c>
      <c r="C25" s="40">
        <v>0.625</v>
      </c>
      <c r="D25" s="102">
        <v>5</v>
      </c>
      <c r="E25" s="41">
        <f t="shared" si="0"/>
        <v>3.5211267605633805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133</v>
      </c>
      <c r="P25" s="103">
        <v>140</v>
      </c>
      <c r="Q25" s="103">
        <v>9044867</v>
      </c>
      <c r="R25" s="46">
        <f t="shared" si="4"/>
        <v>5729</v>
      </c>
      <c r="S25" s="47">
        <f t="shared" si="5"/>
        <v>137.49600000000001</v>
      </c>
      <c r="T25" s="47">
        <f t="shared" si="6"/>
        <v>5.7290000000000001</v>
      </c>
      <c r="U25" s="104">
        <v>3.6</v>
      </c>
      <c r="V25" s="104">
        <f t="shared" si="7"/>
        <v>3.6</v>
      </c>
      <c r="W25" s="105" t="s">
        <v>127</v>
      </c>
      <c r="X25" s="107">
        <v>0</v>
      </c>
      <c r="Y25" s="107">
        <v>1046</v>
      </c>
      <c r="Z25" s="107">
        <v>1187</v>
      </c>
      <c r="AA25" s="107">
        <v>1185</v>
      </c>
      <c r="AB25" s="107">
        <v>1187</v>
      </c>
      <c r="AC25" s="48" t="s">
        <v>90</v>
      </c>
      <c r="AD25" s="48" t="s">
        <v>90</v>
      </c>
      <c r="AE25" s="48" t="s">
        <v>90</v>
      </c>
      <c r="AF25" s="106" t="s">
        <v>90</v>
      </c>
      <c r="AG25" s="112">
        <v>48320724</v>
      </c>
      <c r="AH25" s="49">
        <f t="shared" si="9"/>
        <v>1332</v>
      </c>
      <c r="AI25" s="50">
        <f t="shared" si="8"/>
        <v>232.50130912899283</v>
      </c>
      <c r="AJ25" s="95">
        <v>0</v>
      </c>
      <c r="AK25" s="95">
        <v>1</v>
      </c>
      <c r="AL25" s="95">
        <v>1</v>
      </c>
      <c r="AM25" s="95">
        <v>1</v>
      </c>
      <c r="AN25" s="95">
        <v>1</v>
      </c>
      <c r="AO25" s="95">
        <v>0</v>
      </c>
      <c r="AP25" s="107">
        <v>11017505</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133</v>
      </c>
      <c r="P26" s="103">
        <v>141</v>
      </c>
      <c r="Q26" s="103">
        <v>9050676</v>
      </c>
      <c r="R26" s="46">
        <f t="shared" si="4"/>
        <v>5809</v>
      </c>
      <c r="S26" s="47">
        <f t="shared" si="5"/>
        <v>139.416</v>
      </c>
      <c r="T26" s="47">
        <f t="shared" si="6"/>
        <v>5.8090000000000002</v>
      </c>
      <c r="U26" s="104">
        <v>3.2</v>
      </c>
      <c r="V26" s="104">
        <f t="shared" si="7"/>
        <v>3.2</v>
      </c>
      <c r="W26" s="105" t="s">
        <v>127</v>
      </c>
      <c r="X26" s="107">
        <v>0</v>
      </c>
      <c r="Y26" s="107">
        <v>1046</v>
      </c>
      <c r="Z26" s="107">
        <v>1188</v>
      </c>
      <c r="AA26" s="107">
        <v>1185</v>
      </c>
      <c r="AB26" s="107">
        <v>1186</v>
      </c>
      <c r="AC26" s="48" t="s">
        <v>90</v>
      </c>
      <c r="AD26" s="48" t="s">
        <v>90</v>
      </c>
      <c r="AE26" s="48" t="s">
        <v>90</v>
      </c>
      <c r="AF26" s="106" t="s">
        <v>90</v>
      </c>
      <c r="AG26" s="112">
        <v>48322076</v>
      </c>
      <c r="AH26" s="49">
        <f t="shared" si="9"/>
        <v>1352</v>
      </c>
      <c r="AI26" s="50">
        <f t="shared" si="8"/>
        <v>232.74229643656395</v>
      </c>
      <c r="AJ26" s="95">
        <v>0</v>
      </c>
      <c r="AK26" s="95">
        <v>1</v>
      </c>
      <c r="AL26" s="95">
        <v>1</v>
      </c>
      <c r="AM26" s="95">
        <v>1</v>
      </c>
      <c r="AN26" s="95">
        <v>1</v>
      </c>
      <c r="AO26" s="95">
        <v>0</v>
      </c>
      <c r="AP26" s="107">
        <v>11017505</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133</v>
      </c>
      <c r="P27" s="103">
        <v>139</v>
      </c>
      <c r="Q27" s="103">
        <v>9056492</v>
      </c>
      <c r="R27" s="46">
        <f t="shared" si="4"/>
        <v>5816</v>
      </c>
      <c r="S27" s="47">
        <f t="shared" si="5"/>
        <v>139.584</v>
      </c>
      <c r="T27" s="47">
        <f t="shared" si="6"/>
        <v>5.8159999999999998</v>
      </c>
      <c r="U27" s="104">
        <v>2.8</v>
      </c>
      <c r="V27" s="104">
        <f t="shared" si="7"/>
        <v>2.8</v>
      </c>
      <c r="W27" s="105" t="s">
        <v>127</v>
      </c>
      <c r="X27" s="107">
        <v>0</v>
      </c>
      <c r="Y27" s="107">
        <v>1046</v>
      </c>
      <c r="Z27" s="107">
        <v>1187</v>
      </c>
      <c r="AA27" s="107">
        <v>1185</v>
      </c>
      <c r="AB27" s="107">
        <v>1187</v>
      </c>
      <c r="AC27" s="48" t="s">
        <v>90</v>
      </c>
      <c r="AD27" s="48" t="s">
        <v>90</v>
      </c>
      <c r="AE27" s="48" t="s">
        <v>90</v>
      </c>
      <c r="AF27" s="106" t="s">
        <v>90</v>
      </c>
      <c r="AG27" s="112">
        <v>48323428</v>
      </c>
      <c r="AH27" s="49">
        <f t="shared" si="9"/>
        <v>1352</v>
      </c>
      <c r="AI27" s="50">
        <f t="shared" si="8"/>
        <v>232.46217331499312</v>
      </c>
      <c r="AJ27" s="95">
        <v>0</v>
      </c>
      <c r="AK27" s="95">
        <v>1</v>
      </c>
      <c r="AL27" s="95">
        <v>1</v>
      </c>
      <c r="AM27" s="95">
        <v>1</v>
      </c>
      <c r="AN27" s="95">
        <v>1</v>
      </c>
      <c r="AO27" s="95">
        <v>0</v>
      </c>
      <c r="AP27" s="107">
        <v>11017505</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136</v>
      </c>
      <c r="P28" s="103">
        <v>137</v>
      </c>
      <c r="Q28" s="103">
        <v>9062292</v>
      </c>
      <c r="R28" s="46">
        <f t="shared" si="4"/>
        <v>5800</v>
      </c>
      <c r="S28" s="47">
        <f t="shared" si="5"/>
        <v>139.19999999999999</v>
      </c>
      <c r="T28" s="47">
        <f t="shared" si="6"/>
        <v>5.8</v>
      </c>
      <c r="U28" s="104">
        <v>2.5</v>
      </c>
      <c r="V28" s="104">
        <f t="shared" si="7"/>
        <v>2.5</v>
      </c>
      <c r="W28" s="105" t="s">
        <v>127</v>
      </c>
      <c r="X28" s="107">
        <v>0</v>
      </c>
      <c r="Y28" s="107">
        <v>1024</v>
      </c>
      <c r="Z28" s="107">
        <v>1187</v>
      </c>
      <c r="AA28" s="107">
        <v>1185</v>
      </c>
      <c r="AB28" s="107">
        <v>1186</v>
      </c>
      <c r="AC28" s="48" t="s">
        <v>90</v>
      </c>
      <c r="AD28" s="48" t="s">
        <v>90</v>
      </c>
      <c r="AE28" s="48" t="s">
        <v>90</v>
      </c>
      <c r="AF28" s="106" t="s">
        <v>90</v>
      </c>
      <c r="AG28" s="112">
        <v>48324764</v>
      </c>
      <c r="AH28" s="49">
        <f t="shared" si="9"/>
        <v>1336</v>
      </c>
      <c r="AI28" s="50">
        <f t="shared" si="8"/>
        <v>230.34482758620689</v>
      </c>
      <c r="AJ28" s="95">
        <v>0</v>
      </c>
      <c r="AK28" s="95">
        <v>1</v>
      </c>
      <c r="AL28" s="95">
        <v>1</v>
      </c>
      <c r="AM28" s="95">
        <v>1</v>
      </c>
      <c r="AN28" s="95">
        <v>1</v>
      </c>
      <c r="AO28" s="95">
        <v>0</v>
      </c>
      <c r="AP28" s="107">
        <v>11017505</v>
      </c>
      <c r="AQ28" s="107">
        <f t="shared" si="1"/>
        <v>0</v>
      </c>
      <c r="AR28" s="53">
        <v>1.1599999999999999</v>
      </c>
      <c r="AS28" s="52" t="s">
        <v>113</v>
      </c>
      <c r="AV28" s="58" t="s">
        <v>116</v>
      </c>
      <c r="AW28" s="58">
        <v>101.325</v>
      </c>
      <c r="AY28" s="97"/>
    </row>
    <row r="29" spans="1:51" x14ac:dyDescent="0.25">
      <c r="A29" s="94" t="s">
        <v>130</v>
      </c>
      <c r="B29" s="40">
        <v>2.75</v>
      </c>
      <c r="C29" s="40">
        <v>0.79166666666666896</v>
      </c>
      <c r="D29" s="102">
        <v>4</v>
      </c>
      <c r="E29" s="41">
        <f t="shared" si="0"/>
        <v>2.8169014084507045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134</v>
      </c>
      <c r="P29" s="103">
        <v>137</v>
      </c>
      <c r="Q29" s="103">
        <v>9067988</v>
      </c>
      <c r="R29" s="46">
        <f t="shared" si="4"/>
        <v>5696</v>
      </c>
      <c r="S29" s="47">
        <f t="shared" si="5"/>
        <v>136.70400000000001</v>
      </c>
      <c r="T29" s="47">
        <f t="shared" si="6"/>
        <v>5.6959999999999997</v>
      </c>
      <c r="U29" s="104">
        <v>2.2000000000000002</v>
      </c>
      <c r="V29" s="104">
        <f t="shared" si="7"/>
        <v>2.2000000000000002</v>
      </c>
      <c r="W29" s="105" t="s">
        <v>127</v>
      </c>
      <c r="X29" s="107">
        <v>0</v>
      </c>
      <c r="Y29" s="107">
        <v>1024</v>
      </c>
      <c r="Z29" s="107">
        <v>1187</v>
      </c>
      <c r="AA29" s="107">
        <v>1185</v>
      </c>
      <c r="AB29" s="107">
        <v>1187</v>
      </c>
      <c r="AC29" s="48" t="s">
        <v>90</v>
      </c>
      <c r="AD29" s="48" t="s">
        <v>90</v>
      </c>
      <c r="AE29" s="48" t="s">
        <v>90</v>
      </c>
      <c r="AF29" s="106" t="s">
        <v>90</v>
      </c>
      <c r="AG29" s="112">
        <v>48326092</v>
      </c>
      <c r="AH29" s="49">
        <f t="shared" si="9"/>
        <v>1328</v>
      </c>
      <c r="AI29" s="50">
        <f t="shared" si="8"/>
        <v>233.14606741573036</v>
      </c>
      <c r="AJ29" s="95">
        <v>0</v>
      </c>
      <c r="AK29" s="95">
        <v>1</v>
      </c>
      <c r="AL29" s="95">
        <v>1</v>
      </c>
      <c r="AM29" s="95">
        <v>1</v>
      </c>
      <c r="AN29" s="95">
        <v>1</v>
      </c>
      <c r="AO29" s="95">
        <v>0</v>
      </c>
      <c r="AP29" s="107">
        <v>11017505</v>
      </c>
      <c r="AQ29" s="107">
        <f t="shared" si="1"/>
        <v>0</v>
      </c>
      <c r="AR29" s="51"/>
      <c r="AS29" s="52" t="s">
        <v>113</v>
      </c>
      <c r="AY29" s="97"/>
    </row>
    <row r="30" spans="1:51" x14ac:dyDescent="0.25">
      <c r="B30" s="40">
        <v>2.7916666666666701</v>
      </c>
      <c r="C30" s="40">
        <v>0.83333333333333703</v>
      </c>
      <c r="D30" s="102">
        <v>4</v>
      </c>
      <c r="E30" s="41">
        <f t="shared" si="0"/>
        <v>2.8169014084507045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135</v>
      </c>
      <c r="P30" s="103">
        <v>136</v>
      </c>
      <c r="Q30" s="103">
        <v>9073684</v>
      </c>
      <c r="R30" s="46">
        <f t="shared" si="4"/>
        <v>5696</v>
      </c>
      <c r="S30" s="47">
        <f t="shared" si="5"/>
        <v>136.70400000000001</v>
      </c>
      <c r="T30" s="47">
        <f t="shared" si="6"/>
        <v>5.6959999999999997</v>
      </c>
      <c r="U30" s="104">
        <v>1.9</v>
      </c>
      <c r="V30" s="104">
        <f t="shared" si="7"/>
        <v>1.9</v>
      </c>
      <c r="W30" s="105" t="s">
        <v>127</v>
      </c>
      <c r="X30" s="107">
        <v>0</v>
      </c>
      <c r="Y30" s="107">
        <v>1025</v>
      </c>
      <c r="Z30" s="107">
        <v>1187</v>
      </c>
      <c r="AA30" s="107">
        <v>1185</v>
      </c>
      <c r="AB30" s="107">
        <v>1186</v>
      </c>
      <c r="AC30" s="48" t="s">
        <v>90</v>
      </c>
      <c r="AD30" s="48" t="s">
        <v>90</v>
      </c>
      <c r="AE30" s="48" t="s">
        <v>90</v>
      </c>
      <c r="AF30" s="106" t="s">
        <v>90</v>
      </c>
      <c r="AG30" s="112">
        <v>48327428</v>
      </c>
      <c r="AH30" s="49">
        <f t="shared" si="9"/>
        <v>1336</v>
      </c>
      <c r="AI30" s="50">
        <f t="shared" si="8"/>
        <v>234.55056179775281</v>
      </c>
      <c r="AJ30" s="95">
        <v>0</v>
      </c>
      <c r="AK30" s="95">
        <v>1</v>
      </c>
      <c r="AL30" s="95">
        <v>1</v>
      </c>
      <c r="AM30" s="95">
        <v>1</v>
      </c>
      <c r="AN30" s="95">
        <v>1</v>
      </c>
      <c r="AO30" s="95">
        <v>0</v>
      </c>
      <c r="AP30" s="107">
        <v>11017505</v>
      </c>
      <c r="AQ30" s="107">
        <f t="shared" si="1"/>
        <v>0</v>
      </c>
      <c r="AR30" s="51"/>
      <c r="AS30" s="52" t="s">
        <v>113</v>
      </c>
      <c r="AV30" s="223" t="s">
        <v>117</v>
      </c>
      <c r="AW30" s="223"/>
      <c r="AY30" s="97"/>
    </row>
    <row r="31" spans="1:51" x14ac:dyDescent="0.25">
      <c r="B31" s="40">
        <v>2.8333333333333299</v>
      </c>
      <c r="C31" s="40">
        <v>0.875000000000004</v>
      </c>
      <c r="D31" s="102">
        <v>4</v>
      </c>
      <c r="E31" s="41">
        <f t="shared" si="0"/>
        <v>2.8169014084507045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129</v>
      </c>
      <c r="P31" s="103">
        <v>139</v>
      </c>
      <c r="Q31" s="103">
        <v>9079380</v>
      </c>
      <c r="R31" s="46">
        <f t="shared" si="4"/>
        <v>5696</v>
      </c>
      <c r="S31" s="47">
        <f t="shared" si="5"/>
        <v>136.70400000000001</v>
      </c>
      <c r="T31" s="47">
        <f t="shared" si="6"/>
        <v>5.6959999999999997</v>
      </c>
      <c r="U31" s="104">
        <v>1.6</v>
      </c>
      <c r="V31" s="104">
        <f t="shared" si="7"/>
        <v>1.6</v>
      </c>
      <c r="W31" s="105" t="s">
        <v>127</v>
      </c>
      <c r="X31" s="107">
        <v>0</v>
      </c>
      <c r="Y31" s="107">
        <v>1086</v>
      </c>
      <c r="Z31" s="107">
        <v>1187</v>
      </c>
      <c r="AA31" s="107">
        <v>1185</v>
      </c>
      <c r="AB31" s="107">
        <v>1186</v>
      </c>
      <c r="AC31" s="48" t="s">
        <v>90</v>
      </c>
      <c r="AD31" s="48" t="s">
        <v>90</v>
      </c>
      <c r="AE31" s="48" t="s">
        <v>90</v>
      </c>
      <c r="AF31" s="106" t="s">
        <v>90</v>
      </c>
      <c r="AG31" s="112">
        <v>48328764</v>
      </c>
      <c r="AH31" s="49">
        <f t="shared" si="9"/>
        <v>1336</v>
      </c>
      <c r="AI31" s="50">
        <f t="shared" si="8"/>
        <v>234.55056179775281</v>
      </c>
      <c r="AJ31" s="95">
        <v>0</v>
      </c>
      <c r="AK31" s="95">
        <v>1</v>
      </c>
      <c r="AL31" s="95">
        <v>1</v>
      </c>
      <c r="AM31" s="95">
        <v>1</v>
      </c>
      <c r="AN31" s="95">
        <v>1</v>
      </c>
      <c r="AO31" s="95">
        <v>0</v>
      </c>
      <c r="AP31" s="107">
        <v>11017505</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132</v>
      </c>
      <c r="P32" s="103">
        <v>134</v>
      </c>
      <c r="Q32" s="103">
        <v>9085072</v>
      </c>
      <c r="R32" s="46">
        <f t="shared" si="4"/>
        <v>5692</v>
      </c>
      <c r="S32" s="47">
        <f t="shared" si="5"/>
        <v>136.608</v>
      </c>
      <c r="T32" s="47">
        <f t="shared" si="6"/>
        <v>5.6920000000000002</v>
      </c>
      <c r="U32" s="104">
        <v>1.3</v>
      </c>
      <c r="V32" s="104">
        <f t="shared" si="7"/>
        <v>1.3</v>
      </c>
      <c r="W32" s="105" t="s">
        <v>127</v>
      </c>
      <c r="X32" s="107">
        <v>0</v>
      </c>
      <c r="Y32" s="107">
        <v>1066</v>
      </c>
      <c r="Z32" s="107">
        <v>1187</v>
      </c>
      <c r="AA32" s="107">
        <v>1185</v>
      </c>
      <c r="AB32" s="107">
        <v>1187</v>
      </c>
      <c r="AC32" s="48" t="s">
        <v>90</v>
      </c>
      <c r="AD32" s="48" t="s">
        <v>90</v>
      </c>
      <c r="AE32" s="48" t="s">
        <v>90</v>
      </c>
      <c r="AF32" s="106" t="s">
        <v>90</v>
      </c>
      <c r="AG32" s="112">
        <v>48330116</v>
      </c>
      <c r="AH32" s="49">
        <f t="shared" si="9"/>
        <v>1352</v>
      </c>
      <c r="AI32" s="50">
        <f t="shared" si="8"/>
        <v>237.5263527758257</v>
      </c>
      <c r="AJ32" s="95">
        <v>0</v>
      </c>
      <c r="AK32" s="95">
        <v>1</v>
      </c>
      <c r="AL32" s="95">
        <v>1</v>
      </c>
      <c r="AM32" s="95">
        <v>1</v>
      </c>
      <c r="AN32" s="95">
        <v>1</v>
      </c>
      <c r="AO32" s="95">
        <v>0</v>
      </c>
      <c r="AP32" s="107">
        <v>11017505</v>
      </c>
      <c r="AQ32" s="107">
        <f t="shared" si="1"/>
        <v>0</v>
      </c>
      <c r="AR32" s="53">
        <v>1.2</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137</v>
      </c>
      <c r="P33" s="103">
        <v>120</v>
      </c>
      <c r="Q33" s="103">
        <v>9090233</v>
      </c>
      <c r="R33" s="46">
        <f t="shared" si="4"/>
        <v>5161</v>
      </c>
      <c r="S33" s="47">
        <f t="shared" si="5"/>
        <v>123.864</v>
      </c>
      <c r="T33" s="47">
        <f t="shared" si="6"/>
        <v>5.1609999999999996</v>
      </c>
      <c r="U33" s="104">
        <v>1.7</v>
      </c>
      <c r="V33" s="104">
        <f t="shared" si="7"/>
        <v>1.7</v>
      </c>
      <c r="W33" s="105" t="s">
        <v>131</v>
      </c>
      <c r="X33" s="107">
        <v>0</v>
      </c>
      <c r="Y33" s="107">
        <v>0</v>
      </c>
      <c r="Z33" s="107">
        <v>1187</v>
      </c>
      <c r="AA33" s="107">
        <v>1185</v>
      </c>
      <c r="AB33" s="107">
        <v>1187</v>
      </c>
      <c r="AC33" s="48" t="s">
        <v>90</v>
      </c>
      <c r="AD33" s="48" t="s">
        <v>90</v>
      </c>
      <c r="AE33" s="48" t="s">
        <v>90</v>
      </c>
      <c r="AF33" s="106" t="s">
        <v>90</v>
      </c>
      <c r="AG33" s="112">
        <v>48331340</v>
      </c>
      <c r="AH33" s="49">
        <f t="shared" si="9"/>
        <v>1224</v>
      </c>
      <c r="AI33" s="50">
        <f t="shared" si="8"/>
        <v>237.16334043789965</v>
      </c>
      <c r="AJ33" s="95">
        <v>0</v>
      </c>
      <c r="AK33" s="95">
        <v>0</v>
      </c>
      <c r="AL33" s="95">
        <v>1</v>
      </c>
      <c r="AM33" s="95">
        <v>1</v>
      </c>
      <c r="AN33" s="95">
        <v>1</v>
      </c>
      <c r="AO33" s="95">
        <v>0.5</v>
      </c>
      <c r="AP33" s="107">
        <v>11017796</v>
      </c>
      <c r="AQ33" s="107">
        <f t="shared" si="1"/>
        <v>291</v>
      </c>
      <c r="AR33" s="51"/>
      <c r="AS33" s="52" t="s">
        <v>113</v>
      </c>
      <c r="AY33" s="97"/>
    </row>
    <row r="34" spans="2:51" x14ac:dyDescent="0.25">
      <c r="B34" s="40">
        <v>2.9583333333333299</v>
      </c>
      <c r="C34" s="40">
        <v>1</v>
      </c>
      <c r="D34" s="102">
        <v>4</v>
      </c>
      <c r="E34" s="41">
        <f t="shared" si="0"/>
        <v>2.8169014084507045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137</v>
      </c>
      <c r="P34" s="103">
        <v>116</v>
      </c>
      <c r="Q34" s="103">
        <v>9095207</v>
      </c>
      <c r="R34" s="46">
        <f t="shared" si="4"/>
        <v>4974</v>
      </c>
      <c r="S34" s="47">
        <f t="shared" si="5"/>
        <v>119.376</v>
      </c>
      <c r="T34" s="47">
        <f t="shared" si="6"/>
        <v>4.9740000000000002</v>
      </c>
      <c r="U34" s="104">
        <v>2.2999999999999998</v>
      </c>
      <c r="V34" s="104">
        <f t="shared" si="7"/>
        <v>2.2999999999999998</v>
      </c>
      <c r="W34" s="105" t="s">
        <v>131</v>
      </c>
      <c r="X34" s="107">
        <v>0</v>
      </c>
      <c r="Y34" s="107">
        <v>0</v>
      </c>
      <c r="Z34" s="107">
        <v>1187</v>
      </c>
      <c r="AA34" s="107">
        <v>1185</v>
      </c>
      <c r="AB34" s="107">
        <v>1186</v>
      </c>
      <c r="AC34" s="48" t="s">
        <v>90</v>
      </c>
      <c r="AD34" s="48" t="s">
        <v>90</v>
      </c>
      <c r="AE34" s="48" t="s">
        <v>90</v>
      </c>
      <c r="AF34" s="106" t="s">
        <v>90</v>
      </c>
      <c r="AG34" s="112">
        <v>48332556</v>
      </c>
      <c r="AH34" s="49">
        <f t="shared" si="9"/>
        <v>1216</v>
      </c>
      <c r="AI34" s="50">
        <f t="shared" si="8"/>
        <v>244.47125050261357</v>
      </c>
      <c r="AJ34" s="95">
        <v>0</v>
      </c>
      <c r="AK34" s="95">
        <v>0</v>
      </c>
      <c r="AL34" s="95">
        <v>1</v>
      </c>
      <c r="AM34" s="95">
        <v>1</v>
      </c>
      <c r="AN34" s="95">
        <v>1</v>
      </c>
      <c r="AO34" s="95">
        <v>0.5</v>
      </c>
      <c r="AP34" s="107">
        <v>11018126</v>
      </c>
      <c r="AQ34" s="107">
        <f t="shared" si="1"/>
        <v>330</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131237</v>
      </c>
      <c r="S35" s="65">
        <f>AVERAGE(S11:S34)</f>
        <v>131.23700000000005</v>
      </c>
      <c r="T35" s="65">
        <f>SUM(T11:T34)</f>
        <v>131.23699999999999</v>
      </c>
      <c r="U35" s="104"/>
      <c r="V35" s="91"/>
      <c r="W35" s="57"/>
      <c r="X35" s="85"/>
      <c r="Y35" s="86"/>
      <c r="Z35" s="86"/>
      <c r="AA35" s="86"/>
      <c r="AB35" s="87"/>
      <c r="AC35" s="85"/>
      <c r="AD35" s="86"/>
      <c r="AE35" s="87"/>
      <c r="AF35" s="88"/>
      <c r="AG35" s="66">
        <f>AG34-AG10</f>
        <v>31028</v>
      </c>
      <c r="AH35" s="67">
        <f>SUM(AH11:AH34)</f>
        <v>31028</v>
      </c>
      <c r="AI35" s="68">
        <f>$AH$35/$T35</f>
        <v>236.42722707772961</v>
      </c>
      <c r="AJ35" s="95"/>
      <c r="AK35" s="95"/>
      <c r="AL35" s="95"/>
      <c r="AM35" s="95"/>
      <c r="AN35" s="95"/>
      <c r="AO35" s="69"/>
      <c r="AP35" s="70">
        <f>AP34-AP10</f>
        <v>4129</v>
      </c>
      <c r="AQ35" s="71">
        <f>SUM(AQ11:AQ34)</f>
        <v>4129</v>
      </c>
      <c r="AR35" s="72">
        <f>AVERAGE(AR11:AR34)</f>
        <v>1.125</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145</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195</v>
      </c>
      <c r="C44" s="99"/>
      <c r="D44" s="99"/>
      <c r="E44" s="99"/>
      <c r="F44" s="99"/>
      <c r="G44" s="9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99"/>
      <c r="D45" s="99"/>
      <c r="E45" s="99"/>
      <c r="F45" s="99"/>
      <c r="G45" s="9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168</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180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196</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8" t="s">
        <v>139</v>
      </c>
      <c r="C53" s="130"/>
      <c r="D53" s="130"/>
      <c r="E53" s="130"/>
      <c r="F53" s="130"/>
      <c r="G53" s="130"/>
      <c r="H53" s="130"/>
      <c r="I53" s="180"/>
      <c r="J53" s="180"/>
      <c r="K53" s="180"/>
      <c r="L53" s="180"/>
      <c r="M53" s="180"/>
      <c r="N53" s="180"/>
      <c r="O53" s="180"/>
      <c r="P53" s="180"/>
      <c r="Q53" s="180"/>
      <c r="R53" s="180"/>
      <c r="S53" s="170"/>
      <c r="T53" s="170"/>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141</v>
      </c>
      <c r="C54" s="99"/>
      <c r="D54" s="99"/>
      <c r="E54" s="99"/>
      <c r="F54" s="99"/>
      <c r="G54" s="99"/>
      <c r="H54" s="99"/>
      <c r="I54" s="100"/>
      <c r="J54" s="100"/>
      <c r="K54" s="100"/>
      <c r="L54" s="100"/>
      <c r="M54" s="100"/>
      <c r="N54" s="100"/>
      <c r="O54" s="100"/>
      <c r="P54" s="100"/>
      <c r="Q54" s="100"/>
      <c r="R54" s="100"/>
      <c r="S54" s="170"/>
      <c r="T54" s="170"/>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99"/>
      <c r="H55" s="99"/>
      <c r="I55" s="100"/>
      <c r="J55" s="100"/>
      <c r="K55" s="100"/>
      <c r="L55" s="100"/>
      <c r="M55" s="100"/>
      <c r="N55" s="100"/>
      <c r="O55" s="100"/>
      <c r="P55" s="100"/>
      <c r="Q55" s="100"/>
      <c r="R55" s="100"/>
      <c r="S55" s="83"/>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171</v>
      </c>
      <c r="C56" s="99"/>
      <c r="D56" s="99"/>
      <c r="E56" s="99"/>
      <c r="F56" s="99"/>
      <c r="G56" s="99"/>
      <c r="H56" s="99"/>
      <c r="I56" s="100"/>
      <c r="J56" s="100"/>
      <c r="K56" s="100"/>
      <c r="L56" s="100"/>
      <c r="M56" s="100"/>
      <c r="N56" s="100"/>
      <c r="O56" s="100"/>
      <c r="P56" s="100"/>
      <c r="Q56" s="100"/>
      <c r="R56" s="100"/>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4"/>
      <c r="C57" s="99"/>
      <c r="D57" s="99"/>
      <c r="E57" s="99"/>
      <c r="F57" s="99"/>
      <c r="G57" s="116"/>
      <c r="H57" s="116"/>
      <c r="I57" s="116"/>
      <c r="J57" s="116"/>
      <c r="K57" s="116"/>
      <c r="L57" s="116"/>
      <c r="M57" s="116"/>
      <c r="N57" s="116"/>
      <c r="O57" s="116"/>
      <c r="P57" s="116"/>
      <c r="Q57" s="116"/>
      <c r="R57" s="116"/>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c r="C58" s="99"/>
      <c r="D58" s="99"/>
      <c r="E58" s="99"/>
      <c r="F58" s="99"/>
      <c r="G58" s="115"/>
      <c r="H58" s="115"/>
      <c r="I58" s="115"/>
      <c r="J58" s="115"/>
      <c r="K58" s="115"/>
      <c r="L58" s="115"/>
      <c r="M58" s="115"/>
      <c r="N58" s="115"/>
      <c r="O58" s="115"/>
      <c r="P58" s="115"/>
      <c r="Q58" s="115"/>
      <c r="R58" s="115"/>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2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1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149"/>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A72" s="98"/>
      <c r="B72" s="117"/>
      <c r="C72" s="115"/>
      <c r="D72" s="109"/>
      <c r="E72" s="115"/>
      <c r="F72" s="115"/>
      <c r="G72" s="99"/>
      <c r="H72" s="99"/>
      <c r="I72" s="99"/>
      <c r="J72" s="100"/>
      <c r="K72" s="100"/>
      <c r="L72" s="100"/>
      <c r="M72" s="100"/>
      <c r="N72" s="100"/>
      <c r="O72" s="100"/>
      <c r="P72" s="100"/>
      <c r="Q72" s="100"/>
      <c r="R72" s="100"/>
      <c r="S72" s="100"/>
      <c r="T72" s="101"/>
      <c r="U72" s="79"/>
      <c r="V72" s="79"/>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R79" s="96"/>
      <c r="S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T82" s="96"/>
      <c r="AS82" s="94"/>
      <c r="AT82" s="94"/>
      <c r="AU82" s="94"/>
      <c r="AV82" s="94"/>
      <c r="AW82" s="94"/>
      <c r="AX82" s="94"/>
      <c r="AY82" s="94"/>
    </row>
    <row r="83" spans="15:51" x14ac:dyDescent="0.25">
      <c r="O83" s="96"/>
      <c r="Q83" s="96"/>
      <c r="R83" s="96"/>
      <c r="S83" s="96"/>
      <c r="AS83" s="94"/>
      <c r="AT83" s="94"/>
      <c r="AU83" s="94"/>
      <c r="AV83" s="94"/>
      <c r="AW83" s="94"/>
      <c r="AX83" s="94"/>
      <c r="AY83" s="94"/>
    </row>
    <row r="84" spans="15:51" x14ac:dyDescent="0.25">
      <c r="O84" s="12"/>
      <c r="P84" s="96"/>
      <c r="Q84" s="96"/>
      <c r="R84" s="96"/>
      <c r="S84" s="96"/>
      <c r="T84" s="96"/>
      <c r="AS84" s="94"/>
      <c r="AT84" s="94"/>
      <c r="AU84" s="94"/>
      <c r="AV84" s="94"/>
      <c r="AW84" s="94"/>
      <c r="AX84" s="94"/>
      <c r="AY84" s="94"/>
    </row>
    <row r="85" spans="15:51" x14ac:dyDescent="0.25">
      <c r="O85" s="12"/>
      <c r="P85" s="96"/>
      <c r="Q85" s="96"/>
      <c r="R85" s="96"/>
      <c r="S85" s="96"/>
      <c r="T85" s="96"/>
      <c r="U85" s="96"/>
      <c r="AS85" s="94"/>
      <c r="AT85" s="94"/>
      <c r="AU85" s="94"/>
      <c r="AV85" s="94"/>
      <c r="AW85" s="94"/>
      <c r="AX85" s="94"/>
      <c r="AY85" s="94"/>
    </row>
    <row r="86" spans="15:51" x14ac:dyDescent="0.25">
      <c r="O86" s="12"/>
      <c r="P86" s="96"/>
      <c r="T86" s="96"/>
      <c r="U86" s="96"/>
      <c r="AS86" s="94"/>
      <c r="AT86" s="94"/>
      <c r="AU86" s="94"/>
      <c r="AV86" s="94"/>
      <c r="AW86" s="94"/>
      <c r="AX86" s="94"/>
      <c r="AY86" s="94"/>
    </row>
    <row r="98" spans="45:51" x14ac:dyDescent="0.25">
      <c r="AS98" s="94"/>
      <c r="AT98" s="94"/>
      <c r="AU98" s="94"/>
      <c r="AV98" s="94"/>
      <c r="AW98" s="94"/>
      <c r="AX98" s="94"/>
      <c r="AY98" s="94"/>
    </row>
  </sheetData>
  <protectedRanges>
    <protectedRange sqref="S72: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2:R75" name="Range2_12_1_6_1_1"/>
    <protectedRange sqref="L72:M75" name="Range2_2_12_1_7_1_1"/>
    <protectedRange sqref="AS11:AS15" name="Range1_4_1_1_1_1"/>
    <protectedRange sqref="J11:J15 J26:J34" name="Range1_1_2_1_10_1_1_1_1"/>
    <protectedRange sqref="S38:S71" name="Range2_12_3_1_1_1_1"/>
    <protectedRange sqref="D38:H38 N59:R71 N38:R52" name="Range2_12_1_3_1_1_1_1"/>
    <protectedRange sqref="I38:M38 E59:M71 E39:M52" name="Range2_2_12_1_6_1_1_1_1"/>
    <protectedRange sqref="D59:D71 D39:D52" name="Range2_1_1_1_1_11_1_1_1_1_1_1"/>
    <protectedRange sqref="C59:C71 C39: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2:K75" name="Range2_2_12_1_4_1_1_1_1_1_1_1_1_1_1_1_1_1_1_1"/>
    <protectedRange sqref="I72:I75" name="Range2_2_12_1_7_1_1_2_2_1_2"/>
    <protectedRange sqref="F72:H75" name="Range2_2_12_1_3_1_2_1_1_1_1_2_1_1_1_1_1_1_1_1_1_1_1"/>
    <protectedRange sqref="E72: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Q10" name="Range1_16_3_1_1_1_1_1_4"/>
    <protectedRange sqref="I57:R58" name="Range2_12_5_1_1_1_2_2_1_1_1_1_1_1_1_1_1_1_1_2_1_1_1_2_1_1_1_1_1_1_1_1_1_1_1_1_1_1_1_1_2_1_1_1_1_1_1_1_1_1_2_1_1_3_1_1_1_3_1_1_1_1_1_1_1_1_1_1_1_1_1_1_1_1_1_1_1_1_1_1_2_1_1_1_1_1_1_1_1_1_1_1_2_2_1_2_1_1_1_1_1_1_1_1_1_1_1_1_1_2_2_2_2_2_2_2_2_3_1"/>
    <protectedRange sqref="G57:H58" name="Range2_12_5_1_1_1_2_2_1_1_1_1_1_1_1_1_1_1_1_2_1_1_1_2_1_1_1_1_1_1_1_1_1_1_1_1_1_1_1_1_2_1_1_1_1_1_1_1_1_1_2_1_1_3_1_1_1_3_1_1_1_1_1_1_1_1_1_1_1_1_1_1_1_1_1_1_1_1_1_1_2_1_1_1_1_1_1_1_1_1_1_1_2_2_1_2_1_1_1_1_1_1_1_1_1_1_1_1_1_2_2_2_2_2_2_2_2_2_2_1"/>
    <protectedRange sqref="E57:F58" name="Range2_2_12_1_6_1_1_1_1_3_1_2_2_2_1"/>
    <protectedRange sqref="D57:D58" name="Range2_1_1_1_1_11_1_1_1_1_1_1_3_1_2_2_2_1"/>
    <protectedRange sqref="C57:C58" name="Range2_1_2_1_1_1_1_1_3_1_2_2_1_2_1"/>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N54:R54" name="Range2_12_1_3_1_1_1_1_2_3_2_2"/>
    <protectedRange sqref="I54:M54" name="Range2_2_12_1_6_1_1_1_1_3_3_2_2"/>
    <protectedRange sqref="G54:H54" name="Range2_2_12_1_6_1_1_1_1_2_2_3_2_2"/>
    <protectedRange sqref="E54:F54" name="Range2_2_12_1_6_1_1_1_1_3_1_2_2_2_3_2_2"/>
    <protectedRange sqref="D54" name="Range2_1_1_1_1_11_1_1_1_1_1_1_3_1_2_2_2_3_2_2"/>
    <protectedRange sqref="C54" name="Range2_1_2_1_1_1_1_1_3_1_2_2_1_2_3_2_2"/>
    <protectedRange sqref="N55:R56 N53:R53" name="Range2_12_1_3_1_1_1_1_2_1_2_2_2"/>
    <protectedRange sqref="I55:M56 I53:M53" name="Range2_2_12_1_6_1_1_1_1_3_1_2_2_2"/>
    <protectedRange sqref="E55:H55 G56:H56 E53:H53" name="Range2_2_12_1_6_1_1_1_1_2_2_1_2_2_2"/>
    <protectedRange sqref="D55 D53" name="Range2_1_1_1_1_11_1_1_1_1_1_1_2_2_1_2_2_2"/>
    <protectedRange sqref="E56:F56" name="Range2_2_12_1_6_1_1_1_1_3_1_2_2_2_1_2_2_2"/>
    <protectedRange sqref="D56" name="Range2_1_1_1_1_11_1_1_1_1_1_1_3_1_2_2_2_1_2_2_2"/>
    <protectedRange sqref="C55 C53" name="Range2_1_2_1_1_1_1_1_2_1_2_1_2_2_2"/>
    <protectedRange sqref="C56" name="Range2_1_2_1_1_1_1_1_3_1_2_2_1_2_1_2_2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934" priority="36" operator="containsText" text="N/A">
      <formula>NOT(ISERROR(SEARCH("N/A",X11)))</formula>
    </cfRule>
    <cfRule type="cellIs" dxfId="933" priority="49" operator="equal">
      <formula>0</formula>
    </cfRule>
  </conditionalFormatting>
  <conditionalFormatting sqref="AC11:AE34 X11:Y34 AA11:AA34">
    <cfRule type="cellIs" dxfId="932" priority="48" operator="greaterThanOrEqual">
      <formula>1185</formula>
    </cfRule>
  </conditionalFormatting>
  <conditionalFormatting sqref="AC11:AE34 X11:Y34 AA11:AA34">
    <cfRule type="cellIs" dxfId="931" priority="47" operator="between">
      <formula>0.1</formula>
      <formula>1184</formula>
    </cfRule>
  </conditionalFormatting>
  <conditionalFormatting sqref="X8">
    <cfRule type="cellIs" dxfId="930" priority="46" operator="equal">
      <formula>0</formula>
    </cfRule>
  </conditionalFormatting>
  <conditionalFormatting sqref="X8">
    <cfRule type="cellIs" dxfId="929" priority="45" operator="greaterThan">
      <formula>1179</formula>
    </cfRule>
  </conditionalFormatting>
  <conditionalFormatting sqref="X8">
    <cfRule type="cellIs" dxfId="928" priority="44" operator="greaterThan">
      <formula>99</formula>
    </cfRule>
  </conditionalFormatting>
  <conditionalFormatting sqref="X8">
    <cfRule type="cellIs" dxfId="927" priority="43" operator="greaterThan">
      <formula>0.99</formula>
    </cfRule>
  </conditionalFormatting>
  <conditionalFormatting sqref="AB8">
    <cfRule type="cellIs" dxfId="926" priority="42" operator="equal">
      <formula>0</formula>
    </cfRule>
  </conditionalFormatting>
  <conditionalFormatting sqref="AB8">
    <cfRule type="cellIs" dxfId="925" priority="41" operator="greaterThan">
      <formula>1179</formula>
    </cfRule>
  </conditionalFormatting>
  <conditionalFormatting sqref="AB8">
    <cfRule type="cellIs" dxfId="924" priority="40" operator="greaterThan">
      <formula>99</formula>
    </cfRule>
  </conditionalFormatting>
  <conditionalFormatting sqref="AB8">
    <cfRule type="cellIs" dxfId="923" priority="39" operator="greaterThan">
      <formula>0.99</formula>
    </cfRule>
  </conditionalFormatting>
  <conditionalFormatting sqref="AH11:AH31">
    <cfRule type="cellIs" dxfId="922" priority="37" operator="greaterThan">
      <formula>$AH$8</formula>
    </cfRule>
    <cfRule type="cellIs" dxfId="921" priority="38" operator="greaterThan">
      <formula>$AH$8</formula>
    </cfRule>
  </conditionalFormatting>
  <conditionalFormatting sqref="AB11:AB34">
    <cfRule type="containsText" dxfId="920" priority="32" operator="containsText" text="N/A">
      <formula>NOT(ISERROR(SEARCH("N/A",AB11)))</formula>
    </cfRule>
    <cfRule type="cellIs" dxfId="919" priority="35" operator="equal">
      <formula>0</formula>
    </cfRule>
  </conditionalFormatting>
  <conditionalFormatting sqref="AB11:AB34">
    <cfRule type="cellIs" dxfId="918" priority="34" operator="greaterThanOrEqual">
      <formula>1185</formula>
    </cfRule>
  </conditionalFormatting>
  <conditionalFormatting sqref="AB11:AB34">
    <cfRule type="cellIs" dxfId="917" priority="33" operator="between">
      <formula>0.1</formula>
      <formula>1184</formula>
    </cfRule>
  </conditionalFormatting>
  <conditionalFormatting sqref="AO11:AO34 AN11:AN35">
    <cfRule type="cellIs" dxfId="916" priority="31" operator="equal">
      <formula>0</formula>
    </cfRule>
  </conditionalFormatting>
  <conditionalFormatting sqref="AO11:AO34 AN11:AN35">
    <cfRule type="cellIs" dxfId="915" priority="30" operator="greaterThan">
      <formula>1179</formula>
    </cfRule>
  </conditionalFormatting>
  <conditionalFormatting sqref="AO11:AO34 AN11:AN35">
    <cfRule type="cellIs" dxfId="914" priority="29" operator="greaterThan">
      <formula>99</formula>
    </cfRule>
  </conditionalFormatting>
  <conditionalFormatting sqref="AO11:AO34 AN11:AN35">
    <cfRule type="cellIs" dxfId="913" priority="28" operator="greaterThan">
      <formula>0.99</formula>
    </cfRule>
  </conditionalFormatting>
  <conditionalFormatting sqref="AQ11:AQ34">
    <cfRule type="cellIs" dxfId="912" priority="27" operator="equal">
      <formula>0</formula>
    </cfRule>
  </conditionalFormatting>
  <conditionalFormatting sqref="AQ11:AQ34">
    <cfRule type="cellIs" dxfId="911" priority="26" operator="greaterThan">
      <formula>1179</formula>
    </cfRule>
  </conditionalFormatting>
  <conditionalFormatting sqref="AQ11:AQ34">
    <cfRule type="cellIs" dxfId="910" priority="25" operator="greaterThan">
      <formula>99</formula>
    </cfRule>
  </conditionalFormatting>
  <conditionalFormatting sqref="AQ11:AQ34">
    <cfRule type="cellIs" dxfId="909" priority="24" operator="greaterThan">
      <formula>0.99</formula>
    </cfRule>
  </conditionalFormatting>
  <conditionalFormatting sqref="Z11:Z34">
    <cfRule type="containsText" dxfId="908" priority="20" operator="containsText" text="N/A">
      <formula>NOT(ISERROR(SEARCH("N/A",Z11)))</formula>
    </cfRule>
    <cfRule type="cellIs" dxfId="907" priority="23" operator="equal">
      <formula>0</formula>
    </cfRule>
  </conditionalFormatting>
  <conditionalFormatting sqref="Z11:Z34">
    <cfRule type="cellIs" dxfId="906" priority="22" operator="greaterThanOrEqual">
      <formula>1185</formula>
    </cfRule>
  </conditionalFormatting>
  <conditionalFormatting sqref="Z11:Z34">
    <cfRule type="cellIs" dxfId="905" priority="21" operator="between">
      <formula>0.1</formula>
      <formula>1184</formula>
    </cfRule>
  </conditionalFormatting>
  <conditionalFormatting sqref="AJ11:AN35">
    <cfRule type="cellIs" dxfId="904" priority="19" operator="equal">
      <formula>0</formula>
    </cfRule>
  </conditionalFormatting>
  <conditionalFormatting sqref="AJ11:AN35">
    <cfRule type="cellIs" dxfId="903" priority="18" operator="greaterThan">
      <formula>1179</formula>
    </cfRule>
  </conditionalFormatting>
  <conditionalFormatting sqref="AJ11:AN35">
    <cfRule type="cellIs" dxfId="902" priority="17" operator="greaterThan">
      <formula>99</formula>
    </cfRule>
  </conditionalFormatting>
  <conditionalFormatting sqref="AJ11:AN35">
    <cfRule type="cellIs" dxfId="901" priority="16" operator="greaterThan">
      <formula>0.99</formula>
    </cfRule>
  </conditionalFormatting>
  <conditionalFormatting sqref="AP11:AP34">
    <cfRule type="cellIs" dxfId="900" priority="15" operator="equal">
      <formula>0</formula>
    </cfRule>
  </conditionalFormatting>
  <conditionalFormatting sqref="AP11:AP34">
    <cfRule type="cellIs" dxfId="899" priority="14" operator="greaterThan">
      <formula>1179</formula>
    </cfRule>
  </conditionalFormatting>
  <conditionalFormatting sqref="AP11:AP34">
    <cfRule type="cellIs" dxfId="898" priority="13" operator="greaterThan">
      <formula>99</formula>
    </cfRule>
  </conditionalFormatting>
  <conditionalFormatting sqref="AP11:AP34">
    <cfRule type="cellIs" dxfId="897" priority="12" operator="greaterThan">
      <formula>0.99</formula>
    </cfRule>
  </conditionalFormatting>
  <conditionalFormatting sqref="AH32:AH34">
    <cfRule type="cellIs" dxfId="896" priority="10" operator="greaterThan">
      <formula>$AH$8</formula>
    </cfRule>
    <cfRule type="cellIs" dxfId="895" priority="11" operator="greaterThan">
      <formula>$AH$8</formula>
    </cfRule>
  </conditionalFormatting>
  <conditionalFormatting sqref="AI11:AI34">
    <cfRule type="cellIs" dxfId="894" priority="9" operator="greaterThan">
      <formula>$AI$8</formula>
    </cfRule>
  </conditionalFormatting>
  <conditionalFormatting sqref="AM20:AN34 AL11:AL34">
    <cfRule type="cellIs" dxfId="893" priority="8" operator="equal">
      <formula>0</formula>
    </cfRule>
  </conditionalFormatting>
  <conditionalFormatting sqref="AM20:AN34 AL11:AL34">
    <cfRule type="cellIs" dxfId="892" priority="7" operator="greaterThan">
      <formula>1179</formula>
    </cfRule>
  </conditionalFormatting>
  <conditionalFormatting sqref="AM20:AN34 AL11:AL34">
    <cfRule type="cellIs" dxfId="891" priority="6" operator="greaterThan">
      <formula>99</formula>
    </cfRule>
  </conditionalFormatting>
  <conditionalFormatting sqref="AM20:AN34 AL11:AL34">
    <cfRule type="cellIs" dxfId="890" priority="5" operator="greaterThan">
      <formula>0.99</formula>
    </cfRule>
  </conditionalFormatting>
  <conditionalFormatting sqref="AM16:AM34">
    <cfRule type="cellIs" dxfId="889" priority="4" operator="equal">
      <formula>0</formula>
    </cfRule>
  </conditionalFormatting>
  <conditionalFormatting sqref="AM16:AM34">
    <cfRule type="cellIs" dxfId="888" priority="3" operator="greaterThan">
      <formula>1179</formula>
    </cfRule>
  </conditionalFormatting>
  <conditionalFormatting sqref="AM16:AM34">
    <cfRule type="cellIs" dxfId="887" priority="2" operator="greaterThan">
      <formula>99</formula>
    </cfRule>
  </conditionalFormatting>
  <conditionalFormatting sqref="AM16:AM34">
    <cfRule type="cellIs" dxfId="886"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40" zoomScaleNormal="100" workbookViewId="0">
      <selection activeCell="B46" sqref="B46"/>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125</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72"/>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75" t="s">
        <v>10</v>
      </c>
      <c r="I7" s="108" t="s">
        <v>11</v>
      </c>
      <c r="J7" s="108" t="s">
        <v>12</v>
      </c>
      <c r="K7" s="108" t="s">
        <v>13</v>
      </c>
      <c r="L7" s="12"/>
      <c r="M7" s="12"/>
      <c r="N7" s="12"/>
      <c r="O7" s="175"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42565</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30528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73" t="s">
        <v>51</v>
      </c>
      <c r="V9" s="173" t="s">
        <v>52</v>
      </c>
      <c r="W9" s="233" t="s">
        <v>53</v>
      </c>
      <c r="X9" s="234" t="s">
        <v>54</v>
      </c>
      <c r="Y9" s="235"/>
      <c r="Z9" s="235"/>
      <c r="AA9" s="235"/>
      <c r="AB9" s="235"/>
      <c r="AC9" s="235"/>
      <c r="AD9" s="235"/>
      <c r="AE9" s="236"/>
      <c r="AF9" s="171" t="s">
        <v>55</v>
      </c>
      <c r="AG9" s="171" t="s">
        <v>56</v>
      </c>
      <c r="AH9" s="222" t="s">
        <v>57</v>
      </c>
      <c r="AI9" s="237" t="s">
        <v>58</v>
      </c>
      <c r="AJ9" s="173" t="s">
        <v>59</v>
      </c>
      <c r="AK9" s="173" t="s">
        <v>60</v>
      </c>
      <c r="AL9" s="173" t="s">
        <v>61</v>
      </c>
      <c r="AM9" s="173" t="s">
        <v>62</v>
      </c>
      <c r="AN9" s="173" t="s">
        <v>63</v>
      </c>
      <c r="AO9" s="173" t="s">
        <v>64</v>
      </c>
      <c r="AP9" s="173" t="s">
        <v>65</v>
      </c>
      <c r="AQ9" s="220" t="s">
        <v>66</v>
      </c>
      <c r="AR9" s="173" t="s">
        <v>67</v>
      </c>
      <c r="AS9" s="222" t="s">
        <v>68</v>
      </c>
      <c r="AV9" s="35" t="s">
        <v>69</v>
      </c>
      <c r="AW9" s="35" t="s">
        <v>70</v>
      </c>
      <c r="AY9" s="36" t="s">
        <v>71</v>
      </c>
    </row>
    <row r="10" spans="2:51" x14ac:dyDescent="0.25">
      <c r="B10" s="173" t="s">
        <v>72</v>
      </c>
      <c r="C10" s="173" t="s">
        <v>73</v>
      </c>
      <c r="D10" s="173" t="s">
        <v>74</v>
      </c>
      <c r="E10" s="173" t="s">
        <v>75</v>
      </c>
      <c r="F10" s="173" t="s">
        <v>74</v>
      </c>
      <c r="G10" s="173" t="s">
        <v>75</v>
      </c>
      <c r="H10" s="216"/>
      <c r="I10" s="173" t="s">
        <v>75</v>
      </c>
      <c r="J10" s="173" t="s">
        <v>75</v>
      </c>
      <c r="K10" s="173" t="s">
        <v>75</v>
      </c>
      <c r="L10" s="28" t="s">
        <v>29</v>
      </c>
      <c r="M10" s="219"/>
      <c r="N10" s="28" t="s">
        <v>29</v>
      </c>
      <c r="O10" s="221"/>
      <c r="P10" s="221"/>
      <c r="Q10" s="1">
        <f>'JULY 13'!Q34</f>
        <v>9095207</v>
      </c>
      <c r="R10" s="230"/>
      <c r="S10" s="231"/>
      <c r="T10" s="232"/>
      <c r="U10" s="173" t="s">
        <v>75</v>
      </c>
      <c r="V10" s="173" t="s">
        <v>75</v>
      </c>
      <c r="W10" s="233"/>
      <c r="X10" s="37" t="s">
        <v>76</v>
      </c>
      <c r="Y10" s="37" t="s">
        <v>77</v>
      </c>
      <c r="Z10" s="37" t="s">
        <v>78</v>
      </c>
      <c r="AA10" s="37" t="s">
        <v>79</v>
      </c>
      <c r="AB10" s="37" t="s">
        <v>80</v>
      </c>
      <c r="AC10" s="37" t="s">
        <v>81</v>
      </c>
      <c r="AD10" s="37" t="s">
        <v>82</v>
      </c>
      <c r="AE10" s="37" t="s">
        <v>83</v>
      </c>
      <c r="AF10" s="38"/>
      <c r="AG10" s="1">
        <f>'JULY 13'!AG34</f>
        <v>48332556</v>
      </c>
      <c r="AH10" s="222"/>
      <c r="AI10" s="238"/>
      <c r="AJ10" s="173" t="s">
        <v>84</v>
      </c>
      <c r="AK10" s="173" t="s">
        <v>84</v>
      </c>
      <c r="AL10" s="173" t="s">
        <v>84</v>
      </c>
      <c r="AM10" s="173" t="s">
        <v>84</v>
      </c>
      <c r="AN10" s="173" t="s">
        <v>84</v>
      </c>
      <c r="AO10" s="173" t="s">
        <v>84</v>
      </c>
      <c r="AP10" s="1">
        <f>'JULY 13'!AP34</f>
        <v>11018126</v>
      </c>
      <c r="AQ10" s="221"/>
      <c r="AR10" s="174" t="s">
        <v>85</v>
      </c>
      <c r="AS10" s="222"/>
      <c r="AV10" s="39" t="s">
        <v>86</v>
      </c>
      <c r="AW10" s="39" t="s">
        <v>87</v>
      </c>
      <c r="AY10" s="80" t="s">
        <v>126</v>
      </c>
    </row>
    <row r="11" spans="2:51" x14ac:dyDescent="0.25">
      <c r="B11" s="40">
        <v>2</v>
      </c>
      <c r="C11" s="40">
        <v>4.1666666666666664E-2</v>
      </c>
      <c r="D11" s="102">
        <v>4</v>
      </c>
      <c r="E11" s="41">
        <f t="shared" ref="E11:E34" si="0">D11/1.42</f>
        <v>2.8169014084507045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140</v>
      </c>
      <c r="P11" s="103">
        <v>107</v>
      </c>
      <c r="Q11" s="103">
        <v>9099918</v>
      </c>
      <c r="R11" s="46">
        <f>IF(ISBLANK(Q11),"-",Q11-Q10)</f>
        <v>4711</v>
      </c>
      <c r="S11" s="47">
        <f>R11*24/1000</f>
        <v>113.06399999999999</v>
      </c>
      <c r="T11" s="47">
        <f>R11/1000</f>
        <v>4.7110000000000003</v>
      </c>
      <c r="U11" s="104">
        <v>3.9</v>
      </c>
      <c r="V11" s="104">
        <f>U11</f>
        <v>3.9</v>
      </c>
      <c r="W11" s="105" t="s">
        <v>131</v>
      </c>
      <c r="X11" s="107">
        <v>0</v>
      </c>
      <c r="Y11" s="107">
        <v>0</v>
      </c>
      <c r="Z11" s="107">
        <v>1187</v>
      </c>
      <c r="AA11" s="107">
        <v>1185</v>
      </c>
      <c r="AB11" s="107">
        <v>1045</v>
      </c>
      <c r="AC11" s="48" t="s">
        <v>90</v>
      </c>
      <c r="AD11" s="48" t="s">
        <v>90</v>
      </c>
      <c r="AE11" s="48" t="s">
        <v>90</v>
      </c>
      <c r="AF11" s="106" t="s">
        <v>90</v>
      </c>
      <c r="AG11" s="112">
        <v>48333708</v>
      </c>
      <c r="AH11" s="49">
        <f>IF(ISBLANK(AG11),"-",AG11-AG10)</f>
        <v>1152</v>
      </c>
      <c r="AI11" s="50">
        <f>AH11/T11</f>
        <v>244.53406919974526</v>
      </c>
      <c r="AJ11" s="95">
        <v>0</v>
      </c>
      <c r="AK11" s="95">
        <v>0</v>
      </c>
      <c r="AL11" s="95">
        <v>1</v>
      </c>
      <c r="AM11" s="95">
        <v>1</v>
      </c>
      <c r="AN11" s="95">
        <v>1</v>
      </c>
      <c r="AO11" s="95">
        <v>0.7</v>
      </c>
      <c r="AP11" s="107">
        <v>11018998</v>
      </c>
      <c r="AQ11" s="107">
        <f t="shared" ref="AQ11:AQ34" si="1">AP11-AP10</f>
        <v>872</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137</v>
      </c>
      <c r="P12" s="103">
        <v>110</v>
      </c>
      <c r="Q12" s="103">
        <v>9104454</v>
      </c>
      <c r="R12" s="46">
        <f t="shared" ref="R12:R34" si="4">IF(ISBLANK(Q12),"-",Q12-Q11)</f>
        <v>4536</v>
      </c>
      <c r="S12" s="47">
        <f t="shared" ref="S12:S34" si="5">R12*24/1000</f>
        <v>108.864</v>
      </c>
      <c r="T12" s="47">
        <f t="shared" ref="T12:T34" si="6">R12/1000</f>
        <v>4.5359999999999996</v>
      </c>
      <c r="U12" s="104">
        <v>5.2</v>
      </c>
      <c r="V12" s="104">
        <f t="shared" ref="V12:V34" si="7">U12</f>
        <v>5.2</v>
      </c>
      <c r="W12" s="105" t="s">
        <v>131</v>
      </c>
      <c r="X12" s="107">
        <v>0</v>
      </c>
      <c r="Y12" s="107">
        <v>0</v>
      </c>
      <c r="Z12" s="107">
        <v>1187</v>
      </c>
      <c r="AA12" s="107">
        <v>1185</v>
      </c>
      <c r="AB12" s="107">
        <v>1045</v>
      </c>
      <c r="AC12" s="48" t="s">
        <v>90</v>
      </c>
      <c r="AD12" s="48" t="s">
        <v>90</v>
      </c>
      <c r="AE12" s="48" t="s">
        <v>90</v>
      </c>
      <c r="AF12" s="106" t="s">
        <v>90</v>
      </c>
      <c r="AG12" s="112">
        <v>48334796</v>
      </c>
      <c r="AH12" s="49">
        <f>IF(ISBLANK(AG12),"-",AG12-AG11)</f>
        <v>1088</v>
      </c>
      <c r="AI12" s="50">
        <f t="shared" ref="AI12:AI34" si="8">AH12/T12</f>
        <v>239.85890652557322</v>
      </c>
      <c r="AJ12" s="95">
        <v>0</v>
      </c>
      <c r="AK12" s="95">
        <v>0</v>
      </c>
      <c r="AL12" s="95">
        <v>1</v>
      </c>
      <c r="AM12" s="95">
        <v>1</v>
      </c>
      <c r="AN12" s="95">
        <v>1</v>
      </c>
      <c r="AO12" s="95">
        <v>0.7</v>
      </c>
      <c r="AP12" s="107">
        <v>11019924</v>
      </c>
      <c r="AQ12" s="107">
        <f t="shared" si="1"/>
        <v>926</v>
      </c>
      <c r="AR12" s="110">
        <v>1.18</v>
      </c>
      <c r="AS12" s="52" t="s">
        <v>113</v>
      </c>
      <c r="AV12" s="39" t="s">
        <v>92</v>
      </c>
      <c r="AW12" s="39" t="s">
        <v>93</v>
      </c>
      <c r="AY12" s="80" t="s">
        <v>124</v>
      </c>
    </row>
    <row r="13" spans="2:51" x14ac:dyDescent="0.25">
      <c r="B13" s="40">
        <v>2.0833333333333299</v>
      </c>
      <c r="C13" s="40">
        <v>0.125</v>
      </c>
      <c r="D13" s="102">
        <v>5</v>
      </c>
      <c r="E13" s="41">
        <f t="shared" si="0"/>
        <v>3.5211267605633805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134</v>
      </c>
      <c r="P13" s="103">
        <v>109</v>
      </c>
      <c r="Q13" s="103">
        <v>9108701</v>
      </c>
      <c r="R13" s="46">
        <f t="shared" si="4"/>
        <v>4247</v>
      </c>
      <c r="S13" s="47">
        <f t="shared" si="5"/>
        <v>101.928</v>
      </c>
      <c r="T13" s="47">
        <f t="shared" si="6"/>
        <v>4.2469999999999999</v>
      </c>
      <c r="U13" s="104">
        <v>6.9</v>
      </c>
      <c r="V13" s="104">
        <f t="shared" si="7"/>
        <v>6.9</v>
      </c>
      <c r="W13" s="105" t="s">
        <v>131</v>
      </c>
      <c r="X13" s="107">
        <v>0</v>
      </c>
      <c r="Y13" s="107">
        <v>0</v>
      </c>
      <c r="Z13" s="107">
        <v>1147</v>
      </c>
      <c r="AA13" s="107">
        <v>1185</v>
      </c>
      <c r="AB13" s="107">
        <v>1045</v>
      </c>
      <c r="AC13" s="48" t="s">
        <v>90</v>
      </c>
      <c r="AD13" s="48" t="s">
        <v>90</v>
      </c>
      <c r="AE13" s="48" t="s">
        <v>90</v>
      </c>
      <c r="AF13" s="106" t="s">
        <v>90</v>
      </c>
      <c r="AG13" s="112">
        <v>48335828</v>
      </c>
      <c r="AH13" s="49">
        <f>IF(ISBLANK(AG13),"-",AG13-AG12)</f>
        <v>1032</v>
      </c>
      <c r="AI13" s="50">
        <f t="shared" si="8"/>
        <v>242.99505533317637</v>
      </c>
      <c r="AJ13" s="95">
        <v>0</v>
      </c>
      <c r="AK13" s="95">
        <v>0</v>
      </c>
      <c r="AL13" s="95">
        <v>1</v>
      </c>
      <c r="AM13" s="95">
        <v>1</v>
      </c>
      <c r="AN13" s="95">
        <v>1</v>
      </c>
      <c r="AO13" s="95">
        <v>0.7</v>
      </c>
      <c r="AP13" s="107">
        <v>11020874</v>
      </c>
      <c r="AQ13" s="107">
        <f t="shared" si="1"/>
        <v>950</v>
      </c>
      <c r="AR13" s="51"/>
      <c r="AS13" s="52" t="s">
        <v>113</v>
      </c>
      <c r="AV13" s="39" t="s">
        <v>94</v>
      </c>
      <c r="AW13" s="39" t="s">
        <v>95</v>
      </c>
      <c r="AY13" s="80" t="s">
        <v>129</v>
      </c>
    </row>
    <row r="14" spans="2:51" x14ac:dyDescent="0.25">
      <c r="B14" s="40">
        <v>2.125</v>
      </c>
      <c r="C14" s="40">
        <v>0.16666666666666699</v>
      </c>
      <c r="D14" s="102">
        <v>4</v>
      </c>
      <c r="E14" s="41">
        <f t="shared" si="0"/>
        <v>2.8169014084507045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119</v>
      </c>
      <c r="P14" s="103">
        <v>115</v>
      </c>
      <c r="Q14" s="103">
        <v>9112728</v>
      </c>
      <c r="R14" s="46">
        <f t="shared" si="4"/>
        <v>4027</v>
      </c>
      <c r="S14" s="47">
        <f t="shared" si="5"/>
        <v>96.647999999999996</v>
      </c>
      <c r="T14" s="47">
        <f t="shared" si="6"/>
        <v>4.0270000000000001</v>
      </c>
      <c r="U14" s="104">
        <v>8.6</v>
      </c>
      <c r="V14" s="104">
        <f t="shared" si="7"/>
        <v>8.6</v>
      </c>
      <c r="W14" s="105" t="s">
        <v>131</v>
      </c>
      <c r="X14" s="107">
        <v>0</v>
      </c>
      <c r="Y14" s="107">
        <v>0</v>
      </c>
      <c r="Z14" s="107">
        <v>1167</v>
      </c>
      <c r="AA14" s="107">
        <v>1185</v>
      </c>
      <c r="AB14" s="107">
        <v>1046</v>
      </c>
      <c r="AC14" s="48" t="s">
        <v>90</v>
      </c>
      <c r="AD14" s="48" t="s">
        <v>90</v>
      </c>
      <c r="AE14" s="48" t="s">
        <v>90</v>
      </c>
      <c r="AF14" s="106" t="s">
        <v>90</v>
      </c>
      <c r="AG14" s="112">
        <v>48336890</v>
      </c>
      <c r="AH14" s="49">
        <f t="shared" ref="AH14:AH34" si="9">IF(ISBLANK(AG14),"-",AG14-AG13)</f>
        <v>1062</v>
      </c>
      <c r="AI14" s="50">
        <f t="shared" si="8"/>
        <v>263.71989073752172</v>
      </c>
      <c r="AJ14" s="95">
        <v>0</v>
      </c>
      <c r="AK14" s="95">
        <v>0</v>
      </c>
      <c r="AL14" s="95">
        <v>1</v>
      </c>
      <c r="AM14" s="95">
        <v>1</v>
      </c>
      <c r="AN14" s="95">
        <v>1</v>
      </c>
      <c r="AO14" s="95">
        <v>0.7</v>
      </c>
      <c r="AP14" s="107">
        <v>11021702</v>
      </c>
      <c r="AQ14" s="107">
        <f>AP14-AP13</f>
        <v>828</v>
      </c>
      <c r="AR14" s="51"/>
      <c r="AS14" s="52" t="s">
        <v>113</v>
      </c>
      <c r="AT14" s="54"/>
      <c r="AV14" s="39" t="s">
        <v>96</v>
      </c>
      <c r="AW14" s="39" t="s">
        <v>97</v>
      </c>
      <c r="AY14" s="80" t="s">
        <v>140</v>
      </c>
    </row>
    <row r="15" spans="2:51" ht="14.25" customHeight="1" x14ac:dyDescent="0.25">
      <c r="B15" s="40">
        <v>2.1666666666666701</v>
      </c>
      <c r="C15" s="40">
        <v>0.20833333333333301</v>
      </c>
      <c r="D15" s="102">
        <v>5</v>
      </c>
      <c r="E15" s="41">
        <f t="shared" si="0"/>
        <v>3.5211267605633805</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126</v>
      </c>
      <c r="P15" s="103">
        <v>120</v>
      </c>
      <c r="Q15" s="103">
        <v>9116888</v>
      </c>
      <c r="R15" s="46">
        <f t="shared" si="4"/>
        <v>4160</v>
      </c>
      <c r="S15" s="47">
        <f t="shared" si="5"/>
        <v>99.84</v>
      </c>
      <c r="T15" s="47">
        <f t="shared" si="6"/>
        <v>4.16</v>
      </c>
      <c r="U15" s="104">
        <v>9.5</v>
      </c>
      <c r="V15" s="104">
        <f t="shared" si="7"/>
        <v>9.5</v>
      </c>
      <c r="W15" s="105" t="s">
        <v>131</v>
      </c>
      <c r="X15" s="107">
        <v>0</v>
      </c>
      <c r="Y15" s="107">
        <v>0</v>
      </c>
      <c r="Z15" s="107">
        <v>1167</v>
      </c>
      <c r="AA15" s="107">
        <v>1185</v>
      </c>
      <c r="AB15" s="107">
        <v>1084</v>
      </c>
      <c r="AC15" s="48" t="s">
        <v>90</v>
      </c>
      <c r="AD15" s="48" t="s">
        <v>90</v>
      </c>
      <c r="AE15" s="48" t="s">
        <v>90</v>
      </c>
      <c r="AF15" s="106" t="s">
        <v>90</v>
      </c>
      <c r="AG15" s="112">
        <v>48338056</v>
      </c>
      <c r="AH15" s="49">
        <f t="shared" si="9"/>
        <v>1166</v>
      </c>
      <c r="AI15" s="50">
        <f t="shared" si="8"/>
        <v>280.28846153846155</v>
      </c>
      <c r="AJ15" s="95">
        <v>0</v>
      </c>
      <c r="AK15" s="95">
        <v>0</v>
      </c>
      <c r="AL15" s="95">
        <v>1</v>
      </c>
      <c r="AM15" s="95">
        <v>1</v>
      </c>
      <c r="AN15" s="95">
        <v>1</v>
      </c>
      <c r="AO15" s="95">
        <v>0.7</v>
      </c>
      <c r="AP15" s="107">
        <v>11022072</v>
      </c>
      <c r="AQ15" s="107">
        <f>AP15-AP14</f>
        <v>370</v>
      </c>
      <c r="AR15" s="51"/>
      <c r="AS15" s="52" t="s">
        <v>113</v>
      </c>
      <c r="AV15" s="39" t="s">
        <v>98</v>
      </c>
      <c r="AW15" s="39" t="s">
        <v>99</v>
      </c>
      <c r="AY15" s="94"/>
    </row>
    <row r="16" spans="2:51" x14ac:dyDescent="0.25">
      <c r="B16" s="40">
        <v>2.2083333333333299</v>
      </c>
      <c r="C16" s="40">
        <v>0.25</v>
      </c>
      <c r="D16" s="102">
        <v>5</v>
      </c>
      <c r="E16" s="41">
        <f t="shared" si="0"/>
        <v>3.5211267605633805</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143</v>
      </c>
      <c r="P16" s="103">
        <v>137</v>
      </c>
      <c r="Q16" s="103">
        <v>9122462</v>
      </c>
      <c r="R16" s="46">
        <f t="shared" si="4"/>
        <v>5574</v>
      </c>
      <c r="S16" s="47">
        <f t="shared" si="5"/>
        <v>133.77600000000001</v>
      </c>
      <c r="T16" s="47">
        <f t="shared" si="6"/>
        <v>5.5739999999999998</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48339312</v>
      </c>
      <c r="AH16" s="49">
        <f t="shared" si="9"/>
        <v>1256</v>
      </c>
      <c r="AI16" s="50">
        <f t="shared" si="8"/>
        <v>225.33189809831362</v>
      </c>
      <c r="AJ16" s="95">
        <v>0</v>
      </c>
      <c r="AK16" s="95">
        <v>0</v>
      </c>
      <c r="AL16" s="95">
        <v>1</v>
      </c>
      <c r="AM16" s="95">
        <v>1</v>
      </c>
      <c r="AN16" s="95">
        <v>1</v>
      </c>
      <c r="AO16" s="95">
        <v>0</v>
      </c>
      <c r="AP16" s="107">
        <v>11022072</v>
      </c>
      <c r="AQ16" s="107">
        <f>AP16-AP15</f>
        <v>0</v>
      </c>
      <c r="AR16" s="53">
        <v>1.24</v>
      </c>
      <c r="AS16" s="52" t="s">
        <v>101</v>
      </c>
      <c r="AV16" s="39" t="s">
        <v>102</v>
      </c>
      <c r="AW16" s="39" t="s">
        <v>103</v>
      </c>
      <c r="AY16" s="94"/>
    </row>
    <row r="17" spans="1:51" x14ac:dyDescent="0.25">
      <c r="B17" s="40">
        <v>2.25</v>
      </c>
      <c r="C17" s="40">
        <v>0.29166666666666702</v>
      </c>
      <c r="D17" s="102">
        <v>5</v>
      </c>
      <c r="E17" s="41">
        <f t="shared" si="0"/>
        <v>3.5211267605633805</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135</v>
      </c>
      <c r="P17" s="103">
        <v>143</v>
      </c>
      <c r="Q17" s="103">
        <v>9128119</v>
      </c>
      <c r="R17" s="46">
        <f t="shared" si="4"/>
        <v>5657</v>
      </c>
      <c r="S17" s="47">
        <f t="shared" si="5"/>
        <v>135.768</v>
      </c>
      <c r="T17" s="47">
        <f t="shared" si="6"/>
        <v>5.657</v>
      </c>
      <c r="U17" s="104">
        <v>9.1</v>
      </c>
      <c r="V17" s="104">
        <f t="shared" si="7"/>
        <v>9.1</v>
      </c>
      <c r="W17" s="105" t="s">
        <v>127</v>
      </c>
      <c r="X17" s="107">
        <v>0</v>
      </c>
      <c r="Y17" s="107">
        <v>1016</v>
      </c>
      <c r="Z17" s="107">
        <v>1187</v>
      </c>
      <c r="AA17" s="107">
        <v>1185</v>
      </c>
      <c r="AB17" s="107">
        <v>1187</v>
      </c>
      <c r="AC17" s="48" t="s">
        <v>90</v>
      </c>
      <c r="AD17" s="48" t="s">
        <v>90</v>
      </c>
      <c r="AE17" s="48" t="s">
        <v>90</v>
      </c>
      <c r="AF17" s="106" t="s">
        <v>90</v>
      </c>
      <c r="AG17" s="112">
        <v>48340588</v>
      </c>
      <c r="AH17" s="49">
        <f t="shared" si="9"/>
        <v>1276</v>
      </c>
      <c r="AI17" s="50">
        <f t="shared" si="8"/>
        <v>225.56125154675624</v>
      </c>
      <c r="AJ17" s="95">
        <v>0</v>
      </c>
      <c r="AK17" s="95">
        <v>1</v>
      </c>
      <c r="AL17" s="95">
        <v>1</v>
      </c>
      <c r="AM17" s="95">
        <v>1</v>
      </c>
      <c r="AN17" s="95">
        <v>1</v>
      </c>
      <c r="AO17" s="95">
        <v>0</v>
      </c>
      <c r="AP17" s="107">
        <v>11022072</v>
      </c>
      <c r="AQ17" s="107">
        <f t="shared" si="1"/>
        <v>0</v>
      </c>
      <c r="AR17" s="51"/>
      <c r="AS17" s="52" t="s">
        <v>101</v>
      </c>
      <c r="AT17" s="54"/>
      <c r="AV17" s="39" t="s">
        <v>104</v>
      </c>
      <c r="AW17" s="39" t="s">
        <v>105</v>
      </c>
      <c r="AY17" s="97"/>
    </row>
    <row r="18" spans="1:51" x14ac:dyDescent="0.25">
      <c r="B18" s="40">
        <v>2.2916666666666701</v>
      </c>
      <c r="C18" s="40">
        <v>0.33333333333333298</v>
      </c>
      <c r="D18" s="102">
        <v>5</v>
      </c>
      <c r="E18" s="41">
        <f t="shared" si="0"/>
        <v>3.5211267605633805</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135</v>
      </c>
      <c r="P18" s="103">
        <v>144</v>
      </c>
      <c r="Q18" s="103">
        <v>9134179</v>
      </c>
      <c r="R18" s="46">
        <f t="shared" si="4"/>
        <v>6060</v>
      </c>
      <c r="S18" s="47">
        <f t="shared" si="5"/>
        <v>145.44</v>
      </c>
      <c r="T18" s="47">
        <f t="shared" si="6"/>
        <v>6.06</v>
      </c>
      <c r="U18" s="104">
        <v>8.6</v>
      </c>
      <c r="V18" s="104">
        <f t="shared" si="7"/>
        <v>8.6</v>
      </c>
      <c r="W18" s="105" t="s">
        <v>127</v>
      </c>
      <c r="X18" s="107">
        <v>0</v>
      </c>
      <c r="Y18" s="107">
        <v>1016</v>
      </c>
      <c r="Z18" s="107">
        <v>1187</v>
      </c>
      <c r="AA18" s="107">
        <v>1185</v>
      </c>
      <c r="AB18" s="107">
        <v>1187</v>
      </c>
      <c r="AC18" s="48" t="s">
        <v>90</v>
      </c>
      <c r="AD18" s="48" t="s">
        <v>90</v>
      </c>
      <c r="AE18" s="48" t="s">
        <v>90</v>
      </c>
      <c r="AF18" s="106" t="s">
        <v>90</v>
      </c>
      <c r="AG18" s="112">
        <v>48341956</v>
      </c>
      <c r="AH18" s="49">
        <f t="shared" si="9"/>
        <v>1368</v>
      </c>
      <c r="AI18" s="50">
        <f t="shared" si="8"/>
        <v>225.74257425742576</v>
      </c>
      <c r="AJ18" s="95">
        <v>0</v>
      </c>
      <c r="AK18" s="95">
        <v>1</v>
      </c>
      <c r="AL18" s="95">
        <v>1</v>
      </c>
      <c r="AM18" s="95">
        <v>1</v>
      </c>
      <c r="AN18" s="95">
        <v>1</v>
      </c>
      <c r="AO18" s="95">
        <v>0</v>
      </c>
      <c r="AP18" s="107">
        <v>11022072</v>
      </c>
      <c r="AQ18" s="107">
        <f t="shared" si="1"/>
        <v>0</v>
      </c>
      <c r="AR18" s="51"/>
      <c r="AS18" s="52" t="s">
        <v>101</v>
      </c>
      <c r="AV18" s="39" t="s">
        <v>106</v>
      </c>
      <c r="AW18" s="39" t="s">
        <v>107</v>
      </c>
      <c r="AY18" s="97"/>
    </row>
    <row r="19" spans="1:51" x14ac:dyDescent="0.25">
      <c r="A19" s="94" t="s">
        <v>130</v>
      </c>
      <c r="B19" s="40">
        <v>2.3333333333333299</v>
      </c>
      <c r="C19" s="40">
        <v>0.375</v>
      </c>
      <c r="D19" s="102">
        <v>5</v>
      </c>
      <c r="E19" s="41">
        <f t="shared" si="0"/>
        <v>3.5211267605633805</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135</v>
      </c>
      <c r="P19" s="103">
        <v>145</v>
      </c>
      <c r="Q19" s="103">
        <v>9140122</v>
      </c>
      <c r="R19" s="46">
        <f t="shared" si="4"/>
        <v>5943</v>
      </c>
      <c r="S19" s="47">
        <f t="shared" si="5"/>
        <v>142.63200000000001</v>
      </c>
      <c r="T19" s="47">
        <f t="shared" si="6"/>
        <v>5.9429999999999996</v>
      </c>
      <c r="U19" s="104">
        <v>8.1</v>
      </c>
      <c r="V19" s="104">
        <f t="shared" si="7"/>
        <v>8.1</v>
      </c>
      <c r="W19" s="105" t="s">
        <v>127</v>
      </c>
      <c r="X19" s="107">
        <v>0</v>
      </c>
      <c r="Y19" s="107">
        <v>1016</v>
      </c>
      <c r="Z19" s="107">
        <v>1187</v>
      </c>
      <c r="AA19" s="107">
        <v>1185</v>
      </c>
      <c r="AB19" s="107">
        <v>1187</v>
      </c>
      <c r="AC19" s="48" t="s">
        <v>90</v>
      </c>
      <c r="AD19" s="48" t="s">
        <v>90</v>
      </c>
      <c r="AE19" s="48" t="s">
        <v>90</v>
      </c>
      <c r="AF19" s="106" t="s">
        <v>90</v>
      </c>
      <c r="AG19" s="112">
        <v>48343296</v>
      </c>
      <c r="AH19" s="49">
        <f t="shared" si="9"/>
        <v>1340</v>
      </c>
      <c r="AI19" s="50">
        <f t="shared" si="8"/>
        <v>225.47534915026083</v>
      </c>
      <c r="AJ19" s="95">
        <v>0</v>
      </c>
      <c r="AK19" s="95">
        <v>1</v>
      </c>
      <c r="AL19" s="95">
        <v>1</v>
      </c>
      <c r="AM19" s="95">
        <v>1</v>
      </c>
      <c r="AN19" s="95">
        <v>1</v>
      </c>
      <c r="AO19" s="95">
        <v>0</v>
      </c>
      <c r="AP19" s="107">
        <v>11022072</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137</v>
      </c>
      <c r="P20" s="103">
        <v>143</v>
      </c>
      <c r="Q20" s="103">
        <v>9146209</v>
      </c>
      <c r="R20" s="46">
        <f t="shared" si="4"/>
        <v>6087</v>
      </c>
      <c r="S20" s="47">
        <f t="shared" si="5"/>
        <v>146.08799999999999</v>
      </c>
      <c r="T20" s="47">
        <f t="shared" si="6"/>
        <v>6.0869999999999997</v>
      </c>
      <c r="U20" s="104">
        <v>7.6</v>
      </c>
      <c r="V20" s="104">
        <f t="shared" si="7"/>
        <v>7.6</v>
      </c>
      <c r="W20" s="105" t="s">
        <v>127</v>
      </c>
      <c r="X20" s="107">
        <v>0</v>
      </c>
      <c r="Y20" s="107">
        <v>1035</v>
      </c>
      <c r="Z20" s="107">
        <v>1187</v>
      </c>
      <c r="AA20" s="107">
        <v>1185</v>
      </c>
      <c r="AB20" s="107">
        <v>1187</v>
      </c>
      <c r="AC20" s="48" t="s">
        <v>90</v>
      </c>
      <c r="AD20" s="48" t="s">
        <v>90</v>
      </c>
      <c r="AE20" s="48" t="s">
        <v>90</v>
      </c>
      <c r="AF20" s="106" t="s">
        <v>90</v>
      </c>
      <c r="AG20" s="112">
        <v>48344654</v>
      </c>
      <c r="AH20" s="49">
        <f t="shared" si="9"/>
        <v>1358</v>
      </c>
      <c r="AI20" s="50">
        <f t="shared" si="8"/>
        <v>223.098406439954</v>
      </c>
      <c r="AJ20" s="95">
        <v>0</v>
      </c>
      <c r="AK20" s="95">
        <v>1</v>
      </c>
      <c r="AL20" s="95">
        <v>1</v>
      </c>
      <c r="AM20" s="95">
        <v>1</v>
      </c>
      <c r="AN20" s="95">
        <v>1</v>
      </c>
      <c r="AO20" s="95">
        <v>0</v>
      </c>
      <c r="AP20" s="107">
        <v>11022072</v>
      </c>
      <c r="AQ20" s="107">
        <f t="shared" si="1"/>
        <v>0</v>
      </c>
      <c r="AR20" s="53">
        <v>1.18</v>
      </c>
      <c r="AS20" s="52" t="s">
        <v>130</v>
      </c>
      <c r="AY20" s="97"/>
    </row>
    <row r="21" spans="1:51" x14ac:dyDescent="0.25">
      <c r="B21" s="40">
        <v>2.4166666666666701</v>
      </c>
      <c r="C21" s="40">
        <v>0.45833333333333298</v>
      </c>
      <c r="D21" s="102">
        <v>5</v>
      </c>
      <c r="E21" s="41">
        <f t="shared" si="0"/>
        <v>3.5211267605633805</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133</v>
      </c>
      <c r="P21" s="103">
        <v>143</v>
      </c>
      <c r="Q21" s="103">
        <v>9152178</v>
      </c>
      <c r="R21" s="46">
        <f t="shared" si="4"/>
        <v>5969</v>
      </c>
      <c r="S21" s="47">
        <f t="shared" si="5"/>
        <v>143.256</v>
      </c>
      <c r="T21" s="47">
        <f t="shared" si="6"/>
        <v>5.9690000000000003</v>
      </c>
      <c r="U21" s="104">
        <v>7</v>
      </c>
      <c r="V21" s="104">
        <f t="shared" si="7"/>
        <v>7</v>
      </c>
      <c r="W21" s="105" t="s">
        <v>127</v>
      </c>
      <c r="X21" s="107">
        <v>0</v>
      </c>
      <c r="Y21" s="107">
        <v>1035</v>
      </c>
      <c r="Z21" s="107">
        <v>1187</v>
      </c>
      <c r="AA21" s="107">
        <v>1185</v>
      </c>
      <c r="AB21" s="107">
        <v>1187</v>
      </c>
      <c r="AC21" s="48" t="s">
        <v>90</v>
      </c>
      <c r="AD21" s="48" t="s">
        <v>90</v>
      </c>
      <c r="AE21" s="48" t="s">
        <v>90</v>
      </c>
      <c r="AF21" s="106" t="s">
        <v>90</v>
      </c>
      <c r="AG21" s="112">
        <v>48346032</v>
      </c>
      <c r="AH21" s="49">
        <f t="shared" si="9"/>
        <v>1378</v>
      </c>
      <c r="AI21" s="50">
        <f t="shared" si="8"/>
        <v>230.85944044228512</v>
      </c>
      <c r="AJ21" s="95">
        <v>0</v>
      </c>
      <c r="AK21" s="95">
        <v>1</v>
      </c>
      <c r="AL21" s="95">
        <v>1</v>
      </c>
      <c r="AM21" s="95">
        <v>1</v>
      </c>
      <c r="AN21" s="95">
        <v>1</v>
      </c>
      <c r="AO21" s="95">
        <v>0</v>
      </c>
      <c r="AP21" s="107">
        <v>11022072</v>
      </c>
      <c r="AQ21" s="107">
        <f t="shared" si="1"/>
        <v>0</v>
      </c>
      <c r="AR21" s="51"/>
      <c r="AS21" s="52" t="s">
        <v>101</v>
      </c>
      <c r="AY21" s="97"/>
    </row>
    <row r="22" spans="1:51" x14ac:dyDescent="0.25">
      <c r="A22" s="94" t="s">
        <v>138</v>
      </c>
      <c r="B22" s="40">
        <v>2.4583333333333299</v>
      </c>
      <c r="C22" s="40">
        <v>0.5</v>
      </c>
      <c r="D22" s="102">
        <v>5</v>
      </c>
      <c r="E22" s="41">
        <f t="shared" si="0"/>
        <v>3.5211267605633805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133</v>
      </c>
      <c r="P22" s="103">
        <v>141</v>
      </c>
      <c r="Q22" s="103">
        <v>9158068</v>
      </c>
      <c r="R22" s="46">
        <f t="shared" si="4"/>
        <v>5890</v>
      </c>
      <c r="S22" s="47">
        <f t="shared" si="5"/>
        <v>141.36000000000001</v>
      </c>
      <c r="T22" s="47">
        <f t="shared" si="6"/>
        <v>5.89</v>
      </c>
      <c r="U22" s="104">
        <v>6.5</v>
      </c>
      <c r="V22" s="104">
        <f t="shared" si="7"/>
        <v>6.5</v>
      </c>
      <c r="W22" s="105" t="s">
        <v>127</v>
      </c>
      <c r="X22" s="107">
        <v>0</v>
      </c>
      <c r="Y22" s="107">
        <v>1035</v>
      </c>
      <c r="Z22" s="107">
        <v>1187</v>
      </c>
      <c r="AA22" s="107">
        <v>1185</v>
      </c>
      <c r="AB22" s="107">
        <v>1187</v>
      </c>
      <c r="AC22" s="48" t="s">
        <v>90</v>
      </c>
      <c r="AD22" s="48" t="s">
        <v>90</v>
      </c>
      <c r="AE22" s="48" t="s">
        <v>90</v>
      </c>
      <c r="AF22" s="106" t="s">
        <v>90</v>
      </c>
      <c r="AG22" s="112">
        <v>48347392</v>
      </c>
      <c r="AH22" s="49">
        <f t="shared" si="9"/>
        <v>1360</v>
      </c>
      <c r="AI22" s="50">
        <f t="shared" si="8"/>
        <v>230.89983022071308</v>
      </c>
      <c r="AJ22" s="95">
        <v>0</v>
      </c>
      <c r="AK22" s="95">
        <v>1</v>
      </c>
      <c r="AL22" s="95">
        <v>1</v>
      </c>
      <c r="AM22" s="95">
        <v>1</v>
      </c>
      <c r="AN22" s="95">
        <v>1</v>
      </c>
      <c r="AO22" s="95">
        <v>0</v>
      </c>
      <c r="AP22" s="107">
        <v>11022072</v>
      </c>
      <c r="AQ22" s="107">
        <f t="shared" si="1"/>
        <v>0</v>
      </c>
      <c r="AR22" s="51"/>
      <c r="AS22" s="52" t="s">
        <v>101</v>
      </c>
      <c r="AV22" s="55" t="s">
        <v>110</v>
      </c>
      <c r="AY22" s="97"/>
    </row>
    <row r="23" spans="1:51" x14ac:dyDescent="0.25">
      <c r="B23" s="40">
        <v>2.5</v>
      </c>
      <c r="C23" s="40">
        <v>0.54166666666666696</v>
      </c>
      <c r="D23" s="102">
        <v>5</v>
      </c>
      <c r="E23" s="41">
        <f t="shared" si="0"/>
        <v>3.5211267605633805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132</v>
      </c>
      <c r="P23" s="103">
        <v>136</v>
      </c>
      <c r="Q23" s="103">
        <v>9163891</v>
      </c>
      <c r="R23" s="46">
        <f t="shared" si="4"/>
        <v>5823</v>
      </c>
      <c r="S23" s="47">
        <f t="shared" si="5"/>
        <v>139.75200000000001</v>
      </c>
      <c r="T23" s="47">
        <f t="shared" si="6"/>
        <v>5.8230000000000004</v>
      </c>
      <c r="U23" s="104">
        <v>6</v>
      </c>
      <c r="V23" s="104">
        <f t="shared" si="7"/>
        <v>6</v>
      </c>
      <c r="W23" s="105" t="s">
        <v>127</v>
      </c>
      <c r="X23" s="107">
        <v>0</v>
      </c>
      <c r="Y23" s="107">
        <v>1035</v>
      </c>
      <c r="Z23" s="107">
        <v>1187</v>
      </c>
      <c r="AA23" s="107">
        <v>1185</v>
      </c>
      <c r="AB23" s="107">
        <v>1187</v>
      </c>
      <c r="AC23" s="48" t="s">
        <v>90</v>
      </c>
      <c r="AD23" s="48" t="s">
        <v>90</v>
      </c>
      <c r="AE23" s="48" t="s">
        <v>90</v>
      </c>
      <c r="AF23" s="106" t="s">
        <v>90</v>
      </c>
      <c r="AG23" s="112">
        <v>48348740</v>
      </c>
      <c r="AH23" s="49">
        <f t="shared" si="9"/>
        <v>1348</v>
      </c>
      <c r="AI23" s="50">
        <f t="shared" si="8"/>
        <v>231.49579254679716</v>
      </c>
      <c r="AJ23" s="95">
        <v>0</v>
      </c>
      <c r="AK23" s="95">
        <v>1</v>
      </c>
      <c r="AL23" s="95">
        <v>1</v>
      </c>
      <c r="AM23" s="95">
        <v>1</v>
      </c>
      <c r="AN23" s="95">
        <v>1</v>
      </c>
      <c r="AO23" s="95">
        <v>0</v>
      </c>
      <c r="AP23" s="107">
        <v>11022072</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130</v>
      </c>
      <c r="P24" s="103">
        <v>138</v>
      </c>
      <c r="Q24" s="103">
        <v>9170025</v>
      </c>
      <c r="R24" s="46">
        <f t="shared" si="4"/>
        <v>6134</v>
      </c>
      <c r="S24" s="47">
        <f t="shared" si="5"/>
        <v>147.21600000000001</v>
      </c>
      <c r="T24" s="47">
        <f t="shared" si="6"/>
        <v>6.1340000000000003</v>
      </c>
      <c r="U24" s="104">
        <v>5.6</v>
      </c>
      <c r="V24" s="104">
        <f t="shared" si="7"/>
        <v>5.6</v>
      </c>
      <c r="W24" s="105" t="s">
        <v>127</v>
      </c>
      <c r="X24" s="107">
        <v>0</v>
      </c>
      <c r="Y24" s="107">
        <v>1035</v>
      </c>
      <c r="Z24" s="107">
        <v>1187</v>
      </c>
      <c r="AA24" s="107">
        <v>1185</v>
      </c>
      <c r="AB24" s="107">
        <v>1187</v>
      </c>
      <c r="AC24" s="48" t="s">
        <v>90</v>
      </c>
      <c r="AD24" s="48" t="s">
        <v>90</v>
      </c>
      <c r="AE24" s="48" t="s">
        <v>90</v>
      </c>
      <c r="AF24" s="106" t="s">
        <v>90</v>
      </c>
      <c r="AG24" s="112">
        <v>48350172</v>
      </c>
      <c r="AH24" s="49">
        <f>IF(ISBLANK(AG24),"-",AG24-AG23)</f>
        <v>1432</v>
      </c>
      <c r="AI24" s="50">
        <f t="shared" si="8"/>
        <v>233.45288555591782</v>
      </c>
      <c r="AJ24" s="95">
        <v>0</v>
      </c>
      <c r="AK24" s="95">
        <v>1</v>
      </c>
      <c r="AL24" s="95">
        <v>1</v>
      </c>
      <c r="AM24" s="95">
        <v>1</v>
      </c>
      <c r="AN24" s="95">
        <v>1</v>
      </c>
      <c r="AO24" s="95">
        <v>0</v>
      </c>
      <c r="AP24" s="107">
        <v>11022072</v>
      </c>
      <c r="AQ24" s="107">
        <f t="shared" si="1"/>
        <v>0</v>
      </c>
      <c r="AR24" s="53">
        <v>1.26</v>
      </c>
      <c r="AS24" s="52" t="s">
        <v>113</v>
      </c>
      <c r="AV24" s="58" t="s">
        <v>29</v>
      </c>
      <c r="AW24" s="58">
        <v>14.7</v>
      </c>
      <c r="AY24" s="97"/>
    </row>
    <row r="25" spans="1:51" x14ac:dyDescent="0.25">
      <c r="B25" s="40">
        <v>2.5833333333333299</v>
      </c>
      <c r="C25" s="40">
        <v>0.625</v>
      </c>
      <c r="D25" s="102">
        <v>5</v>
      </c>
      <c r="E25" s="41">
        <f t="shared" si="0"/>
        <v>3.5211267605633805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135</v>
      </c>
      <c r="P25" s="103">
        <v>136</v>
      </c>
      <c r="Q25" s="103">
        <v>9175637</v>
      </c>
      <c r="R25" s="46">
        <f t="shared" si="4"/>
        <v>5612</v>
      </c>
      <c r="S25" s="47">
        <f t="shared" si="5"/>
        <v>134.68799999999999</v>
      </c>
      <c r="T25" s="47">
        <f t="shared" si="6"/>
        <v>5.6120000000000001</v>
      </c>
      <c r="U25" s="104">
        <v>5.3</v>
      </c>
      <c r="V25" s="104">
        <f t="shared" si="7"/>
        <v>5.3</v>
      </c>
      <c r="W25" s="105" t="s">
        <v>127</v>
      </c>
      <c r="X25" s="107">
        <v>0</v>
      </c>
      <c r="Y25" s="107">
        <v>1015</v>
      </c>
      <c r="Z25" s="107">
        <v>1187</v>
      </c>
      <c r="AA25" s="107">
        <v>1185</v>
      </c>
      <c r="AB25" s="107">
        <v>1187</v>
      </c>
      <c r="AC25" s="48" t="s">
        <v>90</v>
      </c>
      <c r="AD25" s="48" t="s">
        <v>90</v>
      </c>
      <c r="AE25" s="48" t="s">
        <v>90</v>
      </c>
      <c r="AF25" s="106" t="s">
        <v>90</v>
      </c>
      <c r="AG25" s="112">
        <v>48351492</v>
      </c>
      <c r="AH25" s="49">
        <f t="shared" si="9"/>
        <v>1320</v>
      </c>
      <c r="AI25" s="50">
        <f t="shared" si="8"/>
        <v>235.2102637205987</v>
      </c>
      <c r="AJ25" s="95">
        <v>0</v>
      </c>
      <c r="AK25" s="95">
        <v>1</v>
      </c>
      <c r="AL25" s="95">
        <v>1</v>
      </c>
      <c r="AM25" s="95">
        <v>1</v>
      </c>
      <c r="AN25" s="95">
        <v>1</v>
      </c>
      <c r="AO25" s="95">
        <v>0</v>
      </c>
      <c r="AP25" s="107">
        <v>11022072</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135</v>
      </c>
      <c r="P26" s="103">
        <v>138</v>
      </c>
      <c r="Q26" s="103">
        <v>9181421</v>
      </c>
      <c r="R26" s="46">
        <f t="shared" si="4"/>
        <v>5784</v>
      </c>
      <c r="S26" s="47">
        <f t="shared" si="5"/>
        <v>138.816</v>
      </c>
      <c r="T26" s="47">
        <f t="shared" si="6"/>
        <v>5.7839999999999998</v>
      </c>
      <c r="U26" s="104">
        <v>5.0999999999999996</v>
      </c>
      <c r="V26" s="104">
        <f t="shared" si="7"/>
        <v>5.0999999999999996</v>
      </c>
      <c r="W26" s="105" t="s">
        <v>127</v>
      </c>
      <c r="X26" s="107">
        <v>0</v>
      </c>
      <c r="Y26" s="107">
        <v>1014</v>
      </c>
      <c r="Z26" s="107">
        <v>1187</v>
      </c>
      <c r="AA26" s="107">
        <v>1185</v>
      </c>
      <c r="AB26" s="107">
        <v>1186</v>
      </c>
      <c r="AC26" s="48" t="s">
        <v>90</v>
      </c>
      <c r="AD26" s="48" t="s">
        <v>90</v>
      </c>
      <c r="AE26" s="48" t="s">
        <v>90</v>
      </c>
      <c r="AF26" s="106" t="s">
        <v>90</v>
      </c>
      <c r="AG26" s="112">
        <v>48352832</v>
      </c>
      <c r="AH26" s="49">
        <f t="shared" si="9"/>
        <v>1340</v>
      </c>
      <c r="AI26" s="50">
        <f t="shared" si="8"/>
        <v>231.67358229598895</v>
      </c>
      <c r="AJ26" s="95">
        <v>0</v>
      </c>
      <c r="AK26" s="95">
        <v>1</v>
      </c>
      <c r="AL26" s="95">
        <v>1</v>
      </c>
      <c r="AM26" s="95">
        <v>1</v>
      </c>
      <c r="AN26" s="95">
        <v>1</v>
      </c>
      <c r="AO26" s="95">
        <v>0</v>
      </c>
      <c r="AP26" s="107">
        <v>11022072</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133</v>
      </c>
      <c r="P27" s="103">
        <v>137</v>
      </c>
      <c r="Q27" s="103">
        <v>9187126</v>
      </c>
      <c r="R27" s="46">
        <f t="shared" si="4"/>
        <v>5705</v>
      </c>
      <c r="S27" s="47">
        <f t="shared" si="5"/>
        <v>136.91999999999999</v>
      </c>
      <c r="T27" s="47">
        <f t="shared" si="6"/>
        <v>5.7050000000000001</v>
      </c>
      <c r="U27" s="104">
        <v>4.8</v>
      </c>
      <c r="V27" s="104">
        <f t="shared" si="7"/>
        <v>4.8</v>
      </c>
      <c r="W27" s="105" t="s">
        <v>127</v>
      </c>
      <c r="X27" s="107">
        <v>0</v>
      </c>
      <c r="Y27" s="107">
        <v>1015</v>
      </c>
      <c r="Z27" s="107">
        <v>1187</v>
      </c>
      <c r="AA27" s="107">
        <v>1185</v>
      </c>
      <c r="AB27" s="107">
        <v>1186</v>
      </c>
      <c r="AC27" s="48" t="s">
        <v>90</v>
      </c>
      <c r="AD27" s="48" t="s">
        <v>90</v>
      </c>
      <c r="AE27" s="48" t="s">
        <v>90</v>
      </c>
      <c r="AF27" s="106" t="s">
        <v>90</v>
      </c>
      <c r="AG27" s="112">
        <v>48354148</v>
      </c>
      <c r="AH27" s="49">
        <f t="shared" si="9"/>
        <v>1316</v>
      </c>
      <c r="AI27" s="50">
        <f t="shared" si="8"/>
        <v>230.67484662576686</v>
      </c>
      <c r="AJ27" s="95">
        <v>0</v>
      </c>
      <c r="AK27" s="95">
        <v>1</v>
      </c>
      <c r="AL27" s="95">
        <v>1</v>
      </c>
      <c r="AM27" s="95">
        <v>1</v>
      </c>
      <c r="AN27" s="95">
        <v>1</v>
      </c>
      <c r="AO27" s="95">
        <v>0</v>
      </c>
      <c r="AP27" s="107">
        <v>11022072</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135</v>
      </c>
      <c r="P28" s="103">
        <v>136</v>
      </c>
      <c r="Q28" s="103">
        <v>9192844</v>
      </c>
      <c r="R28" s="46">
        <f t="shared" si="4"/>
        <v>5718</v>
      </c>
      <c r="S28" s="47">
        <f t="shared" si="5"/>
        <v>137.232</v>
      </c>
      <c r="T28" s="47">
        <f t="shared" si="6"/>
        <v>5.718</v>
      </c>
      <c r="U28" s="104">
        <v>4.5999999999999996</v>
      </c>
      <c r="V28" s="104">
        <f t="shared" si="7"/>
        <v>4.5999999999999996</v>
      </c>
      <c r="W28" s="105" t="s">
        <v>127</v>
      </c>
      <c r="X28" s="107">
        <v>0</v>
      </c>
      <c r="Y28" s="107">
        <v>1015</v>
      </c>
      <c r="Z28" s="107">
        <v>1187</v>
      </c>
      <c r="AA28" s="107">
        <v>1185</v>
      </c>
      <c r="AB28" s="107">
        <v>1187</v>
      </c>
      <c r="AC28" s="48" t="s">
        <v>90</v>
      </c>
      <c r="AD28" s="48" t="s">
        <v>90</v>
      </c>
      <c r="AE28" s="48" t="s">
        <v>90</v>
      </c>
      <c r="AF28" s="106" t="s">
        <v>90</v>
      </c>
      <c r="AG28" s="112">
        <v>48355484</v>
      </c>
      <c r="AH28" s="49">
        <f t="shared" si="9"/>
        <v>1336</v>
      </c>
      <c r="AI28" s="50">
        <f t="shared" si="8"/>
        <v>233.64812871633438</v>
      </c>
      <c r="AJ28" s="95">
        <v>0</v>
      </c>
      <c r="AK28" s="95">
        <v>1</v>
      </c>
      <c r="AL28" s="95">
        <v>1</v>
      </c>
      <c r="AM28" s="95">
        <v>1</v>
      </c>
      <c r="AN28" s="95">
        <v>1</v>
      </c>
      <c r="AO28" s="95">
        <v>0</v>
      </c>
      <c r="AP28" s="107">
        <v>11022072</v>
      </c>
      <c r="AQ28" s="107">
        <f t="shared" si="1"/>
        <v>0</v>
      </c>
      <c r="AR28" s="53">
        <v>1.21</v>
      </c>
      <c r="AS28" s="52" t="s">
        <v>113</v>
      </c>
      <c r="AV28" s="58" t="s">
        <v>116</v>
      </c>
      <c r="AW28" s="58">
        <v>101.325</v>
      </c>
      <c r="AY28" s="97"/>
    </row>
    <row r="29" spans="1:51" x14ac:dyDescent="0.25">
      <c r="A29" s="94" t="s">
        <v>130</v>
      </c>
      <c r="B29" s="40">
        <v>2.75</v>
      </c>
      <c r="C29" s="40">
        <v>0.79166666666666896</v>
      </c>
      <c r="D29" s="102">
        <v>5</v>
      </c>
      <c r="E29" s="41">
        <f t="shared" si="0"/>
        <v>3.5211267605633805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132</v>
      </c>
      <c r="P29" s="103">
        <v>139</v>
      </c>
      <c r="Q29" s="103">
        <v>9198545</v>
      </c>
      <c r="R29" s="46">
        <f t="shared" si="4"/>
        <v>5701</v>
      </c>
      <c r="S29" s="47">
        <f t="shared" si="5"/>
        <v>136.82400000000001</v>
      </c>
      <c r="T29" s="47">
        <f t="shared" si="6"/>
        <v>5.7009999999999996</v>
      </c>
      <c r="U29" s="104">
        <v>4.2</v>
      </c>
      <c r="V29" s="104">
        <f t="shared" si="7"/>
        <v>4.2</v>
      </c>
      <c r="W29" s="105" t="s">
        <v>127</v>
      </c>
      <c r="X29" s="107">
        <v>0</v>
      </c>
      <c r="Y29" s="107">
        <v>1015</v>
      </c>
      <c r="Z29" s="107">
        <v>1187</v>
      </c>
      <c r="AA29" s="107">
        <v>1185</v>
      </c>
      <c r="AB29" s="107">
        <v>1187</v>
      </c>
      <c r="AC29" s="48" t="s">
        <v>90</v>
      </c>
      <c r="AD29" s="48" t="s">
        <v>90</v>
      </c>
      <c r="AE29" s="48" t="s">
        <v>90</v>
      </c>
      <c r="AF29" s="106" t="s">
        <v>90</v>
      </c>
      <c r="AG29" s="112">
        <v>48356812</v>
      </c>
      <c r="AH29" s="49">
        <f t="shared" si="9"/>
        <v>1328</v>
      </c>
      <c r="AI29" s="50">
        <f t="shared" si="8"/>
        <v>232.94158919487811</v>
      </c>
      <c r="AJ29" s="95">
        <v>0</v>
      </c>
      <c r="AK29" s="95">
        <v>1</v>
      </c>
      <c r="AL29" s="95">
        <v>1</v>
      </c>
      <c r="AM29" s="95">
        <v>1</v>
      </c>
      <c r="AN29" s="95">
        <v>1</v>
      </c>
      <c r="AO29" s="95">
        <v>0</v>
      </c>
      <c r="AP29" s="107">
        <v>11022072</v>
      </c>
      <c r="AQ29" s="107">
        <f t="shared" si="1"/>
        <v>0</v>
      </c>
      <c r="AR29" s="51"/>
      <c r="AS29" s="52" t="s">
        <v>113</v>
      </c>
      <c r="AY29" s="97"/>
    </row>
    <row r="30" spans="1:51" x14ac:dyDescent="0.25">
      <c r="B30" s="40">
        <v>2.7916666666666701</v>
      </c>
      <c r="C30" s="40">
        <v>0.83333333333333703</v>
      </c>
      <c r="D30" s="102">
        <v>5</v>
      </c>
      <c r="E30" s="41">
        <f t="shared" si="0"/>
        <v>3.5211267605633805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110</v>
      </c>
      <c r="P30" s="103">
        <v>134</v>
      </c>
      <c r="Q30" s="103">
        <v>9204045</v>
      </c>
      <c r="R30" s="46">
        <f t="shared" si="4"/>
        <v>5500</v>
      </c>
      <c r="S30" s="47">
        <f t="shared" si="5"/>
        <v>132</v>
      </c>
      <c r="T30" s="47">
        <f t="shared" si="6"/>
        <v>5.5</v>
      </c>
      <c r="U30" s="104">
        <v>3.2</v>
      </c>
      <c r="V30" s="104">
        <f t="shared" si="7"/>
        <v>3.2</v>
      </c>
      <c r="W30" s="105" t="s">
        <v>164</v>
      </c>
      <c r="X30" s="107">
        <v>0</v>
      </c>
      <c r="Y30" s="107">
        <v>1170</v>
      </c>
      <c r="Z30" s="107">
        <v>1187</v>
      </c>
      <c r="AA30" s="107">
        <v>1185</v>
      </c>
      <c r="AB30" s="107">
        <v>0</v>
      </c>
      <c r="AC30" s="48" t="s">
        <v>90</v>
      </c>
      <c r="AD30" s="48" t="s">
        <v>90</v>
      </c>
      <c r="AE30" s="48" t="s">
        <v>90</v>
      </c>
      <c r="AF30" s="106" t="s">
        <v>90</v>
      </c>
      <c r="AG30" s="112">
        <v>48357948</v>
      </c>
      <c r="AH30" s="49">
        <f t="shared" si="9"/>
        <v>1136</v>
      </c>
      <c r="AI30" s="50">
        <f t="shared" si="8"/>
        <v>206.54545454545453</v>
      </c>
      <c r="AJ30" s="95">
        <v>0</v>
      </c>
      <c r="AK30" s="95">
        <v>1</v>
      </c>
      <c r="AL30" s="95">
        <v>1</v>
      </c>
      <c r="AM30" s="95">
        <v>1</v>
      </c>
      <c r="AN30" s="95">
        <v>0</v>
      </c>
      <c r="AO30" s="95">
        <v>0</v>
      </c>
      <c r="AP30" s="107">
        <v>11022072</v>
      </c>
      <c r="AQ30" s="107">
        <f t="shared" si="1"/>
        <v>0</v>
      </c>
      <c r="AR30" s="51"/>
      <c r="AS30" s="52" t="s">
        <v>113</v>
      </c>
      <c r="AV30" s="223" t="s">
        <v>117</v>
      </c>
      <c r="AW30" s="223"/>
      <c r="AY30" s="97"/>
    </row>
    <row r="31" spans="1:51" x14ac:dyDescent="0.25">
      <c r="B31" s="40">
        <v>2.8333333333333299</v>
      </c>
      <c r="C31" s="40">
        <v>0.875000000000004</v>
      </c>
      <c r="D31" s="102">
        <v>5</v>
      </c>
      <c r="E31" s="41">
        <f t="shared" si="0"/>
        <v>3.5211267605633805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129</v>
      </c>
      <c r="P31" s="103">
        <v>137</v>
      </c>
      <c r="Q31" s="103">
        <v>9209747</v>
      </c>
      <c r="R31" s="46">
        <f t="shared" si="4"/>
        <v>5702</v>
      </c>
      <c r="S31" s="47">
        <f t="shared" si="5"/>
        <v>136.84800000000001</v>
      </c>
      <c r="T31" s="47">
        <f t="shared" si="6"/>
        <v>5.702</v>
      </c>
      <c r="U31" s="104">
        <v>2.6</v>
      </c>
      <c r="V31" s="104">
        <f t="shared" si="7"/>
        <v>2.6</v>
      </c>
      <c r="W31" s="105" t="s">
        <v>127</v>
      </c>
      <c r="X31" s="107">
        <v>0</v>
      </c>
      <c r="Y31" s="107">
        <v>1076</v>
      </c>
      <c r="Z31" s="107">
        <v>1186</v>
      </c>
      <c r="AA31" s="107">
        <v>1185</v>
      </c>
      <c r="AB31" s="107">
        <v>1187</v>
      </c>
      <c r="AC31" s="48" t="s">
        <v>90</v>
      </c>
      <c r="AD31" s="48" t="s">
        <v>90</v>
      </c>
      <c r="AE31" s="48" t="s">
        <v>90</v>
      </c>
      <c r="AF31" s="106" t="s">
        <v>90</v>
      </c>
      <c r="AG31" s="112">
        <v>48359292</v>
      </c>
      <c r="AH31" s="49">
        <f t="shared" si="9"/>
        <v>1344</v>
      </c>
      <c r="AI31" s="50">
        <f t="shared" si="8"/>
        <v>235.70676955454226</v>
      </c>
      <c r="AJ31" s="95">
        <v>0</v>
      </c>
      <c r="AK31" s="95">
        <v>1</v>
      </c>
      <c r="AL31" s="95">
        <v>1</v>
      </c>
      <c r="AM31" s="95">
        <v>1</v>
      </c>
      <c r="AN31" s="95">
        <v>1</v>
      </c>
      <c r="AO31" s="95">
        <v>0</v>
      </c>
      <c r="AP31" s="107">
        <v>11022072</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130</v>
      </c>
      <c r="P32" s="103">
        <v>129</v>
      </c>
      <c r="Q32" s="103">
        <v>9215314</v>
      </c>
      <c r="R32" s="46">
        <f t="shared" si="4"/>
        <v>5567</v>
      </c>
      <c r="S32" s="47">
        <f t="shared" si="5"/>
        <v>133.608</v>
      </c>
      <c r="T32" s="47">
        <f t="shared" si="6"/>
        <v>5.5670000000000002</v>
      </c>
      <c r="U32" s="104">
        <v>2.2999999999999998</v>
      </c>
      <c r="V32" s="104">
        <f t="shared" si="7"/>
        <v>2.2999999999999998</v>
      </c>
      <c r="W32" s="105" t="s">
        <v>127</v>
      </c>
      <c r="X32" s="107">
        <v>0</v>
      </c>
      <c r="Y32" s="107">
        <v>1075</v>
      </c>
      <c r="Z32" s="107">
        <v>1187</v>
      </c>
      <c r="AA32" s="107">
        <v>1185</v>
      </c>
      <c r="AB32" s="107">
        <v>1187</v>
      </c>
      <c r="AC32" s="48" t="s">
        <v>90</v>
      </c>
      <c r="AD32" s="48" t="s">
        <v>90</v>
      </c>
      <c r="AE32" s="48" t="s">
        <v>90</v>
      </c>
      <c r="AF32" s="106" t="s">
        <v>90</v>
      </c>
      <c r="AG32" s="112">
        <v>48360628</v>
      </c>
      <c r="AH32" s="49">
        <f t="shared" si="9"/>
        <v>1336</v>
      </c>
      <c r="AI32" s="50">
        <f t="shared" si="8"/>
        <v>239.98562960301777</v>
      </c>
      <c r="AJ32" s="95">
        <v>0</v>
      </c>
      <c r="AK32" s="95">
        <v>1</v>
      </c>
      <c r="AL32" s="95">
        <v>1</v>
      </c>
      <c r="AM32" s="95">
        <v>1</v>
      </c>
      <c r="AN32" s="95">
        <v>1</v>
      </c>
      <c r="AO32" s="95">
        <v>0</v>
      </c>
      <c r="AP32" s="107">
        <v>11022072</v>
      </c>
      <c r="AQ32" s="107">
        <f t="shared" si="1"/>
        <v>0</v>
      </c>
      <c r="AR32" s="53">
        <v>1.1499999999999999</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127</v>
      </c>
      <c r="P33" s="103">
        <v>124</v>
      </c>
      <c r="Q33" s="103">
        <v>9220496</v>
      </c>
      <c r="R33" s="46">
        <f t="shared" si="4"/>
        <v>5182</v>
      </c>
      <c r="S33" s="47">
        <f t="shared" si="5"/>
        <v>124.36799999999999</v>
      </c>
      <c r="T33" s="47">
        <f t="shared" si="6"/>
        <v>5.1820000000000004</v>
      </c>
      <c r="U33" s="104">
        <v>2.5</v>
      </c>
      <c r="V33" s="104">
        <f t="shared" si="7"/>
        <v>2.5</v>
      </c>
      <c r="W33" s="105" t="s">
        <v>131</v>
      </c>
      <c r="X33" s="107">
        <v>0</v>
      </c>
      <c r="Y33" s="107">
        <v>0</v>
      </c>
      <c r="Z33" s="107">
        <v>1187</v>
      </c>
      <c r="AA33" s="107">
        <v>1185</v>
      </c>
      <c r="AB33" s="107">
        <v>1187</v>
      </c>
      <c r="AC33" s="48" t="s">
        <v>90</v>
      </c>
      <c r="AD33" s="48" t="s">
        <v>90</v>
      </c>
      <c r="AE33" s="48" t="s">
        <v>90</v>
      </c>
      <c r="AF33" s="106" t="s">
        <v>90</v>
      </c>
      <c r="AG33" s="112">
        <v>48361868</v>
      </c>
      <c r="AH33" s="49">
        <f t="shared" si="9"/>
        <v>1240</v>
      </c>
      <c r="AI33" s="50">
        <f t="shared" si="8"/>
        <v>239.28984947896564</v>
      </c>
      <c r="AJ33" s="95">
        <v>0</v>
      </c>
      <c r="AK33" s="95">
        <v>0</v>
      </c>
      <c r="AL33" s="95">
        <v>1</v>
      </c>
      <c r="AM33" s="95">
        <v>1</v>
      </c>
      <c r="AN33" s="95">
        <v>1</v>
      </c>
      <c r="AO33" s="95">
        <v>0.5</v>
      </c>
      <c r="AP33" s="107">
        <v>11022268</v>
      </c>
      <c r="AQ33" s="107">
        <f t="shared" si="1"/>
        <v>196</v>
      </c>
      <c r="AR33" s="51"/>
      <c r="AS33" s="52" t="s">
        <v>113</v>
      </c>
      <c r="AY33" s="97"/>
    </row>
    <row r="34" spans="2:51" x14ac:dyDescent="0.25">
      <c r="B34" s="40">
        <v>2.9583333333333299</v>
      </c>
      <c r="C34" s="40">
        <v>1</v>
      </c>
      <c r="D34" s="102">
        <v>4</v>
      </c>
      <c r="E34" s="41">
        <f t="shared" si="0"/>
        <v>2.8169014084507045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135</v>
      </c>
      <c r="P34" s="103">
        <v>117</v>
      </c>
      <c r="Q34" s="103">
        <v>9225506</v>
      </c>
      <c r="R34" s="46">
        <f t="shared" si="4"/>
        <v>5010</v>
      </c>
      <c r="S34" s="47">
        <f t="shared" si="5"/>
        <v>120.24</v>
      </c>
      <c r="T34" s="47">
        <f t="shared" si="6"/>
        <v>5.01</v>
      </c>
      <c r="U34" s="104">
        <v>2.9</v>
      </c>
      <c r="V34" s="104">
        <f t="shared" si="7"/>
        <v>2.9</v>
      </c>
      <c r="W34" s="105" t="s">
        <v>131</v>
      </c>
      <c r="X34" s="107">
        <v>0</v>
      </c>
      <c r="Y34" s="107">
        <v>0</v>
      </c>
      <c r="Z34" s="107">
        <v>1187</v>
      </c>
      <c r="AA34" s="107">
        <v>1185</v>
      </c>
      <c r="AB34" s="107">
        <v>1187</v>
      </c>
      <c r="AC34" s="48" t="s">
        <v>90</v>
      </c>
      <c r="AD34" s="48" t="s">
        <v>90</v>
      </c>
      <c r="AE34" s="48" t="s">
        <v>90</v>
      </c>
      <c r="AF34" s="106" t="s">
        <v>90</v>
      </c>
      <c r="AG34" s="112">
        <v>48363084</v>
      </c>
      <c r="AH34" s="49">
        <f t="shared" si="9"/>
        <v>1216</v>
      </c>
      <c r="AI34" s="50">
        <f t="shared" si="8"/>
        <v>242.71457085828345</v>
      </c>
      <c r="AJ34" s="95">
        <v>0</v>
      </c>
      <c r="AK34" s="95">
        <v>0</v>
      </c>
      <c r="AL34" s="95">
        <v>1</v>
      </c>
      <c r="AM34" s="95">
        <v>1</v>
      </c>
      <c r="AN34" s="95">
        <v>1</v>
      </c>
      <c r="AO34" s="95">
        <v>0.5</v>
      </c>
      <c r="AP34" s="107">
        <v>11022505</v>
      </c>
      <c r="AQ34" s="107">
        <f t="shared" si="1"/>
        <v>237</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130299</v>
      </c>
      <c r="S35" s="65">
        <f>AVERAGE(S11:S34)</f>
        <v>130.29900000000001</v>
      </c>
      <c r="T35" s="65">
        <f>SUM(T11:T34)</f>
        <v>130.29900000000001</v>
      </c>
      <c r="U35" s="104"/>
      <c r="V35" s="91"/>
      <c r="W35" s="57"/>
      <c r="X35" s="85"/>
      <c r="Y35" s="86"/>
      <c r="Z35" s="86"/>
      <c r="AA35" s="86"/>
      <c r="AB35" s="87"/>
      <c r="AC35" s="85"/>
      <c r="AD35" s="86"/>
      <c r="AE35" s="87"/>
      <c r="AF35" s="88"/>
      <c r="AG35" s="66">
        <f>AG34-AG10</f>
        <v>30528</v>
      </c>
      <c r="AH35" s="67">
        <f>SUM(AH11:AH34)</f>
        <v>30528</v>
      </c>
      <c r="AI35" s="68">
        <f>$AH$35/$T35</f>
        <v>234.29189786567815</v>
      </c>
      <c r="AJ35" s="95"/>
      <c r="AK35" s="95"/>
      <c r="AL35" s="95"/>
      <c r="AM35" s="95"/>
      <c r="AN35" s="95"/>
      <c r="AO35" s="69"/>
      <c r="AP35" s="70">
        <f>AP34-AP10</f>
        <v>4379</v>
      </c>
      <c r="AQ35" s="71">
        <f>SUM(AQ11:AQ34)</f>
        <v>4379</v>
      </c>
      <c r="AR35" s="72">
        <f>AVERAGE(AR11:AR34)</f>
        <v>1.2033333333333331</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172</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173</v>
      </c>
      <c r="C44" s="99"/>
      <c r="D44" s="99"/>
      <c r="E44" s="99"/>
      <c r="F44" s="99"/>
      <c r="G44" s="9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99"/>
      <c r="D45" s="99"/>
      <c r="E45" s="99"/>
      <c r="F45" s="99"/>
      <c r="G45" s="9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134</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180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197</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15" t="s">
        <v>162</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136</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15" t="s">
        <v>163</v>
      </c>
      <c r="C53" s="99"/>
      <c r="D53" s="99"/>
      <c r="E53" s="99"/>
      <c r="F53" s="99"/>
      <c r="G53" s="99"/>
      <c r="H53" s="99"/>
      <c r="I53" s="179"/>
      <c r="J53" s="179"/>
      <c r="K53" s="179"/>
      <c r="L53" s="179"/>
      <c r="M53" s="179"/>
      <c r="N53" s="179"/>
      <c r="O53" s="179"/>
      <c r="P53" s="179"/>
      <c r="Q53" s="179"/>
      <c r="R53" s="179"/>
      <c r="S53" s="170"/>
      <c r="T53" s="170"/>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24" t="s">
        <v>143</v>
      </c>
      <c r="C54" s="99"/>
      <c r="D54" s="99"/>
      <c r="E54" s="99"/>
      <c r="F54" s="99"/>
      <c r="G54" s="99"/>
      <c r="H54" s="99"/>
      <c r="I54" s="100"/>
      <c r="J54" s="100"/>
      <c r="K54" s="100"/>
      <c r="L54" s="100"/>
      <c r="M54" s="100"/>
      <c r="N54" s="100"/>
      <c r="O54" s="100"/>
      <c r="P54" s="100"/>
      <c r="Q54" s="100"/>
      <c r="R54" s="100"/>
      <c r="S54" s="170"/>
      <c r="T54" s="170"/>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8" t="s">
        <v>139</v>
      </c>
      <c r="C55" s="130"/>
      <c r="D55" s="130"/>
      <c r="E55" s="130"/>
      <c r="F55" s="130"/>
      <c r="G55" s="130"/>
      <c r="H55" s="130"/>
      <c r="I55" s="180"/>
      <c r="J55" s="180"/>
      <c r="K55" s="180"/>
      <c r="L55" s="180"/>
      <c r="M55" s="180"/>
      <c r="N55" s="180"/>
      <c r="O55" s="180"/>
      <c r="P55" s="180"/>
      <c r="Q55" s="180"/>
      <c r="R55" s="180"/>
      <c r="S55" s="83"/>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142</v>
      </c>
      <c r="C56" s="99"/>
      <c r="D56" s="99"/>
      <c r="E56" s="99"/>
      <c r="F56" s="99"/>
      <c r="G56" s="99"/>
      <c r="H56" s="99"/>
      <c r="I56" s="100"/>
      <c r="J56" s="100"/>
      <c r="K56" s="100"/>
      <c r="L56" s="100"/>
      <c r="M56" s="100"/>
      <c r="N56" s="100"/>
      <c r="O56" s="100"/>
      <c r="P56" s="100"/>
      <c r="Q56" s="100"/>
      <c r="R56" s="100"/>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4" t="s">
        <v>137</v>
      </c>
      <c r="C57" s="99"/>
      <c r="D57" s="99"/>
      <c r="E57" s="99"/>
      <c r="F57" s="99"/>
      <c r="G57" s="99"/>
      <c r="H57" s="99"/>
      <c r="I57" s="100"/>
      <c r="J57" s="100"/>
      <c r="K57" s="100"/>
      <c r="L57" s="100"/>
      <c r="M57" s="100"/>
      <c r="N57" s="100"/>
      <c r="O57" s="100"/>
      <c r="P57" s="100"/>
      <c r="Q57" s="100"/>
      <c r="R57" s="100"/>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t="s">
        <v>170</v>
      </c>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2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1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149"/>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A72" s="98"/>
      <c r="B72" s="117"/>
      <c r="C72" s="115"/>
      <c r="D72" s="109"/>
      <c r="E72" s="115"/>
      <c r="F72" s="115"/>
      <c r="G72" s="99"/>
      <c r="H72" s="99"/>
      <c r="I72" s="99"/>
      <c r="J72" s="100"/>
      <c r="K72" s="100"/>
      <c r="L72" s="100"/>
      <c r="M72" s="100"/>
      <c r="N72" s="100"/>
      <c r="O72" s="100"/>
      <c r="P72" s="100"/>
      <c r="Q72" s="100"/>
      <c r="R72" s="100"/>
      <c r="S72" s="100"/>
      <c r="T72" s="101"/>
      <c r="U72" s="79"/>
      <c r="V72" s="79"/>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R79" s="96"/>
      <c r="S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T82" s="96"/>
      <c r="AS82" s="94"/>
      <c r="AT82" s="94"/>
      <c r="AU82" s="94"/>
      <c r="AV82" s="94"/>
      <c r="AW82" s="94"/>
      <c r="AX82" s="94"/>
      <c r="AY82" s="94"/>
    </row>
    <row r="83" spans="15:51" x14ac:dyDescent="0.25">
      <c r="O83" s="96"/>
      <c r="Q83" s="96"/>
      <c r="R83" s="96"/>
      <c r="S83" s="96"/>
      <c r="AS83" s="94"/>
      <c r="AT83" s="94"/>
      <c r="AU83" s="94"/>
      <c r="AV83" s="94"/>
      <c r="AW83" s="94"/>
      <c r="AX83" s="94"/>
      <c r="AY83" s="94"/>
    </row>
    <row r="84" spans="15:51" x14ac:dyDescent="0.25">
      <c r="O84" s="12"/>
      <c r="P84" s="96"/>
      <c r="Q84" s="96"/>
      <c r="R84" s="96"/>
      <c r="S84" s="96"/>
      <c r="T84" s="96"/>
      <c r="AS84" s="94"/>
      <c r="AT84" s="94"/>
      <c r="AU84" s="94"/>
      <c r="AV84" s="94"/>
      <c r="AW84" s="94"/>
      <c r="AX84" s="94"/>
      <c r="AY84" s="94"/>
    </row>
    <row r="85" spans="15:51" x14ac:dyDescent="0.25">
      <c r="O85" s="12"/>
      <c r="P85" s="96"/>
      <c r="Q85" s="96"/>
      <c r="R85" s="96"/>
      <c r="S85" s="96"/>
      <c r="T85" s="96"/>
      <c r="U85" s="96"/>
      <c r="AS85" s="94"/>
      <c r="AT85" s="94"/>
      <c r="AU85" s="94"/>
      <c r="AV85" s="94"/>
      <c r="AW85" s="94"/>
      <c r="AX85" s="94"/>
      <c r="AY85" s="94"/>
    </row>
    <row r="86" spans="15:51" x14ac:dyDescent="0.25">
      <c r="O86" s="12"/>
      <c r="P86" s="96"/>
      <c r="T86" s="96"/>
      <c r="U86" s="96"/>
      <c r="AS86" s="94"/>
      <c r="AT86" s="94"/>
      <c r="AU86" s="94"/>
      <c r="AV86" s="94"/>
      <c r="AW86" s="94"/>
      <c r="AX86" s="94"/>
      <c r="AY86" s="94"/>
    </row>
    <row r="98" spans="45:51" x14ac:dyDescent="0.25">
      <c r="AS98" s="94"/>
      <c r="AT98" s="94"/>
      <c r="AU98" s="94"/>
      <c r="AV98" s="94"/>
      <c r="AW98" s="94"/>
      <c r="AX98" s="94"/>
      <c r="AY98" s="94"/>
    </row>
  </sheetData>
  <protectedRanges>
    <protectedRange sqref="S72: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2:R75" name="Range2_12_1_6_1_1"/>
    <protectedRange sqref="L72:M75" name="Range2_2_12_1_7_1_1"/>
    <protectedRange sqref="AS11:AS15" name="Range1_4_1_1_1_1"/>
    <protectedRange sqref="J11:J15 J26:J34" name="Range1_1_2_1_10_1_1_1_1"/>
    <protectedRange sqref="S38:S71" name="Range2_12_3_1_1_1_1"/>
    <protectedRange sqref="D38:H38 N59:R71 N38:R52" name="Range2_12_1_3_1_1_1_1"/>
    <protectedRange sqref="I38:M38 E59:M71 E39:M52" name="Range2_2_12_1_6_1_1_1_1"/>
    <protectedRange sqref="D59:D71 D39:D52" name="Range2_1_1_1_1_11_1_1_1_1_1_1"/>
    <protectedRange sqref="C59:C71 C39: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2:K75" name="Range2_2_12_1_4_1_1_1_1_1_1_1_1_1_1_1_1_1_1_1"/>
    <protectedRange sqref="I72:I75" name="Range2_2_12_1_7_1_1_2_2_1_2"/>
    <protectedRange sqref="F72:H75" name="Range2_2_12_1_3_1_2_1_1_1_1_2_1_1_1_1_1_1_1_1_1_1_1"/>
    <protectedRange sqref="E72: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Q10" name="Range1_16_3_1_1_1_1_1_4"/>
    <protectedRange sqref="N54:R54" name="Range2_12_1_3_1_1_1_1_2_3_2_2"/>
    <protectedRange sqref="I54:M54" name="Range2_2_12_1_6_1_1_1_1_3_3_2_2"/>
    <protectedRange sqref="G54:H54" name="Range2_2_12_1_6_1_1_1_1_2_2_3_2_2"/>
    <protectedRange sqref="E54:F54" name="Range2_2_12_1_6_1_1_1_1_3_1_2_2_2_3_2_2"/>
    <protectedRange sqref="D54" name="Range2_1_1_1_1_11_1_1_1_1_1_1_3_1_2_2_2_3_2_2"/>
    <protectedRange sqref="C54" name="Range2_1_2_1_1_1_1_1_3_1_2_2_1_2_3_2_2"/>
    <protectedRange sqref="N53:R53" name="Range2_12_1_3_1_1_1_1_2_1_2_2_2"/>
    <protectedRange sqref="I53:M53" name="Range2_2_12_1_6_1_1_1_1_3_1_2_2_2"/>
    <protectedRange sqref="E53:H53" name="Range2_2_12_1_6_1_1_1_1_2_2_1_2_2_2"/>
    <protectedRange sqref="D53" name="Range2_1_1_1_1_11_1_1_1_1_1_1_2_2_1_2_2_2"/>
    <protectedRange sqref="C53" name="Range2_1_2_1_1_1_1_1_2_1_2_1_2_2_2"/>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6"/>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3"/>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N56:R56" name="Range2_12_1_3_1_1_1_1_2_3_2_2_2"/>
    <protectedRange sqref="I56:M56" name="Range2_2_12_1_6_1_1_1_1_3_3_2_2_2"/>
    <protectedRange sqref="G56:H56" name="Range2_2_12_1_6_1_1_1_1_2_2_3_2_2_2"/>
    <protectedRange sqref="E56:F56" name="Range2_2_12_1_6_1_1_1_1_3_1_2_2_2_3_2_2_2"/>
    <protectedRange sqref="D56" name="Range2_1_1_1_1_11_1_1_1_1_1_1_3_1_2_2_2_3_2_2_2"/>
    <protectedRange sqref="C56" name="Range2_1_2_1_1_1_1_1_3_1_2_2_1_2_3_2_2_2"/>
    <protectedRange sqref="N57:R58 N55:R55" name="Range2_12_1_3_1_1_1_1_2_1_2_2_2_2"/>
    <protectedRange sqref="I57:M58 I55:M55" name="Range2_2_12_1_6_1_1_1_1_3_1_2_2_2_3"/>
    <protectedRange sqref="E57:H57 G58:H58 E55:H55" name="Range2_2_12_1_6_1_1_1_1_2_2_1_2_2_2_2"/>
    <protectedRange sqref="D57 D55" name="Range2_1_1_1_1_11_1_1_1_1_1_1_2_2_1_2_2_2_2"/>
    <protectedRange sqref="E58:F58" name="Range2_2_12_1_6_1_1_1_1_3_1_2_2_2_1_2_2_2_2"/>
    <protectedRange sqref="D58" name="Range2_1_1_1_1_11_1_1_1_1_1_1_3_1_2_2_2_1_2_2_2_2"/>
    <protectedRange sqref="C57 C55" name="Range2_1_2_1_1_1_1_1_2_1_2_1_2_2_2_2"/>
    <protectedRange sqref="C58" name="Range2_1_2_1_1_1_1_1_3_1_2_2_1_2_1_2_2_2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885" priority="36" operator="containsText" text="N/A">
      <formula>NOT(ISERROR(SEARCH("N/A",X11)))</formula>
    </cfRule>
    <cfRule type="cellIs" dxfId="884" priority="49" operator="equal">
      <formula>0</formula>
    </cfRule>
  </conditionalFormatting>
  <conditionalFormatting sqref="AC11:AE34 X11:Y34 AA11:AA34">
    <cfRule type="cellIs" dxfId="883" priority="48" operator="greaterThanOrEqual">
      <formula>1185</formula>
    </cfRule>
  </conditionalFormatting>
  <conditionalFormatting sqref="AC11:AE34 X11:Y34 AA11:AA34">
    <cfRule type="cellIs" dxfId="882" priority="47" operator="between">
      <formula>0.1</formula>
      <formula>1184</formula>
    </cfRule>
  </conditionalFormatting>
  <conditionalFormatting sqref="X8">
    <cfRule type="cellIs" dxfId="881" priority="46" operator="equal">
      <formula>0</formula>
    </cfRule>
  </conditionalFormatting>
  <conditionalFormatting sqref="X8">
    <cfRule type="cellIs" dxfId="880" priority="45" operator="greaterThan">
      <formula>1179</formula>
    </cfRule>
  </conditionalFormatting>
  <conditionalFormatting sqref="X8">
    <cfRule type="cellIs" dxfId="879" priority="44" operator="greaterThan">
      <formula>99</formula>
    </cfRule>
  </conditionalFormatting>
  <conditionalFormatting sqref="X8">
    <cfRule type="cellIs" dxfId="878" priority="43" operator="greaterThan">
      <formula>0.99</formula>
    </cfRule>
  </conditionalFormatting>
  <conditionalFormatting sqref="AB8">
    <cfRule type="cellIs" dxfId="877" priority="42" operator="equal">
      <formula>0</formula>
    </cfRule>
  </conditionalFormatting>
  <conditionalFormatting sqref="AB8">
    <cfRule type="cellIs" dxfId="876" priority="41" operator="greaterThan">
      <formula>1179</formula>
    </cfRule>
  </conditionalFormatting>
  <conditionalFormatting sqref="AB8">
    <cfRule type="cellIs" dxfId="875" priority="40" operator="greaterThan">
      <formula>99</formula>
    </cfRule>
  </conditionalFormatting>
  <conditionalFormatting sqref="AB8">
    <cfRule type="cellIs" dxfId="874" priority="39" operator="greaterThan">
      <formula>0.99</formula>
    </cfRule>
  </conditionalFormatting>
  <conditionalFormatting sqref="AH11:AH31">
    <cfRule type="cellIs" dxfId="873" priority="37" operator="greaterThan">
      <formula>$AH$8</formula>
    </cfRule>
    <cfRule type="cellIs" dxfId="872" priority="38" operator="greaterThan">
      <formula>$AH$8</formula>
    </cfRule>
  </conditionalFormatting>
  <conditionalFormatting sqref="AB11:AB34">
    <cfRule type="containsText" dxfId="871" priority="32" operator="containsText" text="N/A">
      <formula>NOT(ISERROR(SEARCH("N/A",AB11)))</formula>
    </cfRule>
    <cfRule type="cellIs" dxfId="870" priority="35" operator="equal">
      <formula>0</formula>
    </cfRule>
  </conditionalFormatting>
  <conditionalFormatting sqref="AB11:AB34">
    <cfRule type="cellIs" dxfId="869" priority="34" operator="greaterThanOrEqual">
      <formula>1185</formula>
    </cfRule>
  </conditionalFormatting>
  <conditionalFormatting sqref="AB11:AB34">
    <cfRule type="cellIs" dxfId="868" priority="33" operator="between">
      <formula>0.1</formula>
      <formula>1184</formula>
    </cfRule>
  </conditionalFormatting>
  <conditionalFormatting sqref="AO11:AO34 AN11:AN35">
    <cfRule type="cellIs" dxfId="867" priority="31" operator="equal">
      <formula>0</formula>
    </cfRule>
  </conditionalFormatting>
  <conditionalFormatting sqref="AO11:AO34 AN11:AN35">
    <cfRule type="cellIs" dxfId="866" priority="30" operator="greaterThan">
      <formula>1179</formula>
    </cfRule>
  </conditionalFormatting>
  <conditionalFormatting sqref="AO11:AO34 AN11:AN35">
    <cfRule type="cellIs" dxfId="865" priority="29" operator="greaterThan">
      <formula>99</formula>
    </cfRule>
  </conditionalFormatting>
  <conditionalFormatting sqref="AO11:AO34 AN11:AN35">
    <cfRule type="cellIs" dxfId="864" priority="28" operator="greaterThan">
      <formula>0.99</formula>
    </cfRule>
  </conditionalFormatting>
  <conditionalFormatting sqref="AQ11:AQ34">
    <cfRule type="cellIs" dxfId="863" priority="27" operator="equal">
      <formula>0</formula>
    </cfRule>
  </conditionalFormatting>
  <conditionalFormatting sqref="AQ11:AQ34">
    <cfRule type="cellIs" dxfId="862" priority="26" operator="greaterThan">
      <formula>1179</formula>
    </cfRule>
  </conditionalFormatting>
  <conditionalFormatting sqref="AQ11:AQ34">
    <cfRule type="cellIs" dxfId="861" priority="25" operator="greaterThan">
      <formula>99</formula>
    </cfRule>
  </conditionalFormatting>
  <conditionalFormatting sqref="AQ11:AQ34">
    <cfRule type="cellIs" dxfId="860" priority="24" operator="greaterThan">
      <formula>0.99</formula>
    </cfRule>
  </conditionalFormatting>
  <conditionalFormatting sqref="Z11:Z34">
    <cfRule type="containsText" dxfId="859" priority="20" operator="containsText" text="N/A">
      <formula>NOT(ISERROR(SEARCH("N/A",Z11)))</formula>
    </cfRule>
    <cfRule type="cellIs" dxfId="858" priority="23" operator="equal">
      <formula>0</formula>
    </cfRule>
  </conditionalFormatting>
  <conditionalFormatting sqref="Z11:Z34">
    <cfRule type="cellIs" dxfId="857" priority="22" operator="greaterThanOrEqual">
      <formula>1185</formula>
    </cfRule>
  </conditionalFormatting>
  <conditionalFormatting sqref="Z11:Z34">
    <cfRule type="cellIs" dxfId="856" priority="21" operator="between">
      <formula>0.1</formula>
      <formula>1184</formula>
    </cfRule>
  </conditionalFormatting>
  <conditionalFormatting sqref="AJ11:AN35">
    <cfRule type="cellIs" dxfId="855" priority="19" operator="equal">
      <formula>0</formula>
    </cfRule>
  </conditionalFormatting>
  <conditionalFormatting sqref="AJ11:AN35">
    <cfRule type="cellIs" dxfId="854" priority="18" operator="greaterThan">
      <formula>1179</formula>
    </cfRule>
  </conditionalFormatting>
  <conditionalFormatting sqref="AJ11:AN35">
    <cfRule type="cellIs" dxfId="853" priority="17" operator="greaterThan">
      <formula>99</formula>
    </cfRule>
  </conditionalFormatting>
  <conditionalFormatting sqref="AJ11:AN35">
    <cfRule type="cellIs" dxfId="852" priority="16" operator="greaterThan">
      <formula>0.99</formula>
    </cfRule>
  </conditionalFormatting>
  <conditionalFormatting sqref="AP11:AP34">
    <cfRule type="cellIs" dxfId="851" priority="15" operator="equal">
      <formula>0</formula>
    </cfRule>
  </conditionalFormatting>
  <conditionalFormatting sqref="AP11:AP34">
    <cfRule type="cellIs" dxfId="850" priority="14" operator="greaterThan">
      <formula>1179</formula>
    </cfRule>
  </conditionalFormatting>
  <conditionalFormatting sqref="AP11:AP34">
    <cfRule type="cellIs" dxfId="849" priority="13" operator="greaterThan">
      <formula>99</formula>
    </cfRule>
  </conditionalFormatting>
  <conditionalFormatting sqref="AP11:AP34">
    <cfRule type="cellIs" dxfId="848" priority="12" operator="greaterThan">
      <formula>0.99</formula>
    </cfRule>
  </conditionalFormatting>
  <conditionalFormatting sqref="AH32:AH34">
    <cfRule type="cellIs" dxfId="847" priority="10" operator="greaterThan">
      <formula>$AH$8</formula>
    </cfRule>
    <cfRule type="cellIs" dxfId="846" priority="11" operator="greaterThan">
      <formula>$AH$8</formula>
    </cfRule>
  </conditionalFormatting>
  <conditionalFormatting sqref="AI11:AI34">
    <cfRule type="cellIs" dxfId="845" priority="9" operator="greaterThan">
      <formula>$AI$8</formula>
    </cfRule>
  </conditionalFormatting>
  <conditionalFormatting sqref="AM20:AN34 AL11:AL34 AL22:AN23">
    <cfRule type="cellIs" dxfId="844" priority="8" operator="equal">
      <formula>0</formula>
    </cfRule>
  </conditionalFormatting>
  <conditionalFormatting sqref="AM20:AN34 AL11:AL34 AL22:AN23">
    <cfRule type="cellIs" dxfId="843" priority="7" operator="greaterThan">
      <formula>1179</formula>
    </cfRule>
  </conditionalFormatting>
  <conditionalFormatting sqref="AM20:AN34 AL11:AL34 AL22:AN23">
    <cfRule type="cellIs" dxfId="842" priority="6" operator="greaterThan">
      <formula>99</formula>
    </cfRule>
  </conditionalFormatting>
  <conditionalFormatting sqref="AM20:AN34 AL11:AL34 AL22:AN23">
    <cfRule type="cellIs" dxfId="841" priority="5" operator="greaterThan">
      <formula>0.99</formula>
    </cfRule>
  </conditionalFormatting>
  <conditionalFormatting sqref="AM16:AM34">
    <cfRule type="cellIs" dxfId="840" priority="4" operator="equal">
      <formula>0</formula>
    </cfRule>
  </conditionalFormatting>
  <conditionalFormatting sqref="AM16:AM34">
    <cfRule type="cellIs" dxfId="839" priority="3" operator="greaterThan">
      <formula>1179</formula>
    </cfRule>
  </conditionalFormatting>
  <conditionalFormatting sqref="AM16:AM34">
    <cfRule type="cellIs" dxfId="838" priority="2" operator="greaterThan">
      <formula>99</formula>
    </cfRule>
  </conditionalFormatting>
  <conditionalFormatting sqref="AM16:AM34">
    <cfRule type="cellIs" dxfId="837"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46" zoomScaleNormal="100" workbookViewId="0">
      <selection activeCell="B54" sqref="B54:B56"/>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72"/>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75" t="s">
        <v>10</v>
      </c>
      <c r="I7" s="108" t="s">
        <v>11</v>
      </c>
      <c r="J7" s="108" t="s">
        <v>12</v>
      </c>
      <c r="K7" s="108" t="s">
        <v>13</v>
      </c>
      <c r="L7" s="12"/>
      <c r="M7" s="12"/>
      <c r="N7" s="12"/>
      <c r="O7" s="175"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42566</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30876</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73" t="s">
        <v>51</v>
      </c>
      <c r="V9" s="173" t="s">
        <v>52</v>
      </c>
      <c r="W9" s="233" t="s">
        <v>53</v>
      </c>
      <c r="X9" s="234" t="s">
        <v>54</v>
      </c>
      <c r="Y9" s="235"/>
      <c r="Z9" s="235"/>
      <c r="AA9" s="235"/>
      <c r="AB9" s="235"/>
      <c r="AC9" s="235"/>
      <c r="AD9" s="235"/>
      <c r="AE9" s="236"/>
      <c r="AF9" s="171" t="s">
        <v>55</v>
      </c>
      <c r="AG9" s="171" t="s">
        <v>56</v>
      </c>
      <c r="AH9" s="222" t="s">
        <v>57</v>
      </c>
      <c r="AI9" s="237" t="s">
        <v>58</v>
      </c>
      <c r="AJ9" s="173" t="s">
        <v>59</v>
      </c>
      <c r="AK9" s="173" t="s">
        <v>60</v>
      </c>
      <c r="AL9" s="173" t="s">
        <v>61</v>
      </c>
      <c r="AM9" s="173" t="s">
        <v>62</v>
      </c>
      <c r="AN9" s="173" t="s">
        <v>63</v>
      </c>
      <c r="AO9" s="173" t="s">
        <v>64</v>
      </c>
      <c r="AP9" s="173" t="s">
        <v>65</v>
      </c>
      <c r="AQ9" s="220" t="s">
        <v>66</v>
      </c>
      <c r="AR9" s="173" t="s">
        <v>67</v>
      </c>
      <c r="AS9" s="222" t="s">
        <v>68</v>
      </c>
      <c r="AV9" s="35" t="s">
        <v>69</v>
      </c>
      <c r="AW9" s="35" t="s">
        <v>70</v>
      </c>
      <c r="AY9" s="36" t="s">
        <v>71</v>
      </c>
    </row>
    <row r="10" spans="2:51" x14ac:dyDescent="0.25">
      <c r="B10" s="173" t="s">
        <v>72</v>
      </c>
      <c r="C10" s="173" t="s">
        <v>73</v>
      </c>
      <c r="D10" s="173" t="s">
        <v>74</v>
      </c>
      <c r="E10" s="173" t="s">
        <v>75</v>
      </c>
      <c r="F10" s="173" t="s">
        <v>74</v>
      </c>
      <c r="G10" s="173" t="s">
        <v>75</v>
      </c>
      <c r="H10" s="216"/>
      <c r="I10" s="173" t="s">
        <v>75</v>
      </c>
      <c r="J10" s="173" t="s">
        <v>75</v>
      </c>
      <c r="K10" s="173" t="s">
        <v>75</v>
      </c>
      <c r="L10" s="28" t="s">
        <v>29</v>
      </c>
      <c r="M10" s="219"/>
      <c r="N10" s="28" t="s">
        <v>29</v>
      </c>
      <c r="O10" s="221"/>
      <c r="P10" s="221"/>
      <c r="Q10" s="1">
        <f>'JULY 14'!Q34</f>
        <v>9225506</v>
      </c>
      <c r="R10" s="230"/>
      <c r="S10" s="231"/>
      <c r="T10" s="232"/>
      <c r="U10" s="173" t="s">
        <v>75</v>
      </c>
      <c r="V10" s="173" t="s">
        <v>75</v>
      </c>
      <c r="W10" s="233"/>
      <c r="X10" s="37" t="s">
        <v>76</v>
      </c>
      <c r="Y10" s="37" t="s">
        <v>77</v>
      </c>
      <c r="Z10" s="37" t="s">
        <v>78</v>
      </c>
      <c r="AA10" s="37" t="s">
        <v>79</v>
      </c>
      <c r="AB10" s="37" t="s">
        <v>80</v>
      </c>
      <c r="AC10" s="37" t="s">
        <v>81</v>
      </c>
      <c r="AD10" s="37" t="s">
        <v>82</v>
      </c>
      <c r="AE10" s="37" t="s">
        <v>83</v>
      </c>
      <c r="AF10" s="38"/>
      <c r="AG10" s="1">
        <f>'JULY 14'!AG34</f>
        <v>48363084</v>
      </c>
      <c r="AH10" s="222"/>
      <c r="AI10" s="238"/>
      <c r="AJ10" s="173" t="s">
        <v>84</v>
      </c>
      <c r="AK10" s="173" t="s">
        <v>84</v>
      </c>
      <c r="AL10" s="173" t="s">
        <v>84</v>
      </c>
      <c r="AM10" s="173" t="s">
        <v>84</v>
      </c>
      <c r="AN10" s="173" t="s">
        <v>84</v>
      </c>
      <c r="AO10" s="173" t="s">
        <v>84</v>
      </c>
      <c r="AP10" s="1">
        <f>'JULY 14'!AP34</f>
        <v>11022505</v>
      </c>
      <c r="AQ10" s="221"/>
      <c r="AR10" s="174" t="s">
        <v>85</v>
      </c>
      <c r="AS10" s="222"/>
      <c r="AV10" s="39" t="s">
        <v>86</v>
      </c>
      <c r="AW10" s="39" t="s">
        <v>87</v>
      </c>
      <c r="AY10" s="80" t="s">
        <v>126</v>
      </c>
    </row>
    <row r="11" spans="2:51" x14ac:dyDescent="0.25">
      <c r="B11" s="40">
        <v>2</v>
      </c>
      <c r="C11" s="40">
        <v>4.1666666666666664E-2</v>
      </c>
      <c r="D11" s="102">
        <v>4</v>
      </c>
      <c r="E11" s="41">
        <f t="shared" ref="E11:E34" si="0">D11/1.42</f>
        <v>2.8169014084507045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138</v>
      </c>
      <c r="P11" s="103">
        <v>106</v>
      </c>
      <c r="Q11" s="103">
        <v>9230139</v>
      </c>
      <c r="R11" s="46">
        <f>IF(ISBLANK(Q11),"-",Q11-Q10)</f>
        <v>4633</v>
      </c>
      <c r="S11" s="47">
        <f>R11*24/1000</f>
        <v>111.19199999999999</v>
      </c>
      <c r="T11" s="47">
        <f>R11/1000</f>
        <v>4.633</v>
      </c>
      <c r="U11" s="104">
        <v>4.0999999999999996</v>
      </c>
      <c r="V11" s="104">
        <f>U11</f>
        <v>4.0999999999999996</v>
      </c>
      <c r="W11" s="105" t="s">
        <v>131</v>
      </c>
      <c r="X11" s="107">
        <v>0</v>
      </c>
      <c r="Y11" s="107">
        <v>0</v>
      </c>
      <c r="Z11" s="107">
        <v>1187</v>
      </c>
      <c r="AA11" s="107">
        <v>1185</v>
      </c>
      <c r="AB11" s="107">
        <v>1046</v>
      </c>
      <c r="AC11" s="48" t="s">
        <v>90</v>
      </c>
      <c r="AD11" s="48" t="s">
        <v>90</v>
      </c>
      <c r="AE11" s="48" t="s">
        <v>90</v>
      </c>
      <c r="AF11" s="106" t="s">
        <v>90</v>
      </c>
      <c r="AG11" s="112">
        <v>48364212</v>
      </c>
      <c r="AH11" s="49">
        <f>IF(ISBLANK(AG11),"-",AG11-AG10)</f>
        <v>1128</v>
      </c>
      <c r="AI11" s="50">
        <f>AH11/T11</f>
        <v>243.4707532916037</v>
      </c>
      <c r="AJ11" s="95">
        <v>0</v>
      </c>
      <c r="AK11" s="95">
        <v>0</v>
      </c>
      <c r="AL11" s="95">
        <v>1</v>
      </c>
      <c r="AM11" s="95">
        <v>1</v>
      </c>
      <c r="AN11" s="95">
        <v>1</v>
      </c>
      <c r="AO11" s="95">
        <v>0.7</v>
      </c>
      <c r="AP11" s="107">
        <v>11023397</v>
      </c>
      <c r="AQ11" s="107">
        <f t="shared" ref="AQ11:AQ34" si="1">AP11-AP10</f>
        <v>892</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137</v>
      </c>
      <c r="P12" s="103">
        <v>105</v>
      </c>
      <c r="Q12" s="103">
        <v>9234579</v>
      </c>
      <c r="R12" s="46">
        <f t="shared" ref="R12:R34" si="4">IF(ISBLANK(Q12),"-",Q12-Q11)</f>
        <v>4440</v>
      </c>
      <c r="S12" s="47">
        <f t="shared" ref="S12:S34" si="5">R12*24/1000</f>
        <v>106.56</v>
      </c>
      <c r="T12" s="47">
        <f t="shared" ref="T12:T34" si="6">R12/1000</f>
        <v>4.4400000000000004</v>
      </c>
      <c r="U12" s="104">
        <v>5.5</v>
      </c>
      <c r="V12" s="104">
        <f t="shared" ref="V12:V34" si="7">U12</f>
        <v>5.5</v>
      </c>
      <c r="W12" s="105" t="s">
        <v>131</v>
      </c>
      <c r="X12" s="107">
        <v>0</v>
      </c>
      <c r="Y12" s="107">
        <v>0</v>
      </c>
      <c r="Z12" s="107">
        <v>1147</v>
      </c>
      <c r="AA12" s="107">
        <v>1185</v>
      </c>
      <c r="AB12" s="107">
        <v>1046</v>
      </c>
      <c r="AC12" s="48" t="s">
        <v>90</v>
      </c>
      <c r="AD12" s="48" t="s">
        <v>90</v>
      </c>
      <c r="AE12" s="48" t="s">
        <v>90</v>
      </c>
      <c r="AF12" s="106" t="s">
        <v>90</v>
      </c>
      <c r="AG12" s="112">
        <v>48365276</v>
      </c>
      <c r="AH12" s="49">
        <f>IF(ISBLANK(AG12),"-",AG12-AG11)</f>
        <v>1064</v>
      </c>
      <c r="AI12" s="50">
        <f t="shared" ref="AI12:AI34" si="8">AH12/T12</f>
        <v>239.63963963963963</v>
      </c>
      <c r="AJ12" s="95">
        <v>0</v>
      </c>
      <c r="AK12" s="95">
        <v>0</v>
      </c>
      <c r="AL12" s="95">
        <v>1</v>
      </c>
      <c r="AM12" s="95">
        <v>1</v>
      </c>
      <c r="AN12" s="95">
        <v>1</v>
      </c>
      <c r="AO12" s="95">
        <v>0.7</v>
      </c>
      <c r="AP12" s="107">
        <v>11024318</v>
      </c>
      <c r="AQ12" s="107">
        <f t="shared" si="1"/>
        <v>921</v>
      </c>
      <c r="AR12" s="110">
        <v>1.05</v>
      </c>
      <c r="AS12" s="52" t="s">
        <v>113</v>
      </c>
      <c r="AV12" s="39" t="s">
        <v>92</v>
      </c>
      <c r="AW12" s="39" t="s">
        <v>93</v>
      </c>
      <c r="AY12" s="80" t="s">
        <v>124</v>
      </c>
    </row>
    <row r="13" spans="2:51" x14ac:dyDescent="0.25">
      <c r="B13" s="40">
        <v>2.0833333333333299</v>
      </c>
      <c r="C13" s="40">
        <v>0.125</v>
      </c>
      <c r="D13" s="102">
        <v>5</v>
      </c>
      <c r="E13" s="41">
        <f t="shared" si="0"/>
        <v>3.5211267605633805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131</v>
      </c>
      <c r="P13" s="103">
        <v>104</v>
      </c>
      <c r="Q13" s="103">
        <v>9239025</v>
      </c>
      <c r="R13" s="46">
        <f t="shared" si="4"/>
        <v>4446</v>
      </c>
      <c r="S13" s="47">
        <f t="shared" si="5"/>
        <v>106.70399999999999</v>
      </c>
      <c r="T13" s="47">
        <f t="shared" si="6"/>
        <v>4.4459999999999997</v>
      </c>
      <c r="U13" s="104">
        <v>6.9</v>
      </c>
      <c r="V13" s="104">
        <f t="shared" si="7"/>
        <v>6.9</v>
      </c>
      <c r="W13" s="105" t="s">
        <v>131</v>
      </c>
      <c r="X13" s="107">
        <v>0</v>
      </c>
      <c r="Y13" s="107">
        <v>0</v>
      </c>
      <c r="Z13" s="107">
        <v>1107</v>
      </c>
      <c r="AA13" s="107">
        <v>1185</v>
      </c>
      <c r="AB13" s="107">
        <v>1047</v>
      </c>
      <c r="AC13" s="48" t="s">
        <v>90</v>
      </c>
      <c r="AD13" s="48" t="s">
        <v>90</v>
      </c>
      <c r="AE13" s="48" t="s">
        <v>90</v>
      </c>
      <c r="AF13" s="106" t="s">
        <v>90</v>
      </c>
      <c r="AG13" s="112">
        <v>48366316</v>
      </c>
      <c r="AH13" s="49">
        <f>IF(ISBLANK(AG13),"-",AG13-AG12)</f>
        <v>1040</v>
      </c>
      <c r="AI13" s="50">
        <f t="shared" si="8"/>
        <v>233.91812865497079</v>
      </c>
      <c r="AJ13" s="95">
        <v>0</v>
      </c>
      <c r="AK13" s="95">
        <v>0</v>
      </c>
      <c r="AL13" s="95">
        <v>1</v>
      </c>
      <c r="AM13" s="95">
        <v>1</v>
      </c>
      <c r="AN13" s="95">
        <v>1</v>
      </c>
      <c r="AO13" s="95">
        <v>0.7</v>
      </c>
      <c r="AP13" s="107">
        <v>11025257</v>
      </c>
      <c r="AQ13" s="107">
        <f t="shared" si="1"/>
        <v>939</v>
      </c>
      <c r="AR13" s="51"/>
      <c r="AS13" s="52" t="s">
        <v>113</v>
      </c>
      <c r="AV13" s="39" t="s">
        <v>94</v>
      </c>
      <c r="AW13" s="39" t="s">
        <v>95</v>
      </c>
      <c r="AY13" s="80" t="s">
        <v>129</v>
      </c>
    </row>
    <row r="14" spans="2:51" x14ac:dyDescent="0.25">
      <c r="B14" s="40">
        <v>2.125</v>
      </c>
      <c r="C14" s="40">
        <v>0.16666666666666699</v>
      </c>
      <c r="D14" s="102">
        <v>5</v>
      </c>
      <c r="E14" s="41">
        <f t="shared" si="0"/>
        <v>3.5211267605633805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115</v>
      </c>
      <c r="P14" s="103">
        <v>112</v>
      </c>
      <c r="Q14" s="103">
        <v>9243128</v>
      </c>
      <c r="R14" s="46">
        <f t="shared" si="4"/>
        <v>4103</v>
      </c>
      <c r="S14" s="47">
        <f t="shared" si="5"/>
        <v>98.471999999999994</v>
      </c>
      <c r="T14" s="47">
        <f t="shared" si="6"/>
        <v>4.1029999999999998</v>
      </c>
      <c r="U14" s="104">
        <v>8.6</v>
      </c>
      <c r="V14" s="104">
        <f t="shared" si="7"/>
        <v>8.6</v>
      </c>
      <c r="W14" s="105" t="s">
        <v>131</v>
      </c>
      <c r="X14" s="107">
        <v>0</v>
      </c>
      <c r="Y14" s="107">
        <v>0</v>
      </c>
      <c r="Z14" s="107">
        <v>1147</v>
      </c>
      <c r="AA14" s="107">
        <v>1185</v>
      </c>
      <c r="AB14" s="107">
        <v>1045</v>
      </c>
      <c r="AC14" s="48" t="s">
        <v>90</v>
      </c>
      <c r="AD14" s="48" t="s">
        <v>90</v>
      </c>
      <c r="AE14" s="48" t="s">
        <v>90</v>
      </c>
      <c r="AF14" s="106" t="s">
        <v>90</v>
      </c>
      <c r="AG14" s="112">
        <v>48367396</v>
      </c>
      <c r="AH14" s="49">
        <f t="shared" ref="AH14:AH34" si="9">IF(ISBLANK(AG14),"-",AG14-AG13)</f>
        <v>1080</v>
      </c>
      <c r="AI14" s="50">
        <f t="shared" si="8"/>
        <v>263.22203265902999</v>
      </c>
      <c r="AJ14" s="95">
        <v>0</v>
      </c>
      <c r="AK14" s="95">
        <v>0</v>
      </c>
      <c r="AL14" s="95">
        <v>1</v>
      </c>
      <c r="AM14" s="95">
        <v>1</v>
      </c>
      <c r="AN14" s="95">
        <v>1</v>
      </c>
      <c r="AO14" s="95">
        <v>0.7</v>
      </c>
      <c r="AP14" s="107">
        <v>11026111</v>
      </c>
      <c r="AQ14" s="107">
        <f>AP14-AP13</f>
        <v>854</v>
      </c>
      <c r="AR14" s="51"/>
      <c r="AS14" s="52" t="s">
        <v>113</v>
      </c>
      <c r="AT14" s="54"/>
      <c r="AV14" s="39" t="s">
        <v>96</v>
      </c>
      <c r="AW14" s="39" t="s">
        <v>97</v>
      </c>
      <c r="AY14" s="80" t="s">
        <v>140</v>
      </c>
    </row>
    <row r="15" spans="2:51" ht="14.25" customHeight="1" x14ac:dyDescent="0.25">
      <c r="B15" s="40">
        <v>2.1666666666666701</v>
      </c>
      <c r="C15" s="40">
        <v>0.20833333333333301</v>
      </c>
      <c r="D15" s="102">
        <v>5</v>
      </c>
      <c r="E15" s="41">
        <f t="shared" si="0"/>
        <v>3.5211267605633805</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127</v>
      </c>
      <c r="P15" s="103">
        <v>122</v>
      </c>
      <c r="Q15" s="103">
        <v>9247352</v>
      </c>
      <c r="R15" s="46">
        <f t="shared" si="4"/>
        <v>4224</v>
      </c>
      <c r="S15" s="47">
        <f t="shared" si="5"/>
        <v>101.376</v>
      </c>
      <c r="T15" s="47">
        <f t="shared" si="6"/>
        <v>4.2240000000000002</v>
      </c>
      <c r="U15" s="104">
        <v>9.5</v>
      </c>
      <c r="V15" s="104">
        <f t="shared" si="7"/>
        <v>9.5</v>
      </c>
      <c r="W15" s="105" t="s">
        <v>131</v>
      </c>
      <c r="X15" s="107">
        <v>0</v>
      </c>
      <c r="Y15" s="107">
        <v>0</v>
      </c>
      <c r="Z15" s="107">
        <v>1187</v>
      </c>
      <c r="AA15" s="107">
        <v>1185</v>
      </c>
      <c r="AB15" s="107">
        <v>1106</v>
      </c>
      <c r="AC15" s="48" t="s">
        <v>90</v>
      </c>
      <c r="AD15" s="48" t="s">
        <v>90</v>
      </c>
      <c r="AE15" s="48" t="s">
        <v>90</v>
      </c>
      <c r="AF15" s="106" t="s">
        <v>90</v>
      </c>
      <c r="AG15" s="112">
        <v>48368544</v>
      </c>
      <c r="AH15" s="49">
        <f t="shared" si="9"/>
        <v>1148</v>
      </c>
      <c r="AI15" s="50">
        <f t="shared" si="8"/>
        <v>271.780303030303</v>
      </c>
      <c r="AJ15" s="95">
        <v>0</v>
      </c>
      <c r="AK15" s="95">
        <v>0</v>
      </c>
      <c r="AL15" s="95">
        <v>1</v>
      </c>
      <c r="AM15" s="95">
        <v>1</v>
      </c>
      <c r="AN15" s="95">
        <v>1</v>
      </c>
      <c r="AO15" s="95">
        <v>0.7</v>
      </c>
      <c r="AP15" s="107">
        <v>11026240</v>
      </c>
      <c r="AQ15" s="107">
        <f>AP15-AP14</f>
        <v>129</v>
      </c>
      <c r="AR15" s="51"/>
      <c r="AS15" s="52" t="s">
        <v>113</v>
      </c>
      <c r="AV15" s="39" t="s">
        <v>98</v>
      </c>
      <c r="AW15" s="39" t="s">
        <v>99</v>
      </c>
      <c r="AY15" s="94"/>
    </row>
    <row r="16" spans="2:51" x14ac:dyDescent="0.25">
      <c r="B16" s="40">
        <v>2.2083333333333299</v>
      </c>
      <c r="C16" s="40">
        <v>0.25</v>
      </c>
      <c r="D16" s="102">
        <v>5</v>
      </c>
      <c r="E16" s="41">
        <f t="shared" si="0"/>
        <v>3.5211267605633805</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143</v>
      </c>
      <c r="P16" s="103">
        <v>141</v>
      </c>
      <c r="Q16" s="103">
        <v>9252694</v>
      </c>
      <c r="R16" s="46">
        <f t="shared" si="4"/>
        <v>5342</v>
      </c>
      <c r="S16" s="47">
        <f t="shared" si="5"/>
        <v>128.208</v>
      </c>
      <c r="T16" s="47">
        <f t="shared" si="6"/>
        <v>5.3419999999999996</v>
      </c>
      <c r="U16" s="104">
        <v>9.5</v>
      </c>
      <c r="V16" s="104">
        <f t="shared" si="7"/>
        <v>9.5</v>
      </c>
      <c r="W16" s="105" t="s">
        <v>131</v>
      </c>
      <c r="X16" s="107">
        <v>0</v>
      </c>
      <c r="Y16" s="107">
        <v>0</v>
      </c>
      <c r="Z16" s="107">
        <v>1186</v>
      </c>
      <c r="AA16" s="107">
        <v>1185</v>
      </c>
      <c r="AB16" s="107">
        <v>1187</v>
      </c>
      <c r="AC16" s="48" t="s">
        <v>90</v>
      </c>
      <c r="AD16" s="48" t="s">
        <v>90</v>
      </c>
      <c r="AE16" s="48" t="s">
        <v>90</v>
      </c>
      <c r="AF16" s="106" t="s">
        <v>90</v>
      </c>
      <c r="AG16" s="112">
        <v>48369776</v>
      </c>
      <c r="AH16" s="49">
        <f t="shared" si="9"/>
        <v>1232</v>
      </c>
      <c r="AI16" s="50">
        <f t="shared" si="8"/>
        <v>230.62523399475853</v>
      </c>
      <c r="AJ16" s="95">
        <v>0</v>
      </c>
      <c r="AK16" s="95">
        <v>0</v>
      </c>
      <c r="AL16" s="95">
        <v>1</v>
      </c>
      <c r="AM16" s="95">
        <v>1</v>
      </c>
      <c r="AN16" s="95">
        <v>1</v>
      </c>
      <c r="AO16" s="95">
        <v>0</v>
      </c>
      <c r="AP16" s="107">
        <v>11026240</v>
      </c>
      <c r="AQ16" s="107">
        <f>AP16-AP15</f>
        <v>0</v>
      </c>
      <c r="AR16" s="53">
        <v>1.1399999999999999</v>
      </c>
      <c r="AS16" s="52" t="s">
        <v>101</v>
      </c>
      <c r="AV16" s="39" t="s">
        <v>102</v>
      </c>
      <c r="AW16" s="39" t="s">
        <v>103</v>
      </c>
      <c r="AY16" s="94"/>
    </row>
    <row r="17" spans="1:51" x14ac:dyDescent="0.25">
      <c r="B17" s="40">
        <v>2.25</v>
      </c>
      <c r="C17" s="40">
        <v>0.29166666666666702</v>
      </c>
      <c r="D17" s="102">
        <v>6</v>
      </c>
      <c r="E17" s="41">
        <f t="shared" si="0"/>
        <v>4.2253521126760569</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131</v>
      </c>
      <c r="P17" s="103">
        <v>144</v>
      </c>
      <c r="Q17" s="103">
        <v>9258656</v>
      </c>
      <c r="R17" s="46">
        <f t="shared" si="4"/>
        <v>5962</v>
      </c>
      <c r="S17" s="47">
        <f t="shared" si="5"/>
        <v>143.08799999999999</v>
      </c>
      <c r="T17" s="47">
        <f t="shared" si="6"/>
        <v>5.9619999999999997</v>
      </c>
      <c r="U17" s="104">
        <v>9.1999999999999993</v>
      </c>
      <c r="V17" s="104">
        <f t="shared" si="7"/>
        <v>9.1999999999999993</v>
      </c>
      <c r="W17" s="105" t="s">
        <v>127</v>
      </c>
      <c r="X17" s="107">
        <v>0</v>
      </c>
      <c r="Y17" s="107">
        <v>1016</v>
      </c>
      <c r="Z17" s="107">
        <v>1187</v>
      </c>
      <c r="AA17" s="107">
        <v>1185</v>
      </c>
      <c r="AB17" s="107">
        <v>1187</v>
      </c>
      <c r="AC17" s="48" t="s">
        <v>90</v>
      </c>
      <c r="AD17" s="48" t="s">
        <v>90</v>
      </c>
      <c r="AE17" s="48" t="s">
        <v>90</v>
      </c>
      <c r="AF17" s="106" t="s">
        <v>90</v>
      </c>
      <c r="AG17" s="112">
        <v>48371120</v>
      </c>
      <c r="AH17" s="49">
        <f t="shared" si="9"/>
        <v>1344</v>
      </c>
      <c r="AI17" s="50">
        <f t="shared" si="8"/>
        <v>225.42770882254277</v>
      </c>
      <c r="AJ17" s="95">
        <v>0</v>
      </c>
      <c r="AK17" s="95">
        <v>1</v>
      </c>
      <c r="AL17" s="95">
        <v>1</v>
      </c>
      <c r="AM17" s="95">
        <v>1</v>
      </c>
      <c r="AN17" s="95">
        <v>1</v>
      </c>
      <c r="AO17" s="95">
        <v>0</v>
      </c>
      <c r="AP17" s="107">
        <v>11026240</v>
      </c>
      <c r="AQ17" s="107">
        <f t="shared" si="1"/>
        <v>0</v>
      </c>
      <c r="AR17" s="51"/>
      <c r="AS17" s="52" t="s">
        <v>101</v>
      </c>
      <c r="AT17" s="54"/>
      <c r="AV17" s="39" t="s">
        <v>104</v>
      </c>
      <c r="AW17" s="39" t="s">
        <v>105</v>
      </c>
      <c r="AY17" s="97"/>
    </row>
    <row r="18" spans="1:51" x14ac:dyDescent="0.25">
      <c r="B18" s="40">
        <v>2.2916666666666701</v>
      </c>
      <c r="C18" s="40">
        <v>0.33333333333333298</v>
      </c>
      <c r="D18" s="102">
        <v>5</v>
      </c>
      <c r="E18" s="41">
        <f t="shared" si="0"/>
        <v>3.5211267605633805</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136</v>
      </c>
      <c r="P18" s="103">
        <v>146</v>
      </c>
      <c r="Q18" s="103">
        <v>9264587</v>
      </c>
      <c r="R18" s="46">
        <f t="shared" si="4"/>
        <v>5931</v>
      </c>
      <c r="S18" s="47">
        <f t="shared" si="5"/>
        <v>142.34399999999999</v>
      </c>
      <c r="T18" s="47">
        <f t="shared" si="6"/>
        <v>5.931</v>
      </c>
      <c r="U18" s="104">
        <v>8.6999999999999993</v>
      </c>
      <c r="V18" s="104">
        <f t="shared" si="7"/>
        <v>8.6999999999999993</v>
      </c>
      <c r="W18" s="105" t="s">
        <v>127</v>
      </c>
      <c r="X18" s="107">
        <v>0</v>
      </c>
      <c r="Y18" s="107">
        <v>1017</v>
      </c>
      <c r="Z18" s="107">
        <v>1186</v>
      </c>
      <c r="AA18" s="107">
        <v>1185</v>
      </c>
      <c r="AB18" s="107">
        <v>1187</v>
      </c>
      <c r="AC18" s="48" t="s">
        <v>90</v>
      </c>
      <c r="AD18" s="48" t="s">
        <v>90</v>
      </c>
      <c r="AE18" s="48" t="s">
        <v>90</v>
      </c>
      <c r="AF18" s="106" t="s">
        <v>90</v>
      </c>
      <c r="AG18" s="112">
        <v>48372464</v>
      </c>
      <c r="AH18" s="49">
        <f t="shared" si="9"/>
        <v>1344</v>
      </c>
      <c r="AI18" s="50">
        <f t="shared" si="8"/>
        <v>226.60596863935254</v>
      </c>
      <c r="AJ18" s="95">
        <v>0</v>
      </c>
      <c r="AK18" s="95">
        <v>1</v>
      </c>
      <c r="AL18" s="95">
        <v>1</v>
      </c>
      <c r="AM18" s="95">
        <v>1</v>
      </c>
      <c r="AN18" s="95">
        <v>1</v>
      </c>
      <c r="AO18" s="95">
        <v>0</v>
      </c>
      <c r="AP18" s="107">
        <v>11026240</v>
      </c>
      <c r="AQ18" s="107">
        <f t="shared" si="1"/>
        <v>0</v>
      </c>
      <c r="AR18" s="51"/>
      <c r="AS18" s="52" t="s">
        <v>101</v>
      </c>
      <c r="AV18" s="39" t="s">
        <v>106</v>
      </c>
      <c r="AW18" s="39" t="s">
        <v>107</v>
      </c>
      <c r="AY18" s="97"/>
    </row>
    <row r="19" spans="1:51" x14ac:dyDescent="0.25">
      <c r="A19" s="94" t="s">
        <v>130</v>
      </c>
      <c r="B19" s="40">
        <v>2.3333333333333299</v>
      </c>
      <c r="C19" s="40">
        <v>0.375</v>
      </c>
      <c r="D19" s="102">
        <v>5</v>
      </c>
      <c r="E19" s="41">
        <f t="shared" si="0"/>
        <v>3.5211267605633805</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138</v>
      </c>
      <c r="P19" s="103">
        <v>146</v>
      </c>
      <c r="Q19" s="103">
        <v>9270696</v>
      </c>
      <c r="R19" s="46">
        <f t="shared" si="4"/>
        <v>6109</v>
      </c>
      <c r="S19" s="47">
        <f t="shared" si="5"/>
        <v>146.61600000000001</v>
      </c>
      <c r="T19" s="47">
        <f t="shared" si="6"/>
        <v>6.109</v>
      </c>
      <c r="U19" s="104">
        <v>8.1</v>
      </c>
      <c r="V19" s="104">
        <f t="shared" si="7"/>
        <v>8.1</v>
      </c>
      <c r="W19" s="105" t="s">
        <v>127</v>
      </c>
      <c r="X19" s="107">
        <v>0</v>
      </c>
      <c r="Y19" s="107">
        <v>1017</v>
      </c>
      <c r="Z19" s="107">
        <v>1186</v>
      </c>
      <c r="AA19" s="107">
        <v>1185</v>
      </c>
      <c r="AB19" s="107">
        <v>1187</v>
      </c>
      <c r="AC19" s="48" t="s">
        <v>90</v>
      </c>
      <c r="AD19" s="48" t="s">
        <v>90</v>
      </c>
      <c r="AE19" s="48" t="s">
        <v>90</v>
      </c>
      <c r="AF19" s="106" t="s">
        <v>90</v>
      </c>
      <c r="AG19" s="112">
        <v>48373798</v>
      </c>
      <c r="AH19" s="49">
        <f t="shared" si="9"/>
        <v>1334</v>
      </c>
      <c r="AI19" s="50">
        <f t="shared" si="8"/>
        <v>218.36634473727287</v>
      </c>
      <c r="AJ19" s="95">
        <v>0</v>
      </c>
      <c r="AK19" s="95">
        <v>1</v>
      </c>
      <c r="AL19" s="95">
        <v>1</v>
      </c>
      <c r="AM19" s="95">
        <v>1</v>
      </c>
      <c r="AN19" s="95">
        <v>1</v>
      </c>
      <c r="AO19" s="95">
        <v>0</v>
      </c>
      <c r="AP19" s="107">
        <v>11026240</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135</v>
      </c>
      <c r="P20" s="103">
        <v>148</v>
      </c>
      <c r="Q20" s="103">
        <v>9276736</v>
      </c>
      <c r="R20" s="46">
        <f t="shared" si="4"/>
        <v>6040</v>
      </c>
      <c r="S20" s="47">
        <f t="shared" si="5"/>
        <v>144.96</v>
      </c>
      <c r="T20" s="47">
        <f t="shared" si="6"/>
        <v>6.04</v>
      </c>
      <c r="U20" s="104">
        <v>7.6</v>
      </c>
      <c r="V20" s="104">
        <f t="shared" si="7"/>
        <v>7.6</v>
      </c>
      <c r="W20" s="105" t="s">
        <v>127</v>
      </c>
      <c r="X20" s="107">
        <v>0</v>
      </c>
      <c r="Y20" s="107">
        <v>1066</v>
      </c>
      <c r="Z20" s="107">
        <v>1187</v>
      </c>
      <c r="AA20" s="107">
        <v>1185</v>
      </c>
      <c r="AB20" s="107">
        <v>1186</v>
      </c>
      <c r="AC20" s="48" t="s">
        <v>90</v>
      </c>
      <c r="AD20" s="48" t="s">
        <v>90</v>
      </c>
      <c r="AE20" s="48" t="s">
        <v>90</v>
      </c>
      <c r="AF20" s="106" t="s">
        <v>90</v>
      </c>
      <c r="AG20" s="112">
        <v>48375210</v>
      </c>
      <c r="AH20" s="49">
        <f t="shared" si="9"/>
        <v>1412</v>
      </c>
      <c r="AI20" s="50">
        <f t="shared" si="8"/>
        <v>233.7748344370861</v>
      </c>
      <c r="AJ20" s="95">
        <v>0</v>
      </c>
      <c r="AK20" s="95">
        <v>1</v>
      </c>
      <c r="AL20" s="95">
        <v>1</v>
      </c>
      <c r="AM20" s="95">
        <v>1</v>
      </c>
      <c r="AN20" s="95">
        <v>1</v>
      </c>
      <c r="AO20" s="95">
        <v>0</v>
      </c>
      <c r="AP20" s="107">
        <v>11026240</v>
      </c>
      <c r="AQ20" s="107">
        <v>0</v>
      </c>
      <c r="AR20" s="53">
        <v>1.1000000000000001</v>
      </c>
      <c r="AS20" s="52" t="s">
        <v>130</v>
      </c>
      <c r="AY20" s="97"/>
    </row>
    <row r="21" spans="1:51" x14ac:dyDescent="0.25">
      <c r="B21" s="40">
        <v>2.4166666666666701</v>
      </c>
      <c r="C21" s="40">
        <v>0.45833333333333298</v>
      </c>
      <c r="D21" s="102">
        <v>5</v>
      </c>
      <c r="E21" s="41">
        <f t="shared" si="0"/>
        <v>3.5211267605633805</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131</v>
      </c>
      <c r="P21" s="103">
        <v>140</v>
      </c>
      <c r="Q21" s="103">
        <v>9283008</v>
      </c>
      <c r="R21" s="46">
        <f t="shared" si="4"/>
        <v>6272</v>
      </c>
      <c r="S21" s="47">
        <f t="shared" si="5"/>
        <v>150.52799999999999</v>
      </c>
      <c r="T21" s="47">
        <f t="shared" si="6"/>
        <v>6.2720000000000002</v>
      </c>
      <c r="U21" s="104">
        <v>6.8</v>
      </c>
      <c r="V21" s="104">
        <f t="shared" si="7"/>
        <v>6.8</v>
      </c>
      <c r="W21" s="105" t="s">
        <v>127</v>
      </c>
      <c r="X21" s="107">
        <v>0</v>
      </c>
      <c r="Y21" s="107">
        <v>1067</v>
      </c>
      <c r="Z21" s="107">
        <v>1186</v>
      </c>
      <c r="AA21" s="107">
        <v>1185</v>
      </c>
      <c r="AB21" s="107">
        <v>1188</v>
      </c>
      <c r="AC21" s="48" t="s">
        <v>90</v>
      </c>
      <c r="AD21" s="48" t="s">
        <v>90</v>
      </c>
      <c r="AE21" s="48" t="s">
        <v>90</v>
      </c>
      <c r="AF21" s="106" t="s">
        <v>90</v>
      </c>
      <c r="AG21" s="112">
        <v>48376634</v>
      </c>
      <c r="AH21" s="49">
        <f t="shared" si="9"/>
        <v>1424</v>
      </c>
      <c r="AI21" s="50">
        <f t="shared" si="8"/>
        <v>227.0408163265306</v>
      </c>
      <c r="AJ21" s="95">
        <v>0</v>
      </c>
      <c r="AK21" s="95">
        <v>1</v>
      </c>
      <c r="AL21" s="95">
        <v>1</v>
      </c>
      <c r="AM21" s="95">
        <v>1</v>
      </c>
      <c r="AN21" s="95">
        <v>1</v>
      </c>
      <c r="AO21" s="95">
        <v>0</v>
      </c>
      <c r="AP21" s="107">
        <v>11026240</v>
      </c>
      <c r="AQ21" s="107">
        <f t="shared" si="1"/>
        <v>0</v>
      </c>
      <c r="AR21" s="51"/>
      <c r="AS21" s="52" t="s">
        <v>101</v>
      </c>
      <c r="AY21" s="97"/>
    </row>
    <row r="22" spans="1:51" x14ac:dyDescent="0.25">
      <c r="A22" s="94" t="s">
        <v>138</v>
      </c>
      <c r="B22" s="40">
        <v>2.4583333333333299</v>
      </c>
      <c r="C22" s="40">
        <v>0.5</v>
      </c>
      <c r="D22" s="102">
        <v>5</v>
      </c>
      <c r="E22" s="41">
        <f t="shared" si="0"/>
        <v>3.5211267605633805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130</v>
      </c>
      <c r="P22" s="103">
        <v>141</v>
      </c>
      <c r="Q22" s="103">
        <v>9288846</v>
      </c>
      <c r="R22" s="46">
        <f t="shared" si="4"/>
        <v>5838</v>
      </c>
      <c r="S22" s="47">
        <f t="shared" si="5"/>
        <v>140.11199999999999</v>
      </c>
      <c r="T22" s="47">
        <f t="shared" si="6"/>
        <v>5.8380000000000001</v>
      </c>
      <c r="U22" s="104">
        <v>6.2</v>
      </c>
      <c r="V22" s="104">
        <f t="shared" si="7"/>
        <v>6.2</v>
      </c>
      <c r="W22" s="105" t="s">
        <v>127</v>
      </c>
      <c r="X22" s="107">
        <v>0</v>
      </c>
      <c r="Y22" s="107">
        <v>1067</v>
      </c>
      <c r="Z22" s="107">
        <v>1187</v>
      </c>
      <c r="AA22" s="107">
        <v>1185</v>
      </c>
      <c r="AB22" s="107">
        <v>1186</v>
      </c>
      <c r="AC22" s="48" t="s">
        <v>90</v>
      </c>
      <c r="AD22" s="48" t="s">
        <v>90</v>
      </c>
      <c r="AE22" s="48" t="s">
        <v>90</v>
      </c>
      <c r="AF22" s="106" t="s">
        <v>90</v>
      </c>
      <c r="AG22" s="112">
        <v>48377796</v>
      </c>
      <c r="AH22" s="49">
        <f t="shared" si="9"/>
        <v>1162</v>
      </c>
      <c r="AI22" s="50">
        <f t="shared" si="8"/>
        <v>199.04076738609112</v>
      </c>
      <c r="AJ22" s="95">
        <v>0</v>
      </c>
      <c r="AK22" s="95">
        <v>1</v>
      </c>
      <c r="AL22" s="95">
        <v>1</v>
      </c>
      <c r="AM22" s="95">
        <v>1</v>
      </c>
      <c r="AN22" s="95">
        <v>1</v>
      </c>
      <c r="AO22" s="95">
        <v>0</v>
      </c>
      <c r="AP22" s="107">
        <v>11026240</v>
      </c>
      <c r="AQ22" s="107">
        <f t="shared" si="1"/>
        <v>0</v>
      </c>
      <c r="AR22" s="51"/>
      <c r="AS22" s="52" t="s">
        <v>101</v>
      </c>
      <c r="AV22" s="55" t="s">
        <v>110</v>
      </c>
      <c r="AY22" s="97"/>
    </row>
    <row r="23" spans="1:51" x14ac:dyDescent="0.25">
      <c r="B23" s="40">
        <v>2.5</v>
      </c>
      <c r="C23" s="40">
        <v>0.54166666666666696</v>
      </c>
      <c r="D23" s="102">
        <v>5</v>
      </c>
      <c r="E23" s="41">
        <f t="shared" si="0"/>
        <v>3.5211267605633805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130</v>
      </c>
      <c r="P23" s="103">
        <v>140</v>
      </c>
      <c r="Q23" s="103">
        <v>9294904</v>
      </c>
      <c r="R23" s="46">
        <f t="shared" si="4"/>
        <v>6058</v>
      </c>
      <c r="S23" s="47">
        <f t="shared" si="5"/>
        <v>145.392</v>
      </c>
      <c r="T23" s="47">
        <f t="shared" si="6"/>
        <v>6.0579999999999998</v>
      </c>
      <c r="U23" s="104">
        <v>5.6</v>
      </c>
      <c r="V23" s="104">
        <f t="shared" si="7"/>
        <v>5.6</v>
      </c>
      <c r="W23" s="105" t="s">
        <v>127</v>
      </c>
      <c r="X23" s="107">
        <v>0</v>
      </c>
      <c r="Y23" s="107">
        <v>1066</v>
      </c>
      <c r="Z23" s="107">
        <v>1185</v>
      </c>
      <c r="AA23" s="107">
        <v>1185</v>
      </c>
      <c r="AB23" s="107">
        <v>1187</v>
      </c>
      <c r="AC23" s="48" t="s">
        <v>90</v>
      </c>
      <c r="AD23" s="48" t="s">
        <v>90</v>
      </c>
      <c r="AE23" s="48" t="s">
        <v>90</v>
      </c>
      <c r="AF23" s="106" t="s">
        <v>90</v>
      </c>
      <c r="AG23" s="112">
        <v>48379212</v>
      </c>
      <c r="AH23" s="49">
        <f t="shared" si="9"/>
        <v>1416</v>
      </c>
      <c r="AI23" s="50">
        <f t="shared" si="8"/>
        <v>233.74050841862001</v>
      </c>
      <c r="AJ23" s="95">
        <v>0</v>
      </c>
      <c r="AK23" s="95">
        <v>1</v>
      </c>
      <c r="AL23" s="95">
        <v>1</v>
      </c>
      <c r="AM23" s="95">
        <v>1</v>
      </c>
      <c r="AN23" s="95">
        <v>1</v>
      </c>
      <c r="AO23" s="95">
        <v>0</v>
      </c>
      <c r="AP23" s="107">
        <v>11026240</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127</v>
      </c>
      <c r="P24" s="103">
        <v>136</v>
      </c>
      <c r="Q24" s="103">
        <v>9300588</v>
      </c>
      <c r="R24" s="46">
        <f t="shared" si="4"/>
        <v>5684</v>
      </c>
      <c r="S24" s="47">
        <f t="shared" si="5"/>
        <v>136.416</v>
      </c>
      <c r="T24" s="47">
        <f t="shared" si="6"/>
        <v>5.6840000000000002</v>
      </c>
      <c r="U24" s="104">
        <v>5</v>
      </c>
      <c r="V24" s="104">
        <f t="shared" si="7"/>
        <v>5</v>
      </c>
      <c r="W24" s="105" t="s">
        <v>127</v>
      </c>
      <c r="X24" s="107">
        <v>0</v>
      </c>
      <c r="Y24" s="107">
        <v>1045</v>
      </c>
      <c r="Z24" s="107">
        <v>1186</v>
      </c>
      <c r="AA24" s="107">
        <v>1185</v>
      </c>
      <c r="AB24" s="107">
        <v>1187</v>
      </c>
      <c r="AC24" s="48" t="s">
        <v>90</v>
      </c>
      <c r="AD24" s="48" t="s">
        <v>90</v>
      </c>
      <c r="AE24" s="48" t="s">
        <v>90</v>
      </c>
      <c r="AF24" s="106" t="s">
        <v>90</v>
      </c>
      <c r="AG24" s="112">
        <v>48380748</v>
      </c>
      <c r="AH24" s="49">
        <f>IF(ISBLANK(AG24),"-",AG24-AG23)</f>
        <v>1536</v>
      </c>
      <c r="AI24" s="50">
        <f t="shared" si="8"/>
        <v>270.23223082336381</v>
      </c>
      <c r="AJ24" s="95">
        <v>0</v>
      </c>
      <c r="AK24" s="95">
        <v>1</v>
      </c>
      <c r="AL24" s="95">
        <v>1</v>
      </c>
      <c r="AM24" s="95">
        <v>1</v>
      </c>
      <c r="AN24" s="95">
        <v>1</v>
      </c>
      <c r="AO24" s="95">
        <v>0</v>
      </c>
      <c r="AP24" s="107">
        <v>11026240</v>
      </c>
      <c r="AQ24" s="107">
        <f t="shared" si="1"/>
        <v>0</v>
      </c>
      <c r="AR24" s="53">
        <v>1.1200000000000001</v>
      </c>
      <c r="AS24" s="52" t="s">
        <v>113</v>
      </c>
      <c r="AV24" s="58" t="s">
        <v>29</v>
      </c>
      <c r="AW24" s="58">
        <v>14.7</v>
      </c>
      <c r="AY24" s="97"/>
    </row>
    <row r="25" spans="1:51" x14ac:dyDescent="0.25">
      <c r="B25" s="40">
        <v>2.5833333333333299</v>
      </c>
      <c r="C25" s="40">
        <v>0.625</v>
      </c>
      <c r="D25" s="102">
        <v>5</v>
      </c>
      <c r="E25" s="41">
        <f t="shared" si="0"/>
        <v>3.5211267605633805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132</v>
      </c>
      <c r="P25" s="103">
        <v>138</v>
      </c>
      <c r="Q25" s="103">
        <v>9306224</v>
      </c>
      <c r="R25" s="46">
        <f t="shared" si="4"/>
        <v>5636</v>
      </c>
      <c r="S25" s="47">
        <f t="shared" si="5"/>
        <v>135.26400000000001</v>
      </c>
      <c r="T25" s="47">
        <f t="shared" si="6"/>
        <v>5.6360000000000001</v>
      </c>
      <c r="U25" s="104">
        <v>4.5999999999999996</v>
      </c>
      <c r="V25" s="104">
        <f t="shared" si="7"/>
        <v>4.5999999999999996</v>
      </c>
      <c r="W25" s="105" t="s">
        <v>127</v>
      </c>
      <c r="X25" s="107">
        <v>0</v>
      </c>
      <c r="Y25" s="107">
        <v>1045</v>
      </c>
      <c r="Z25" s="107">
        <v>1187</v>
      </c>
      <c r="AA25" s="107">
        <v>1185</v>
      </c>
      <c r="AB25" s="107">
        <v>1186</v>
      </c>
      <c r="AC25" s="48" t="s">
        <v>90</v>
      </c>
      <c r="AD25" s="48" t="s">
        <v>90</v>
      </c>
      <c r="AE25" s="48" t="s">
        <v>90</v>
      </c>
      <c r="AF25" s="106" t="s">
        <v>90</v>
      </c>
      <c r="AG25" s="112">
        <v>48382076</v>
      </c>
      <c r="AH25" s="49">
        <f t="shared" si="9"/>
        <v>1328</v>
      </c>
      <c r="AI25" s="50">
        <f t="shared" si="8"/>
        <v>235.62810503903478</v>
      </c>
      <c r="AJ25" s="95">
        <v>0</v>
      </c>
      <c r="AK25" s="95">
        <v>1</v>
      </c>
      <c r="AL25" s="95">
        <v>1</v>
      </c>
      <c r="AM25" s="95">
        <v>1</v>
      </c>
      <c r="AN25" s="95">
        <v>1</v>
      </c>
      <c r="AO25" s="95">
        <v>0</v>
      </c>
      <c r="AP25" s="107">
        <v>11026240</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130</v>
      </c>
      <c r="P26" s="103">
        <v>141</v>
      </c>
      <c r="Q26" s="103">
        <v>9312036</v>
      </c>
      <c r="R26" s="46">
        <f t="shared" si="4"/>
        <v>5812</v>
      </c>
      <c r="S26" s="47">
        <f t="shared" si="5"/>
        <v>139.488</v>
      </c>
      <c r="T26" s="47">
        <f t="shared" si="6"/>
        <v>5.8120000000000003</v>
      </c>
      <c r="U26" s="104">
        <v>4</v>
      </c>
      <c r="V26" s="104">
        <f t="shared" si="7"/>
        <v>4</v>
      </c>
      <c r="W26" s="105" t="s">
        <v>127</v>
      </c>
      <c r="X26" s="107">
        <v>0</v>
      </c>
      <c r="Y26" s="107">
        <v>1066</v>
      </c>
      <c r="Z26" s="107">
        <v>1187</v>
      </c>
      <c r="AA26" s="107">
        <v>1185</v>
      </c>
      <c r="AB26" s="107">
        <v>1186</v>
      </c>
      <c r="AC26" s="48" t="s">
        <v>90</v>
      </c>
      <c r="AD26" s="48" t="s">
        <v>90</v>
      </c>
      <c r="AE26" s="48" t="s">
        <v>90</v>
      </c>
      <c r="AF26" s="106" t="s">
        <v>90</v>
      </c>
      <c r="AG26" s="112">
        <v>48383436</v>
      </c>
      <c r="AH26" s="49">
        <f t="shared" si="9"/>
        <v>1360</v>
      </c>
      <c r="AI26" s="50">
        <f t="shared" si="8"/>
        <v>233.99862353750859</v>
      </c>
      <c r="AJ26" s="95">
        <v>0</v>
      </c>
      <c r="AK26" s="95">
        <v>1</v>
      </c>
      <c r="AL26" s="95">
        <v>1</v>
      </c>
      <c r="AM26" s="95">
        <v>1</v>
      </c>
      <c r="AN26" s="95">
        <v>1</v>
      </c>
      <c r="AO26" s="95">
        <v>0</v>
      </c>
      <c r="AP26" s="107">
        <v>11026240</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131</v>
      </c>
      <c r="P27" s="103">
        <v>140</v>
      </c>
      <c r="Q27" s="103">
        <v>9317845</v>
      </c>
      <c r="R27" s="46">
        <f t="shared" si="4"/>
        <v>5809</v>
      </c>
      <c r="S27" s="47">
        <f t="shared" si="5"/>
        <v>139.416</v>
      </c>
      <c r="T27" s="47">
        <f t="shared" si="6"/>
        <v>5.8090000000000002</v>
      </c>
      <c r="U27" s="104">
        <v>3.4</v>
      </c>
      <c r="V27" s="104">
        <f t="shared" si="7"/>
        <v>3.4</v>
      </c>
      <c r="W27" s="105" t="s">
        <v>127</v>
      </c>
      <c r="X27" s="107">
        <v>0</v>
      </c>
      <c r="Y27" s="107">
        <v>1065</v>
      </c>
      <c r="Z27" s="107">
        <v>1187</v>
      </c>
      <c r="AA27" s="107">
        <v>1185</v>
      </c>
      <c r="AB27" s="107">
        <v>1186</v>
      </c>
      <c r="AC27" s="48" t="s">
        <v>90</v>
      </c>
      <c r="AD27" s="48" t="s">
        <v>90</v>
      </c>
      <c r="AE27" s="48" t="s">
        <v>90</v>
      </c>
      <c r="AF27" s="106" t="s">
        <v>90</v>
      </c>
      <c r="AG27" s="112">
        <v>48384800</v>
      </c>
      <c r="AH27" s="49">
        <f t="shared" si="9"/>
        <v>1364</v>
      </c>
      <c r="AI27" s="50">
        <f t="shared" si="8"/>
        <v>234.80805646410741</v>
      </c>
      <c r="AJ27" s="95">
        <v>0</v>
      </c>
      <c r="AK27" s="95">
        <v>1</v>
      </c>
      <c r="AL27" s="95">
        <v>1</v>
      </c>
      <c r="AM27" s="95">
        <v>1</v>
      </c>
      <c r="AN27" s="95">
        <v>1</v>
      </c>
      <c r="AO27" s="95">
        <v>0</v>
      </c>
      <c r="AP27" s="107">
        <v>11026240</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133</v>
      </c>
      <c r="P28" s="103">
        <v>138</v>
      </c>
      <c r="Q28" s="103">
        <v>9323663</v>
      </c>
      <c r="R28" s="46">
        <f t="shared" si="4"/>
        <v>5818</v>
      </c>
      <c r="S28" s="47">
        <f t="shared" si="5"/>
        <v>139.63200000000001</v>
      </c>
      <c r="T28" s="47">
        <f t="shared" si="6"/>
        <v>5.8179999999999996</v>
      </c>
      <c r="U28" s="104">
        <v>2.9</v>
      </c>
      <c r="V28" s="104">
        <f t="shared" si="7"/>
        <v>2.9</v>
      </c>
      <c r="W28" s="105" t="s">
        <v>127</v>
      </c>
      <c r="X28" s="107">
        <v>0</v>
      </c>
      <c r="Y28" s="107">
        <v>1046</v>
      </c>
      <c r="Z28" s="107">
        <v>1187</v>
      </c>
      <c r="AA28" s="107">
        <v>1185</v>
      </c>
      <c r="AB28" s="107">
        <v>1187</v>
      </c>
      <c r="AC28" s="48" t="s">
        <v>90</v>
      </c>
      <c r="AD28" s="48" t="s">
        <v>90</v>
      </c>
      <c r="AE28" s="48" t="s">
        <v>90</v>
      </c>
      <c r="AF28" s="106" t="s">
        <v>90</v>
      </c>
      <c r="AG28" s="112">
        <v>48386148</v>
      </c>
      <c r="AH28" s="49">
        <f t="shared" si="9"/>
        <v>1348</v>
      </c>
      <c r="AI28" s="50">
        <f t="shared" si="8"/>
        <v>231.69474046063942</v>
      </c>
      <c r="AJ28" s="95">
        <v>0</v>
      </c>
      <c r="AK28" s="95">
        <v>1</v>
      </c>
      <c r="AL28" s="95">
        <v>1</v>
      </c>
      <c r="AM28" s="95">
        <v>1</v>
      </c>
      <c r="AN28" s="95">
        <v>1</v>
      </c>
      <c r="AO28" s="95">
        <v>0</v>
      </c>
      <c r="AP28" s="107">
        <v>11026240</v>
      </c>
      <c r="AQ28" s="107">
        <f t="shared" si="1"/>
        <v>0</v>
      </c>
      <c r="AR28" s="53">
        <v>1.1499999999999999</v>
      </c>
      <c r="AS28" s="52" t="s">
        <v>113</v>
      </c>
      <c r="AV28" s="58" t="s">
        <v>116</v>
      </c>
      <c r="AW28" s="58">
        <v>101.325</v>
      </c>
      <c r="AY28" s="97"/>
    </row>
    <row r="29" spans="1:51" x14ac:dyDescent="0.25">
      <c r="A29" s="94" t="s">
        <v>130</v>
      </c>
      <c r="B29" s="40">
        <v>2.75</v>
      </c>
      <c r="C29" s="40">
        <v>0.79166666666666896</v>
      </c>
      <c r="D29" s="102">
        <v>4</v>
      </c>
      <c r="E29" s="41">
        <f t="shared" si="0"/>
        <v>2.8169014084507045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134</v>
      </c>
      <c r="P29" s="103">
        <v>139</v>
      </c>
      <c r="Q29" s="103">
        <v>9329427</v>
      </c>
      <c r="R29" s="46">
        <f t="shared" si="4"/>
        <v>5764</v>
      </c>
      <c r="S29" s="47">
        <f t="shared" si="5"/>
        <v>138.33600000000001</v>
      </c>
      <c r="T29" s="47">
        <f t="shared" si="6"/>
        <v>5.7640000000000002</v>
      </c>
      <c r="U29" s="104">
        <v>2.6</v>
      </c>
      <c r="V29" s="104">
        <f t="shared" si="7"/>
        <v>2.6</v>
      </c>
      <c r="W29" s="105" t="s">
        <v>127</v>
      </c>
      <c r="X29" s="107">
        <v>0</v>
      </c>
      <c r="Y29" s="107">
        <v>1026</v>
      </c>
      <c r="Z29" s="107">
        <v>1187</v>
      </c>
      <c r="AA29" s="107">
        <v>1185</v>
      </c>
      <c r="AB29" s="107">
        <v>1187</v>
      </c>
      <c r="AC29" s="48" t="s">
        <v>90</v>
      </c>
      <c r="AD29" s="48" t="s">
        <v>90</v>
      </c>
      <c r="AE29" s="48" t="s">
        <v>90</v>
      </c>
      <c r="AF29" s="106" t="s">
        <v>90</v>
      </c>
      <c r="AG29" s="112">
        <v>48387492</v>
      </c>
      <c r="AH29" s="49">
        <f t="shared" si="9"/>
        <v>1344</v>
      </c>
      <c r="AI29" s="50">
        <f t="shared" si="8"/>
        <v>233.17140874392783</v>
      </c>
      <c r="AJ29" s="95">
        <v>0</v>
      </c>
      <c r="AK29" s="95">
        <v>1</v>
      </c>
      <c r="AL29" s="95">
        <v>1</v>
      </c>
      <c r="AM29" s="95">
        <v>1</v>
      </c>
      <c r="AN29" s="95">
        <v>1</v>
      </c>
      <c r="AO29" s="95">
        <v>0</v>
      </c>
      <c r="AP29" s="107">
        <v>11026240</v>
      </c>
      <c r="AQ29" s="107">
        <f t="shared" si="1"/>
        <v>0</v>
      </c>
      <c r="AR29" s="51"/>
      <c r="AS29" s="52" t="s">
        <v>113</v>
      </c>
      <c r="AY29" s="97"/>
    </row>
    <row r="30" spans="1:51" x14ac:dyDescent="0.25">
      <c r="B30" s="40">
        <v>2.7916666666666701</v>
      </c>
      <c r="C30" s="40">
        <v>0.83333333333333703</v>
      </c>
      <c r="D30" s="102">
        <v>4</v>
      </c>
      <c r="E30" s="41">
        <f t="shared" si="0"/>
        <v>2.8169014084507045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134</v>
      </c>
      <c r="P30" s="103">
        <v>137</v>
      </c>
      <c r="Q30" s="103">
        <v>9335152</v>
      </c>
      <c r="R30" s="46">
        <f t="shared" si="4"/>
        <v>5725</v>
      </c>
      <c r="S30" s="47">
        <f t="shared" si="5"/>
        <v>137.4</v>
      </c>
      <c r="T30" s="47">
        <f t="shared" si="6"/>
        <v>5.7249999999999996</v>
      </c>
      <c r="U30" s="104">
        <v>2.2999999999999998</v>
      </c>
      <c r="V30" s="104">
        <f t="shared" si="7"/>
        <v>2.2999999999999998</v>
      </c>
      <c r="W30" s="105" t="s">
        <v>127</v>
      </c>
      <c r="X30" s="107">
        <v>0</v>
      </c>
      <c r="Y30" s="107">
        <v>1025</v>
      </c>
      <c r="Z30" s="107">
        <v>1187</v>
      </c>
      <c r="AA30" s="107">
        <v>1185</v>
      </c>
      <c r="AB30" s="107">
        <v>1186</v>
      </c>
      <c r="AC30" s="48" t="s">
        <v>90</v>
      </c>
      <c r="AD30" s="48" t="s">
        <v>90</v>
      </c>
      <c r="AE30" s="48" t="s">
        <v>90</v>
      </c>
      <c r="AF30" s="106" t="s">
        <v>90</v>
      </c>
      <c r="AG30" s="112">
        <v>48388828</v>
      </c>
      <c r="AH30" s="49">
        <f t="shared" si="9"/>
        <v>1336</v>
      </c>
      <c r="AI30" s="50">
        <f t="shared" si="8"/>
        <v>233.36244541484717</v>
      </c>
      <c r="AJ30" s="95">
        <v>0</v>
      </c>
      <c r="AK30" s="95">
        <v>1</v>
      </c>
      <c r="AL30" s="95">
        <v>1</v>
      </c>
      <c r="AM30" s="95">
        <v>1</v>
      </c>
      <c r="AN30" s="95">
        <v>1</v>
      </c>
      <c r="AO30" s="95">
        <v>0</v>
      </c>
      <c r="AP30" s="107">
        <v>11026240</v>
      </c>
      <c r="AQ30" s="107">
        <f t="shared" si="1"/>
        <v>0</v>
      </c>
      <c r="AR30" s="51"/>
      <c r="AS30" s="52" t="s">
        <v>113</v>
      </c>
      <c r="AV30" s="223" t="s">
        <v>117</v>
      </c>
      <c r="AW30" s="223"/>
      <c r="AY30" s="97"/>
    </row>
    <row r="31" spans="1:51" x14ac:dyDescent="0.25">
      <c r="B31" s="40">
        <v>2.8333333333333299</v>
      </c>
      <c r="C31" s="40">
        <v>0.875000000000004</v>
      </c>
      <c r="D31" s="102">
        <v>4</v>
      </c>
      <c r="E31" s="41">
        <f t="shared" si="0"/>
        <v>2.8169014084507045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133</v>
      </c>
      <c r="P31" s="103">
        <v>139</v>
      </c>
      <c r="Q31" s="103">
        <v>9340897</v>
      </c>
      <c r="R31" s="46">
        <f t="shared" si="4"/>
        <v>5745</v>
      </c>
      <c r="S31" s="47">
        <f t="shared" si="5"/>
        <v>137.88</v>
      </c>
      <c r="T31" s="47">
        <f t="shared" si="6"/>
        <v>5.7450000000000001</v>
      </c>
      <c r="U31" s="104">
        <v>2</v>
      </c>
      <c r="V31" s="104">
        <f t="shared" si="7"/>
        <v>2</v>
      </c>
      <c r="W31" s="105" t="s">
        <v>127</v>
      </c>
      <c r="X31" s="107">
        <v>0</v>
      </c>
      <c r="Y31" s="107">
        <v>1055</v>
      </c>
      <c r="Z31" s="107">
        <v>1187</v>
      </c>
      <c r="AA31" s="107">
        <v>1185</v>
      </c>
      <c r="AB31" s="107">
        <v>1187</v>
      </c>
      <c r="AC31" s="48" t="s">
        <v>90</v>
      </c>
      <c r="AD31" s="48" t="s">
        <v>90</v>
      </c>
      <c r="AE31" s="48" t="s">
        <v>90</v>
      </c>
      <c r="AF31" s="106" t="s">
        <v>90</v>
      </c>
      <c r="AG31" s="112">
        <v>48390164</v>
      </c>
      <c r="AH31" s="49">
        <f t="shared" si="9"/>
        <v>1336</v>
      </c>
      <c r="AI31" s="50">
        <f t="shared" si="8"/>
        <v>232.55004351610094</v>
      </c>
      <c r="AJ31" s="95">
        <v>0</v>
      </c>
      <c r="AK31" s="95">
        <v>1</v>
      </c>
      <c r="AL31" s="95">
        <v>1</v>
      </c>
      <c r="AM31" s="95">
        <v>1</v>
      </c>
      <c r="AN31" s="95">
        <v>1</v>
      </c>
      <c r="AO31" s="95">
        <v>0</v>
      </c>
      <c r="AP31" s="107">
        <v>11026240</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133</v>
      </c>
      <c r="P32" s="103">
        <v>132</v>
      </c>
      <c r="Q32" s="103">
        <v>9346595</v>
      </c>
      <c r="R32" s="46">
        <f t="shared" si="4"/>
        <v>5698</v>
      </c>
      <c r="S32" s="47">
        <f t="shared" si="5"/>
        <v>136.75200000000001</v>
      </c>
      <c r="T32" s="47">
        <f t="shared" si="6"/>
        <v>5.6980000000000004</v>
      </c>
      <c r="U32" s="104">
        <v>1.7</v>
      </c>
      <c r="V32" s="104">
        <f t="shared" si="7"/>
        <v>1.7</v>
      </c>
      <c r="W32" s="105" t="s">
        <v>127</v>
      </c>
      <c r="X32" s="107">
        <v>0</v>
      </c>
      <c r="Y32" s="107">
        <v>1056</v>
      </c>
      <c r="Z32" s="107">
        <v>1187</v>
      </c>
      <c r="AA32" s="107">
        <v>1185</v>
      </c>
      <c r="AB32" s="107">
        <v>1187</v>
      </c>
      <c r="AC32" s="48" t="s">
        <v>90</v>
      </c>
      <c r="AD32" s="48" t="s">
        <v>90</v>
      </c>
      <c r="AE32" s="48" t="s">
        <v>90</v>
      </c>
      <c r="AF32" s="106" t="s">
        <v>90</v>
      </c>
      <c r="AG32" s="112">
        <v>48391500</v>
      </c>
      <c r="AH32" s="49">
        <f t="shared" si="9"/>
        <v>1336</v>
      </c>
      <c r="AI32" s="50">
        <f t="shared" si="8"/>
        <v>234.46823446823444</v>
      </c>
      <c r="AJ32" s="95">
        <v>0</v>
      </c>
      <c r="AK32" s="95">
        <v>1</v>
      </c>
      <c r="AL32" s="95">
        <v>1</v>
      </c>
      <c r="AM32" s="95">
        <v>1</v>
      </c>
      <c r="AN32" s="95">
        <v>1</v>
      </c>
      <c r="AO32" s="95">
        <v>0</v>
      </c>
      <c r="AP32" s="107">
        <v>11026240</v>
      </c>
      <c r="AQ32" s="107">
        <f t="shared" si="1"/>
        <v>0</v>
      </c>
      <c r="AR32" s="53">
        <v>1.1000000000000001</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130</v>
      </c>
      <c r="P33" s="103">
        <v>121</v>
      </c>
      <c r="Q33" s="103">
        <v>9351825</v>
      </c>
      <c r="R33" s="46">
        <f t="shared" si="4"/>
        <v>5230</v>
      </c>
      <c r="S33" s="47">
        <f t="shared" si="5"/>
        <v>125.52</v>
      </c>
      <c r="T33" s="47">
        <f t="shared" si="6"/>
        <v>5.23</v>
      </c>
      <c r="U33" s="104">
        <v>2</v>
      </c>
      <c r="V33" s="104">
        <f t="shared" si="7"/>
        <v>2</v>
      </c>
      <c r="W33" s="105" t="s">
        <v>131</v>
      </c>
      <c r="X33" s="107">
        <v>0</v>
      </c>
      <c r="Y33" s="107">
        <v>0</v>
      </c>
      <c r="Z33" s="107">
        <v>1187</v>
      </c>
      <c r="AA33" s="107">
        <v>1185</v>
      </c>
      <c r="AB33" s="107">
        <v>1187</v>
      </c>
      <c r="AC33" s="48" t="s">
        <v>90</v>
      </c>
      <c r="AD33" s="48" t="s">
        <v>90</v>
      </c>
      <c r="AE33" s="48" t="s">
        <v>90</v>
      </c>
      <c r="AF33" s="106" t="s">
        <v>90</v>
      </c>
      <c r="AG33" s="112">
        <v>48392740</v>
      </c>
      <c r="AH33" s="49">
        <f t="shared" si="9"/>
        <v>1240</v>
      </c>
      <c r="AI33" s="50">
        <f t="shared" si="8"/>
        <v>237.09369024856593</v>
      </c>
      <c r="AJ33" s="95">
        <v>0</v>
      </c>
      <c r="AK33" s="95">
        <v>0</v>
      </c>
      <c r="AL33" s="95">
        <v>1</v>
      </c>
      <c r="AM33" s="95">
        <v>1</v>
      </c>
      <c r="AN33" s="95">
        <v>1</v>
      </c>
      <c r="AO33" s="95">
        <v>0.5</v>
      </c>
      <c r="AP33" s="107">
        <v>11026482</v>
      </c>
      <c r="AQ33" s="107">
        <f t="shared" si="1"/>
        <v>242</v>
      </c>
      <c r="AR33" s="51"/>
      <c r="AS33" s="52" t="s">
        <v>113</v>
      </c>
      <c r="AY33" s="97"/>
    </row>
    <row r="34" spans="2:51" x14ac:dyDescent="0.25">
      <c r="B34" s="40">
        <v>2.9583333333333299</v>
      </c>
      <c r="C34" s="40">
        <v>1</v>
      </c>
      <c r="D34" s="102">
        <v>4</v>
      </c>
      <c r="E34" s="41">
        <f t="shared" si="0"/>
        <v>2.8169014084507045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144</v>
      </c>
      <c r="P34" s="103">
        <v>121</v>
      </c>
      <c r="Q34" s="103">
        <v>9356846</v>
      </c>
      <c r="R34" s="46">
        <f t="shared" si="4"/>
        <v>5021</v>
      </c>
      <c r="S34" s="47">
        <f t="shared" si="5"/>
        <v>120.504</v>
      </c>
      <c r="T34" s="47">
        <f t="shared" si="6"/>
        <v>5.0209999999999999</v>
      </c>
      <c r="U34" s="104">
        <v>2.4</v>
      </c>
      <c r="V34" s="104">
        <f t="shared" si="7"/>
        <v>2.4</v>
      </c>
      <c r="W34" s="105" t="s">
        <v>131</v>
      </c>
      <c r="X34" s="107">
        <v>0</v>
      </c>
      <c r="Y34" s="107">
        <v>0</v>
      </c>
      <c r="Z34" s="107">
        <v>1187</v>
      </c>
      <c r="AA34" s="107">
        <v>1185</v>
      </c>
      <c r="AB34" s="107">
        <v>1186</v>
      </c>
      <c r="AC34" s="48" t="s">
        <v>90</v>
      </c>
      <c r="AD34" s="48" t="s">
        <v>90</v>
      </c>
      <c r="AE34" s="48" t="s">
        <v>90</v>
      </c>
      <c r="AF34" s="106" t="s">
        <v>90</v>
      </c>
      <c r="AG34" s="112">
        <v>48393960</v>
      </c>
      <c r="AH34" s="49">
        <f t="shared" si="9"/>
        <v>1220</v>
      </c>
      <c r="AI34" s="50">
        <f t="shared" si="8"/>
        <v>242.97948615813584</v>
      </c>
      <c r="AJ34" s="95">
        <v>0</v>
      </c>
      <c r="AK34" s="95">
        <v>0</v>
      </c>
      <c r="AL34" s="95">
        <v>1</v>
      </c>
      <c r="AM34" s="95">
        <v>1</v>
      </c>
      <c r="AN34" s="95">
        <v>1</v>
      </c>
      <c r="AO34" s="95">
        <v>0.5</v>
      </c>
      <c r="AP34" s="107">
        <v>11026709</v>
      </c>
      <c r="AQ34" s="107">
        <f t="shared" si="1"/>
        <v>227</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131340</v>
      </c>
      <c r="S35" s="65">
        <f>AVERAGE(S11:S34)</f>
        <v>131.34</v>
      </c>
      <c r="T35" s="65">
        <f>SUM(T11:T34)</f>
        <v>131.33999999999997</v>
      </c>
      <c r="U35" s="104"/>
      <c r="V35" s="91"/>
      <c r="W35" s="57"/>
      <c r="X35" s="85"/>
      <c r="Y35" s="86"/>
      <c r="Z35" s="86"/>
      <c r="AA35" s="86"/>
      <c r="AB35" s="87"/>
      <c r="AC35" s="85"/>
      <c r="AD35" s="86"/>
      <c r="AE35" s="87"/>
      <c r="AF35" s="88"/>
      <c r="AG35" s="66">
        <f>AG34-AG10</f>
        <v>30876</v>
      </c>
      <c r="AH35" s="67">
        <f>SUM(AH11:AH34)</f>
        <v>30876</v>
      </c>
      <c r="AI35" s="68">
        <f>$AH$35/$T35</f>
        <v>235.08451347647332</v>
      </c>
      <c r="AJ35" s="95"/>
      <c r="AK35" s="95"/>
      <c r="AL35" s="95"/>
      <c r="AM35" s="95"/>
      <c r="AN35" s="95"/>
      <c r="AO35" s="69"/>
      <c r="AP35" s="70">
        <f>AP34-AP10</f>
        <v>4204</v>
      </c>
      <c r="AQ35" s="71">
        <f>SUM(AQ11:AQ34)</f>
        <v>4204</v>
      </c>
      <c r="AR35" s="72">
        <f>AVERAGE(AR11:AR34)</f>
        <v>1.1100000000000001</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145</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198</v>
      </c>
      <c r="C44" s="99"/>
      <c r="D44" s="99"/>
      <c r="E44" s="99"/>
      <c r="F44" s="99"/>
      <c r="G44" s="9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99"/>
      <c r="D45" s="99"/>
      <c r="E45" s="99"/>
      <c r="F45" s="99"/>
      <c r="G45" s="9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168</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180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199</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8" t="s">
        <v>139</v>
      </c>
      <c r="C53" s="130"/>
      <c r="D53" s="130"/>
      <c r="E53" s="130"/>
      <c r="F53" s="130"/>
      <c r="G53" s="130"/>
      <c r="H53" s="130"/>
      <c r="I53" s="180"/>
      <c r="J53" s="180"/>
      <c r="K53" s="180"/>
      <c r="L53" s="180"/>
      <c r="M53" s="180"/>
      <c r="N53" s="180"/>
      <c r="O53" s="180"/>
      <c r="P53" s="180"/>
      <c r="Q53" s="180"/>
      <c r="R53" s="180"/>
      <c r="S53" s="170"/>
      <c r="T53" s="170"/>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141</v>
      </c>
      <c r="C54" s="99"/>
      <c r="D54" s="99"/>
      <c r="E54" s="99"/>
      <c r="F54" s="99"/>
      <c r="G54" s="99"/>
      <c r="H54" s="99"/>
      <c r="I54" s="100"/>
      <c r="J54" s="100"/>
      <c r="K54" s="100"/>
      <c r="L54" s="100"/>
      <c r="M54" s="100"/>
      <c r="N54" s="100"/>
      <c r="O54" s="100"/>
      <c r="P54" s="100"/>
      <c r="Q54" s="100"/>
      <c r="R54" s="100"/>
      <c r="S54" s="170"/>
      <c r="T54" s="170"/>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99"/>
      <c r="H55" s="99"/>
      <c r="I55" s="100"/>
      <c r="J55" s="100"/>
      <c r="K55" s="100"/>
      <c r="L55" s="100"/>
      <c r="M55" s="100"/>
      <c r="N55" s="100"/>
      <c r="O55" s="100"/>
      <c r="P55" s="100"/>
      <c r="Q55" s="100"/>
      <c r="R55" s="100"/>
      <c r="S55" s="83"/>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171</v>
      </c>
      <c r="C56" s="99"/>
      <c r="D56" s="99"/>
      <c r="E56" s="99"/>
      <c r="F56" s="99"/>
      <c r="G56" s="99"/>
      <c r="H56" s="99"/>
      <c r="I56" s="100"/>
      <c r="J56" s="100"/>
      <c r="K56" s="100"/>
      <c r="L56" s="100"/>
      <c r="M56" s="100"/>
      <c r="N56" s="100"/>
      <c r="O56" s="100"/>
      <c r="P56" s="100"/>
      <c r="Q56" s="100"/>
      <c r="R56" s="100"/>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4"/>
      <c r="C57" s="99"/>
      <c r="D57" s="99"/>
      <c r="E57" s="99"/>
      <c r="F57" s="99"/>
      <c r="G57" s="99"/>
      <c r="H57" s="99"/>
      <c r="I57" s="100"/>
      <c r="J57" s="100"/>
      <c r="K57" s="100"/>
      <c r="L57" s="100"/>
      <c r="M57" s="100"/>
      <c r="N57" s="100"/>
      <c r="O57" s="100"/>
      <c r="P57" s="100"/>
      <c r="Q57" s="100"/>
      <c r="R57" s="100"/>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2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1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149"/>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A72" s="98"/>
      <c r="B72" s="117"/>
      <c r="C72" s="115"/>
      <c r="D72" s="109"/>
      <c r="E72" s="115"/>
      <c r="F72" s="115"/>
      <c r="G72" s="99"/>
      <c r="H72" s="99"/>
      <c r="I72" s="99"/>
      <c r="J72" s="100"/>
      <c r="K72" s="100"/>
      <c r="L72" s="100"/>
      <c r="M72" s="100"/>
      <c r="N72" s="100"/>
      <c r="O72" s="100"/>
      <c r="P72" s="100"/>
      <c r="Q72" s="100"/>
      <c r="R72" s="100"/>
      <c r="S72" s="100"/>
      <c r="T72" s="101"/>
      <c r="U72" s="79"/>
      <c r="V72" s="79"/>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R79" s="96"/>
      <c r="S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T82" s="96"/>
      <c r="AS82" s="94"/>
      <c r="AT82" s="94"/>
      <c r="AU82" s="94"/>
      <c r="AV82" s="94"/>
      <c r="AW82" s="94"/>
      <c r="AX82" s="94"/>
      <c r="AY82" s="94"/>
    </row>
    <row r="83" spans="15:51" x14ac:dyDescent="0.25">
      <c r="O83" s="96"/>
      <c r="Q83" s="96"/>
      <c r="R83" s="96"/>
      <c r="S83" s="96"/>
      <c r="AS83" s="94"/>
      <c r="AT83" s="94"/>
      <c r="AU83" s="94"/>
      <c r="AV83" s="94"/>
      <c r="AW83" s="94"/>
      <c r="AX83" s="94"/>
      <c r="AY83" s="94"/>
    </row>
    <row r="84" spans="15:51" x14ac:dyDescent="0.25">
      <c r="O84" s="12"/>
      <c r="P84" s="96"/>
      <c r="Q84" s="96"/>
      <c r="R84" s="96"/>
      <c r="S84" s="96"/>
      <c r="T84" s="96"/>
      <c r="AS84" s="94"/>
      <c r="AT84" s="94"/>
      <c r="AU84" s="94"/>
      <c r="AV84" s="94"/>
      <c r="AW84" s="94"/>
      <c r="AX84" s="94"/>
      <c r="AY84" s="94"/>
    </row>
    <row r="85" spans="15:51" x14ac:dyDescent="0.25">
      <c r="O85" s="12"/>
      <c r="P85" s="96"/>
      <c r="Q85" s="96"/>
      <c r="R85" s="96"/>
      <c r="S85" s="96"/>
      <c r="T85" s="96"/>
      <c r="U85" s="96"/>
      <c r="AS85" s="94"/>
      <c r="AT85" s="94"/>
      <c r="AU85" s="94"/>
      <c r="AV85" s="94"/>
      <c r="AW85" s="94"/>
      <c r="AX85" s="94"/>
      <c r="AY85" s="94"/>
    </row>
    <row r="86" spans="15:51" x14ac:dyDescent="0.25">
      <c r="O86" s="12"/>
      <c r="P86" s="96"/>
      <c r="T86" s="96"/>
      <c r="U86" s="96"/>
      <c r="AS86" s="94"/>
      <c r="AT86" s="94"/>
      <c r="AU86" s="94"/>
      <c r="AV86" s="94"/>
      <c r="AW86" s="94"/>
      <c r="AX86" s="94"/>
      <c r="AY86" s="94"/>
    </row>
    <row r="98" spans="45:51" x14ac:dyDescent="0.25">
      <c r="AS98" s="94"/>
      <c r="AT98" s="94"/>
      <c r="AU98" s="94"/>
      <c r="AV98" s="94"/>
      <c r="AW98" s="94"/>
      <c r="AX98" s="94"/>
      <c r="AY98" s="94"/>
    </row>
  </sheetData>
  <protectedRanges>
    <protectedRange sqref="S72: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2:R75" name="Range2_12_1_6_1_1"/>
    <protectedRange sqref="L72:M75" name="Range2_2_12_1_7_1_1"/>
    <protectedRange sqref="AS11:AS15" name="Range1_4_1_1_1_1"/>
    <protectedRange sqref="J11:J15 J26:J34" name="Range1_1_2_1_10_1_1_1_1"/>
    <protectedRange sqref="S38:S71" name="Range2_12_3_1_1_1_1"/>
    <protectedRange sqref="D38:H38 N59:R71 N38:R52" name="Range2_12_1_3_1_1_1_1"/>
    <protectedRange sqref="I38:M38 E59:M71 E39:M52" name="Range2_2_12_1_6_1_1_1_1"/>
    <protectedRange sqref="D59:D71 D39:D52" name="Range2_1_1_1_1_11_1_1_1_1_1_1"/>
    <protectedRange sqref="C59:C71 C39: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2:K75" name="Range2_2_12_1_4_1_1_1_1_1_1_1_1_1_1_1_1_1_1_1"/>
    <protectedRange sqref="I72:I75" name="Range2_2_12_1_7_1_1_2_2_1_2"/>
    <protectedRange sqref="F72:H75" name="Range2_2_12_1_3_1_2_1_1_1_1_2_1_1_1_1_1_1_1_1_1_1_1"/>
    <protectedRange sqref="E72: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Q10" name="Range1_16_3_1_1_1_1_1_4"/>
    <protectedRange sqref="N57:R58" name="Range2_12_1_3_1_1_1_1_2_1_2_2_2_2"/>
    <protectedRange sqref="I57:M58" name="Range2_2_12_1_6_1_1_1_1_3_1_2_2_2_3"/>
    <protectedRange sqref="E57:H57 G58:H58" name="Range2_2_12_1_6_1_1_1_1_2_2_1_2_2_2_2"/>
    <protectedRange sqref="D57" name="Range2_1_1_1_1_11_1_1_1_1_1_1_2_2_1_2_2_2_2"/>
    <protectedRange sqref="E58:F58" name="Range2_2_12_1_6_1_1_1_1_3_1_2_2_2_1_2_2_2_2"/>
    <protectedRange sqref="D58" name="Range2_1_1_1_1_11_1_1_1_1_1_1_3_1_2_2_2_1_2_2_2_2"/>
    <protectedRange sqref="C57" name="Range2_1_2_1_1_1_1_1_2_1_2_1_2_2_2_2"/>
    <protectedRange sqref="C58" name="Range2_1_2_1_1_1_1_1_3_1_2_2_1_2_1_2_2_2_2"/>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N54:R54" name="Range2_12_1_3_1_1_1_1_2_3_2_2_2_2"/>
    <protectedRange sqref="I54:M54" name="Range2_2_12_1_6_1_1_1_1_3_3_2_2_2_2"/>
    <protectedRange sqref="G54:H54" name="Range2_2_12_1_6_1_1_1_1_2_2_3_2_2_2_2"/>
    <protectedRange sqref="E54:F54" name="Range2_2_12_1_6_1_1_1_1_3_1_2_2_2_3_2_2_2_2"/>
    <protectedRange sqref="D54" name="Range2_1_1_1_1_11_1_1_1_1_1_1_3_1_2_2_2_3_2_2_2_2"/>
    <protectedRange sqref="C54" name="Range2_1_2_1_1_1_1_1_3_1_2_2_1_2_3_2_2_2_2"/>
    <protectedRange sqref="N55:R56 N53:R53" name="Range2_12_1_3_1_1_1_1_2_1_2_2_2_2_2"/>
    <protectedRange sqref="I55:M56 I53:M53" name="Range2_2_12_1_6_1_1_1_1_3_1_2_2_2_3_2"/>
    <protectedRange sqref="E55:H55 G56:H56 E53:H53" name="Range2_2_12_1_6_1_1_1_1_2_2_1_2_2_2_2_2"/>
    <protectedRange sqref="D55 D53" name="Range2_1_1_1_1_11_1_1_1_1_1_1_2_2_1_2_2_2_2_2"/>
    <protectedRange sqref="E56:F56" name="Range2_2_12_1_6_1_1_1_1_3_1_2_2_2_1_2_2_2_2_2"/>
    <protectedRange sqref="D56" name="Range2_1_1_1_1_11_1_1_1_1_1_1_3_1_2_2_2_1_2_2_2_2_2"/>
    <protectedRange sqref="C55 C53" name="Range2_1_2_1_1_1_1_1_2_1_2_1_2_2_2_2_2"/>
    <protectedRange sqref="C56" name="Range2_1_2_1_1_1_1_1_3_1_2_2_1_2_1_2_2_2_2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836" priority="36" operator="containsText" text="N/A">
      <formula>NOT(ISERROR(SEARCH("N/A",X11)))</formula>
    </cfRule>
    <cfRule type="cellIs" dxfId="835" priority="49" operator="equal">
      <formula>0</formula>
    </cfRule>
  </conditionalFormatting>
  <conditionalFormatting sqref="AC11:AE34 X11:Y34 AA11:AA34">
    <cfRule type="cellIs" dxfId="834" priority="48" operator="greaterThanOrEqual">
      <formula>1185</formula>
    </cfRule>
  </conditionalFormatting>
  <conditionalFormatting sqref="AC11:AE34 X11:Y34 AA11:AA34">
    <cfRule type="cellIs" dxfId="833" priority="47" operator="between">
      <formula>0.1</formula>
      <formula>1184</formula>
    </cfRule>
  </conditionalFormatting>
  <conditionalFormatting sqref="X8">
    <cfRule type="cellIs" dxfId="832" priority="46" operator="equal">
      <formula>0</formula>
    </cfRule>
  </conditionalFormatting>
  <conditionalFormatting sqref="X8">
    <cfRule type="cellIs" dxfId="831" priority="45" operator="greaterThan">
      <formula>1179</formula>
    </cfRule>
  </conditionalFormatting>
  <conditionalFormatting sqref="X8">
    <cfRule type="cellIs" dxfId="830" priority="44" operator="greaterThan">
      <formula>99</formula>
    </cfRule>
  </conditionalFormatting>
  <conditionalFormatting sqref="X8">
    <cfRule type="cellIs" dxfId="829" priority="43" operator="greaterThan">
      <formula>0.99</formula>
    </cfRule>
  </conditionalFormatting>
  <conditionalFormatting sqref="AB8">
    <cfRule type="cellIs" dxfId="828" priority="42" operator="equal">
      <formula>0</formula>
    </cfRule>
  </conditionalFormatting>
  <conditionalFormatting sqref="AB8">
    <cfRule type="cellIs" dxfId="827" priority="41" operator="greaterThan">
      <formula>1179</formula>
    </cfRule>
  </conditionalFormatting>
  <conditionalFormatting sqref="AB8">
    <cfRule type="cellIs" dxfId="826" priority="40" operator="greaterThan">
      <formula>99</formula>
    </cfRule>
  </conditionalFormatting>
  <conditionalFormatting sqref="AB8">
    <cfRule type="cellIs" dxfId="825" priority="39" operator="greaterThan">
      <formula>0.99</formula>
    </cfRule>
  </conditionalFormatting>
  <conditionalFormatting sqref="AH11:AH31">
    <cfRule type="cellIs" dxfId="824" priority="37" operator="greaterThan">
      <formula>$AH$8</formula>
    </cfRule>
    <cfRule type="cellIs" dxfId="823" priority="38" operator="greaterThan">
      <formula>$AH$8</formula>
    </cfRule>
  </conditionalFormatting>
  <conditionalFormatting sqref="AB11:AB34">
    <cfRule type="containsText" dxfId="822" priority="32" operator="containsText" text="N/A">
      <formula>NOT(ISERROR(SEARCH("N/A",AB11)))</formula>
    </cfRule>
    <cfRule type="cellIs" dxfId="821" priority="35" operator="equal">
      <formula>0</formula>
    </cfRule>
  </conditionalFormatting>
  <conditionalFormatting sqref="AB11:AB34">
    <cfRule type="cellIs" dxfId="820" priority="34" operator="greaterThanOrEqual">
      <formula>1185</formula>
    </cfRule>
  </conditionalFormatting>
  <conditionalFormatting sqref="AB11:AB34">
    <cfRule type="cellIs" dxfId="819" priority="33" operator="between">
      <formula>0.1</formula>
      <formula>1184</formula>
    </cfRule>
  </conditionalFormatting>
  <conditionalFormatting sqref="AO11:AO34 AN11:AN35">
    <cfRule type="cellIs" dxfId="818" priority="31" operator="equal">
      <formula>0</formula>
    </cfRule>
  </conditionalFormatting>
  <conditionalFormatting sqref="AO11:AO34 AN11:AN35">
    <cfRule type="cellIs" dxfId="817" priority="30" operator="greaterThan">
      <formula>1179</formula>
    </cfRule>
  </conditionalFormatting>
  <conditionalFormatting sqref="AO11:AO34 AN11:AN35">
    <cfRule type="cellIs" dxfId="816" priority="29" operator="greaterThan">
      <formula>99</formula>
    </cfRule>
  </conditionalFormatting>
  <conditionalFormatting sqref="AO11:AO34 AN11:AN35">
    <cfRule type="cellIs" dxfId="815" priority="28" operator="greaterThan">
      <formula>0.99</formula>
    </cfRule>
  </conditionalFormatting>
  <conditionalFormatting sqref="AQ11:AQ34">
    <cfRule type="cellIs" dxfId="814" priority="27" operator="equal">
      <formula>0</formula>
    </cfRule>
  </conditionalFormatting>
  <conditionalFormatting sqref="AQ11:AQ34">
    <cfRule type="cellIs" dxfId="813" priority="26" operator="greaterThan">
      <formula>1179</formula>
    </cfRule>
  </conditionalFormatting>
  <conditionalFormatting sqref="AQ11:AQ34">
    <cfRule type="cellIs" dxfId="812" priority="25" operator="greaterThan">
      <formula>99</formula>
    </cfRule>
  </conditionalFormatting>
  <conditionalFormatting sqref="AQ11:AQ34">
    <cfRule type="cellIs" dxfId="811" priority="24" operator="greaterThan">
      <formula>0.99</formula>
    </cfRule>
  </conditionalFormatting>
  <conditionalFormatting sqref="Z11:Z34">
    <cfRule type="containsText" dxfId="810" priority="20" operator="containsText" text="N/A">
      <formula>NOT(ISERROR(SEARCH("N/A",Z11)))</formula>
    </cfRule>
    <cfRule type="cellIs" dxfId="809" priority="23" operator="equal">
      <formula>0</formula>
    </cfRule>
  </conditionalFormatting>
  <conditionalFormatting sqref="Z11:Z34">
    <cfRule type="cellIs" dxfId="808" priority="22" operator="greaterThanOrEqual">
      <formula>1185</formula>
    </cfRule>
  </conditionalFormatting>
  <conditionalFormatting sqref="Z11:Z34">
    <cfRule type="cellIs" dxfId="807" priority="21" operator="between">
      <formula>0.1</formula>
      <formula>1184</formula>
    </cfRule>
  </conditionalFormatting>
  <conditionalFormatting sqref="AJ11:AN35">
    <cfRule type="cellIs" dxfId="806" priority="19" operator="equal">
      <formula>0</formula>
    </cfRule>
  </conditionalFormatting>
  <conditionalFormatting sqref="AJ11:AN35">
    <cfRule type="cellIs" dxfId="805" priority="18" operator="greaterThan">
      <formula>1179</formula>
    </cfRule>
  </conditionalFormatting>
  <conditionalFormatting sqref="AJ11:AN35">
    <cfRule type="cellIs" dxfId="804" priority="17" operator="greaterThan">
      <formula>99</formula>
    </cfRule>
  </conditionalFormatting>
  <conditionalFormatting sqref="AJ11:AN35">
    <cfRule type="cellIs" dxfId="803" priority="16" operator="greaterThan">
      <formula>0.99</formula>
    </cfRule>
  </conditionalFormatting>
  <conditionalFormatting sqref="AP11:AP34">
    <cfRule type="cellIs" dxfId="802" priority="15" operator="equal">
      <formula>0</formula>
    </cfRule>
  </conditionalFormatting>
  <conditionalFormatting sqref="AP11:AP34">
    <cfRule type="cellIs" dxfId="801" priority="14" operator="greaterThan">
      <formula>1179</formula>
    </cfRule>
  </conditionalFormatting>
  <conditionalFormatting sqref="AP11:AP34">
    <cfRule type="cellIs" dxfId="800" priority="13" operator="greaterThan">
      <formula>99</formula>
    </cfRule>
  </conditionalFormatting>
  <conditionalFormatting sqref="AP11:AP34">
    <cfRule type="cellIs" dxfId="799" priority="12" operator="greaterThan">
      <formula>0.99</formula>
    </cfRule>
  </conditionalFormatting>
  <conditionalFormatting sqref="AH32:AH34">
    <cfRule type="cellIs" dxfId="798" priority="10" operator="greaterThan">
      <formula>$AH$8</formula>
    </cfRule>
    <cfRule type="cellIs" dxfId="797" priority="11" operator="greaterThan">
      <formula>$AH$8</formula>
    </cfRule>
  </conditionalFormatting>
  <conditionalFormatting sqref="AI11:AI34">
    <cfRule type="cellIs" dxfId="796" priority="9" operator="greaterThan">
      <formula>$AI$8</formula>
    </cfRule>
  </conditionalFormatting>
  <conditionalFormatting sqref="AM20:AN34 AL11:AL34">
    <cfRule type="cellIs" dxfId="795" priority="8" operator="equal">
      <formula>0</formula>
    </cfRule>
  </conditionalFormatting>
  <conditionalFormatting sqref="AM20:AN34 AL11:AL34">
    <cfRule type="cellIs" dxfId="794" priority="7" operator="greaterThan">
      <formula>1179</formula>
    </cfRule>
  </conditionalFormatting>
  <conditionalFormatting sqref="AM20:AN34 AL11:AL34">
    <cfRule type="cellIs" dxfId="793" priority="6" operator="greaterThan">
      <formula>99</formula>
    </cfRule>
  </conditionalFormatting>
  <conditionalFormatting sqref="AM20:AN34 AL11:AL34">
    <cfRule type="cellIs" dxfId="792" priority="5" operator="greaterThan">
      <formula>0.99</formula>
    </cfRule>
  </conditionalFormatting>
  <conditionalFormatting sqref="AM16:AM34">
    <cfRule type="cellIs" dxfId="791" priority="4" operator="equal">
      <formula>0</formula>
    </cfRule>
  </conditionalFormatting>
  <conditionalFormatting sqref="AM16:AM34">
    <cfRule type="cellIs" dxfId="790" priority="3" operator="greaterThan">
      <formula>1179</formula>
    </cfRule>
  </conditionalFormatting>
  <conditionalFormatting sqref="AM16:AM34">
    <cfRule type="cellIs" dxfId="789" priority="2" operator="greaterThan">
      <formula>99</formula>
    </cfRule>
  </conditionalFormatting>
  <conditionalFormatting sqref="AM16:AM34">
    <cfRule type="cellIs" dxfId="788"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41" zoomScaleNormal="100" workbookViewId="0">
      <selection activeCell="B47" sqref="B47"/>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125</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72"/>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75" t="s">
        <v>10</v>
      </c>
      <c r="I7" s="108" t="s">
        <v>11</v>
      </c>
      <c r="J7" s="108" t="s">
        <v>12</v>
      </c>
      <c r="K7" s="108" t="s">
        <v>13</v>
      </c>
      <c r="L7" s="12"/>
      <c r="M7" s="12"/>
      <c r="N7" s="12"/>
      <c r="O7" s="175"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42567</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30968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73" t="s">
        <v>51</v>
      </c>
      <c r="V9" s="173" t="s">
        <v>52</v>
      </c>
      <c r="W9" s="233" t="s">
        <v>53</v>
      </c>
      <c r="X9" s="234" t="s">
        <v>54</v>
      </c>
      <c r="Y9" s="235"/>
      <c r="Z9" s="235"/>
      <c r="AA9" s="235"/>
      <c r="AB9" s="235"/>
      <c r="AC9" s="235"/>
      <c r="AD9" s="235"/>
      <c r="AE9" s="236"/>
      <c r="AF9" s="171" t="s">
        <v>55</v>
      </c>
      <c r="AG9" s="171" t="s">
        <v>56</v>
      </c>
      <c r="AH9" s="222" t="s">
        <v>57</v>
      </c>
      <c r="AI9" s="237" t="s">
        <v>58</v>
      </c>
      <c r="AJ9" s="173" t="s">
        <v>59</v>
      </c>
      <c r="AK9" s="173" t="s">
        <v>60</v>
      </c>
      <c r="AL9" s="173" t="s">
        <v>61</v>
      </c>
      <c r="AM9" s="173" t="s">
        <v>62</v>
      </c>
      <c r="AN9" s="173" t="s">
        <v>63</v>
      </c>
      <c r="AO9" s="173" t="s">
        <v>64</v>
      </c>
      <c r="AP9" s="173" t="s">
        <v>65</v>
      </c>
      <c r="AQ9" s="220" t="s">
        <v>66</v>
      </c>
      <c r="AR9" s="173" t="s">
        <v>67</v>
      </c>
      <c r="AS9" s="222" t="s">
        <v>68</v>
      </c>
      <c r="AV9" s="35" t="s">
        <v>69</v>
      </c>
      <c r="AW9" s="35" t="s">
        <v>70</v>
      </c>
      <c r="AY9" s="36" t="s">
        <v>71</v>
      </c>
    </row>
    <row r="10" spans="2:51" x14ac:dyDescent="0.25">
      <c r="B10" s="173" t="s">
        <v>72</v>
      </c>
      <c r="C10" s="173" t="s">
        <v>73</v>
      </c>
      <c r="D10" s="173" t="s">
        <v>74</v>
      </c>
      <c r="E10" s="173" t="s">
        <v>75</v>
      </c>
      <c r="F10" s="173" t="s">
        <v>74</v>
      </c>
      <c r="G10" s="173" t="s">
        <v>75</v>
      </c>
      <c r="H10" s="216"/>
      <c r="I10" s="173" t="s">
        <v>75</v>
      </c>
      <c r="J10" s="173" t="s">
        <v>75</v>
      </c>
      <c r="K10" s="173" t="s">
        <v>75</v>
      </c>
      <c r="L10" s="28" t="s">
        <v>29</v>
      </c>
      <c r="M10" s="219"/>
      <c r="N10" s="28" t="s">
        <v>29</v>
      </c>
      <c r="O10" s="221"/>
      <c r="P10" s="221"/>
      <c r="Q10" s="1">
        <f>'JULY 15'!Q34</f>
        <v>9356846</v>
      </c>
      <c r="R10" s="230"/>
      <c r="S10" s="231"/>
      <c r="T10" s="232"/>
      <c r="U10" s="173" t="s">
        <v>75</v>
      </c>
      <c r="V10" s="173" t="s">
        <v>75</v>
      </c>
      <c r="W10" s="233"/>
      <c r="X10" s="37" t="s">
        <v>76</v>
      </c>
      <c r="Y10" s="37" t="s">
        <v>77</v>
      </c>
      <c r="Z10" s="37" t="s">
        <v>78</v>
      </c>
      <c r="AA10" s="37" t="s">
        <v>79</v>
      </c>
      <c r="AB10" s="37" t="s">
        <v>80</v>
      </c>
      <c r="AC10" s="37" t="s">
        <v>81</v>
      </c>
      <c r="AD10" s="37" t="s">
        <v>82</v>
      </c>
      <c r="AE10" s="37" t="s">
        <v>83</v>
      </c>
      <c r="AF10" s="38"/>
      <c r="AG10" s="1">
        <f>'JULY 15'!AG34</f>
        <v>48393960</v>
      </c>
      <c r="AH10" s="222"/>
      <c r="AI10" s="238"/>
      <c r="AJ10" s="173" t="s">
        <v>84</v>
      </c>
      <c r="AK10" s="173" t="s">
        <v>84</v>
      </c>
      <c r="AL10" s="173" t="s">
        <v>84</v>
      </c>
      <c r="AM10" s="173" t="s">
        <v>84</v>
      </c>
      <c r="AN10" s="173" t="s">
        <v>84</v>
      </c>
      <c r="AO10" s="173" t="s">
        <v>84</v>
      </c>
      <c r="AP10" s="1">
        <f>'JULY 15'!AP34</f>
        <v>11026709</v>
      </c>
      <c r="AQ10" s="221"/>
      <c r="AR10" s="174" t="s">
        <v>85</v>
      </c>
      <c r="AS10" s="222"/>
      <c r="AV10" s="39" t="s">
        <v>86</v>
      </c>
      <c r="AW10" s="39" t="s">
        <v>87</v>
      </c>
      <c r="AY10" s="80" t="s">
        <v>126</v>
      </c>
    </row>
    <row r="11" spans="2:51" x14ac:dyDescent="0.25">
      <c r="B11" s="40">
        <v>2</v>
      </c>
      <c r="C11" s="40">
        <v>4.1666666666666664E-2</v>
      </c>
      <c r="D11" s="102">
        <v>4</v>
      </c>
      <c r="E11" s="41">
        <f t="shared" ref="E11:E34" si="0">D11/1.42</f>
        <v>2.8169014084507045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139</v>
      </c>
      <c r="P11" s="103">
        <v>109</v>
      </c>
      <c r="Q11" s="103">
        <v>9361654</v>
      </c>
      <c r="R11" s="46">
        <f>IF(ISBLANK(Q11),"-",Q11-Q10)</f>
        <v>4808</v>
      </c>
      <c r="S11" s="47">
        <f>R11*24/1000</f>
        <v>115.392</v>
      </c>
      <c r="T11" s="47">
        <f>R11/1000</f>
        <v>4.8079999999999998</v>
      </c>
      <c r="U11" s="104">
        <v>4</v>
      </c>
      <c r="V11" s="104">
        <f>U11</f>
        <v>4</v>
      </c>
      <c r="W11" s="105" t="s">
        <v>131</v>
      </c>
      <c r="X11" s="107">
        <v>0</v>
      </c>
      <c r="Y11" s="107">
        <v>0</v>
      </c>
      <c r="Z11" s="107">
        <v>1187</v>
      </c>
      <c r="AA11" s="107">
        <v>1185</v>
      </c>
      <c r="AB11" s="107">
        <v>1056</v>
      </c>
      <c r="AC11" s="48" t="s">
        <v>90</v>
      </c>
      <c r="AD11" s="48" t="s">
        <v>90</v>
      </c>
      <c r="AE11" s="48" t="s">
        <v>90</v>
      </c>
      <c r="AF11" s="106" t="s">
        <v>90</v>
      </c>
      <c r="AG11" s="112">
        <v>48395140</v>
      </c>
      <c r="AH11" s="49">
        <f>IF(ISBLANK(AG11),"-",AG11-AG10)</f>
        <v>1180</v>
      </c>
      <c r="AI11" s="50">
        <f>AH11/T11</f>
        <v>245.42429284525792</v>
      </c>
      <c r="AJ11" s="95">
        <v>0</v>
      </c>
      <c r="AK11" s="95">
        <v>0</v>
      </c>
      <c r="AL11" s="95">
        <v>1</v>
      </c>
      <c r="AM11" s="95">
        <v>1</v>
      </c>
      <c r="AN11" s="95">
        <v>1</v>
      </c>
      <c r="AO11" s="95">
        <v>0.7</v>
      </c>
      <c r="AP11" s="107">
        <v>11027364</v>
      </c>
      <c r="AQ11" s="107">
        <f t="shared" ref="AQ11:AQ34" si="1">AP11-AP10</f>
        <v>655</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137</v>
      </c>
      <c r="P12" s="103">
        <v>108</v>
      </c>
      <c r="Q12" s="103">
        <v>9366194</v>
      </c>
      <c r="R12" s="46">
        <f t="shared" ref="R12:R34" si="4">IF(ISBLANK(Q12),"-",Q12-Q11)</f>
        <v>4540</v>
      </c>
      <c r="S12" s="47">
        <f t="shared" ref="S12:S34" si="5">R12*24/1000</f>
        <v>108.96</v>
      </c>
      <c r="T12" s="47">
        <f t="shared" ref="T12:T34" si="6">R12/1000</f>
        <v>4.54</v>
      </c>
      <c r="U12" s="104">
        <v>5.4</v>
      </c>
      <c r="V12" s="104">
        <f t="shared" ref="V12:V34" si="7">U12</f>
        <v>5.4</v>
      </c>
      <c r="W12" s="105" t="s">
        <v>131</v>
      </c>
      <c r="X12" s="107">
        <v>0</v>
      </c>
      <c r="Y12" s="107">
        <v>0</v>
      </c>
      <c r="Z12" s="107">
        <v>1187</v>
      </c>
      <c r="AA12" s="107">
        <v>1185</v>
      </c>
      <c r="AB12" s="107">
        <v>1056</v>
      </c>
      <c r="AC12" s="48" t="s">
        <v>90</v>
      </c>
      <c r="AD12" s="48" t="s">
        <v>90</v>
      </c>
      <c r="AE12" s="48" t="s">
        <v>90</v>
      </c>
      <c r="AF12" s="106" t="s">
        <v>90</v>
      </c>
      <c r="AG12" s="112">
        <v>48396244</v>
      </c>
      <c r="AH12" s="49">
        <f>IF(ISBLANK(AG12),"-",AG12-AG11)</f>
        <v>1104</v>
      </c>
      <c r="AI12" s="50">
        <f t="shared" ref="AI12:AI34" si="8">AH12/T12</f>
        <v>243.17180616740089</v>
      </c>
      <c r="AJ12" s="95">
        <v>0</v>
      </c>
      <c r="AK12" s="95">
        <v>0</v>
      </c>
      <c r="AL12" s="95">
        <v>1</v>
      </c>
      <c r="AM12" s="95">
        <v>1</v>
      </c>
      <c r="AN12" s="95">
        <v>1</v>
      </c>
      <c r="AO12" s="95">
        <v>0.7</v>
      </c>
      <c r="AP12" s="107">
        <v>11028146</v>
      </c>
      <c r="AQ12" s="107">
        <f t="shared" si="1"/>
        <v>782</v>
      </c>
      <c r="AR12" s="110">
        <v>1.02</v>
      </c>
      <c r="AS12" s="52" t="s">
        <v>113</v>
      </c>
      <c r="AV12" s="39" t="s">
        <v>92</v>
      </c>
      <c r="AW12" s="39" t="s">
        <v>93</v>
      </c>
      <c r="AY12" s="80" t="s">
        <v>124</v>
      </c>
    </row>
    <row r="13" spans="2:51" x14ac:dyDescent="0.25">
      <c r="B13" s="40">
        <v>2.0833333333333299</v>
      </c>
      <c r="C13" s="40">
        <v>0.125</v>
      </c>
      <c r="D13" s="102">
        <v>4</v>
      </c>
      <c r="E13" s="41">
        <f t="shared" si="0"/>
        <v>2.8169014084507045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134</v>
      </c>
      <c r="P13" s="103">
        <v>108</v>
      </c>
      <c r="Q13" s="103">
        <v>9370629</v>
      </c>
      <c r="R13" s="46">
        <f t="shared" si="4"/>
        <v>4435</v>
      </c>
      <c r="S13" s="47">
        <f t="shared" si="5"/>
        <v>106.44</v>
      </c>
      <c r="T13" s="47">
        <f t="shared" si="6"/>
        <v>4.4349999999999996</v>
      </c>
      <c r="U13" s="104">
        <v>6.8</v>
      </c>
      <c r="V13" s="104">
        <f t="shared" si="7"/>
        <v>6.8</v>
      </c>
      <c r="W13" s="105" t="s">
        <v>131</v>
      </c>
      <c r="X13" s="107">
        <v>0</v>
      </c>
      <c r="Y13" s="107">
        <v>0</v>
      </c>
      <c r="Z13" s="107">
        <v>1136</v>
      </c>
      <c r="AA13" s="107">
        <v>1185</v>
      </c>
      <c r="AB13" s="107">
        <v>1055</v>
      </c>
      <c r="AC13" s="48" t="s">
        <v>90</v>
      </c>
      <c r="AD13" s="48" t="s">
        <v>90</v>
      </c>
      <c r="AE13" s="48" t="s">
        <v>90</v>
      </c>
      <c r="AF13" s="106" t="s">
        <v>90</v>
      </c>
      <c r="AG13" s="112">
        <v>48397288</v>
      </c>
      <c r="AH13" s="49">
        <f>IF(ISBLANK(AG13),"-",AG13-AG12)</f>
        <v>1044</v>
      </c>
      <c r="AI13" s="50">
        <f t="shared" si="8"/>
        <v>235.40022547914319</v>
      </c>
      <c r="AJ13" s="95">
        <v>0</v>
      </c>
      <c r="AK13" s="95">
        <v>0</v>
      </c>
      <c r="AL13" s="95">
        <v>1</v>
      </c>
      <c r="AM13" s="95">
        <v>1</v>
      </c>
      <c r="AN13" s="95">
        <v>1</v>
      </c>
      <c r="AO13" s="95">
        <v>0.7</v>
      </c>
      <c r="AP13" s="107">
        <v>11028936</v>
      </c>
      <c r="AQ13" s="107">
        <f t="shared" si="1"/>
        <v>790</v>
      </c>
      <c r="AR13" s="51"/>
      <c r="AS13" s="52" t="s">
        <v>113</v>
      </c>
      <c r="AV13" s="39" t="s">
        <v>94</v>
      </c>
      <c r="AW13" s="39" t="s">
        <v>95</v>
      </c>
      <c r="AY13" s="80" t="s">
        <v>129</v>
      </c>
    </row>
    <row r="14" spans="2:51" x14ac:dyDescent="0.25">
      <c r="B14" s="40">
        <v>2.125</v>
      </c>
      <c r="C14" s="40">
        <v>0.16666666666666699</v>
      </c>
      <c r="D14" s="102">
        <v>5</v>
      </c>
      <c r="E14" s="41">
        <f t="shared" si="0"/>
        <v>3.5211267605633805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122</v>
      </c>
      <c r="P14" s="103">
        <v>112</v>
      </c>
      <c r="Q14" s="103">
        <v>9374832</v>
      </c>
      <c r="R14" s="46">
        <f t="shared" si="4"/>
        <v>4203</v>
      </c>
      <c r="S14" s="47">
        <f t="shared" si="5"/>
        <v>100.872</v>
      </c>
      <c r="T14" s="47">
        <f t="shared" si="6"/>
        <v>4.2030000000000003</v>
      </c>
      <c r="U14" s="104">
        <v>8.6</v>
      </c>
      <c r="V14" s="104">
        <f t="shared" si="7"/>
        <v>8.6</v>
      </c>
      <c r="W14" s="105" t="s">
        <v>131</v>
      </c>
      <c r="X14" s="107">
        <v>0</v>
      </c>
      <c r="Y14" s="107">
        <v>0</v>
      </c>
      <c r="Z14" s="107">
        <v>1146</v>
      </c>
      <c r="AA14" s="107">
        <v>1185</v>
      </c>
      <c r="AB14" s="107">
        <v>1055</v>
      </c>
      <c r="AC14" s="48" t="s">
        <v>90</v>
      </c>
      <c r="AD14" s="48" t="s">
        <v>90</v>
      </c>
      <c r="AE14" s="48" t="s">
        <v>90</v>
      </c>
      <c r="AF14" s="106" t="s">
        <v>90</v>
      </c>
      <c r="AG14" s="112">
        <v>48398352</v>
      </c>
      <c r="AH14" s="49">
        <f t="shared" ref="AH14:AH34" si="9">IF(ISBLANK(AG14),"-",AG14-AG13)</f>
        <v>1064</v>
      </c>
      <c r="AI14" s="50">
        <f t="shared" si="8"/>
        <v>253.15251011182488</v>
      </c>
      <c r="AJ14" s="95">
        <v>0</v>
      </c>
      <c r="AK14" s="95">
        <v>0</v>
      </c>
      <c r="AL14" s="95">
        <v>1</v>
      </c>
      <c r="AM14" s="95">
        <v>1</v>
      </c>
      <c r="AN14" s="95">
        <v>1</v>
      </c>
      <c r="AO14" s="95">
        <v>0.7</v>
      </c>
      <c r="AP14" s="107">
        <v>11029678</v>
      </c>
      <c r="AQ14" s="107">
        <f>AP14-AP13</f>
        <v>742</v>
      </c>
      <c r="AR14" s="51"/>
      <c r="AS14" s="52" t="s">
        <v>113</v>
      </c>
      <c r="AT14" s="54"/>
      <c r="AV14" s="39" t="s">
        <v>96</v>
      </c>
      <c r="AW14" s="39" t="s">
        <v>97</v>
      </c>
      <c r="AY14" s="80" t="s">
        <v>140</v>
      </c>
    </row>
    <row r="15" spans="2:51" ht="14.25" customHeight="1" x14ac:dyDescent="0.25">
      <c r="B15" s="40">
        <v>2.1666666666666701</v>
      </c>
      <c r="C15" s="40">
        <v>0.20833333333333301</v>
      </c>
      <c r="D15" s="102">
        <v>5</v>
      </c>
      <c r="E15" s="41">
        <f t="shared" si="0"/>
        <v>3.5211267605633805</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126</v>
      </c>
      <c r="P15" s="103">
        <v>116</v>
      </c>
      <c r="Q15" s="103">
        <v>9379095</v>
      </c>
      <c r="R15" s="46">
        <f t="shared" si="4"/>
        <v>4263</v>
      </c>
      <c r="S15" s="47">
        <f t="shared" si="5"/>
        <v>102.312</v>
      </c>
      <c r="T15" s="47">
        <f t="shared" si="6"/>
        <v>4.2629999999999999</v>
      </c>
      <c r="U15" s="104">
        <v>9.5</v>
      </c>
      <c r="V15" s="104">
        <f t="shared" si="7"/>
        <v>9.5</v>
      </c>
      <c r="W15" s="105" t="s">
        <v>131</v>
      </c>
      <c r="X15" s="107">
        <v>0</v>
      </c>
      <c r="Y15" s="107">
        <v>0</v>
      </c>
      <c r="Z15" s="107">
        <v>1146</v>
      </c>
      <c r="AA15" s="107">
        <v>1185</v>
      </c>
      <c r="AB15" s="107">
        <v>1056</v>
      </c>
      <c r="AC15" s="48" t="s">
        <v>90</v>
      </c>
      <c r="AD15" s="48" t="s">
        <v>90</v>
      </c>
      <c r="AE15" s="48" t="s">
        <v>90</v>
      </c>
      <c r="AF15" s="106" t="s">
        <v>90</v>
      </c>
      <c r="AG15" s="112">
        <v>48399450</v>
      </c>
      <c r="AH15" s="49">
        <f t="shared" si="9"/>
        <v>1098</v>
      </c>
      <c r="AI15" s="50">
        <f t="shared" si="8"/>
        <v>257.56509500351865</v>
      </c>
      <c r="AJ15" s="95">
        <v>0</v>
      </c>
      <c r="AK15" s="95">
        <v>0</v>
      </c>
      <c r="AL15" s="95">
        <v>1</v>
      </c>
      <c r="AM15" s="95">
        <v>1</v>
      </c>
      <c r="AN15" s="95">
        <v>1</v>
      </c>
      <c r="AO15" s="95">
        <v>0.7</v>
      </c>
      <c r="AP15" s="107">
        <v>11030052</v>
      </c>
      <c r="AQ15" s="107">
        <f>AP15-AP14</f>
        <v>374</v>
      </c>
      <c r="AR15" s="51"/>
      <c r="AS15" s="52" t="s">
        <v>113</v>
      </c>
      <c r="AV15" s="39" t="s">
        <v>98</v>
      </c>
      <c r="AW15" s="39" t="s">
        <v>99</v>
      </c>
      <c r="AY15" s="94"/>
    </row>
    <row r="16" spans="2:51" x14ac:dyDescent="0.25">
      <c r="B16" s="40">
        <v>2.2083333333333299</v>
      </c>
      <c r="C16" s="40">
        <v>0.25</v>
      </c>
      <c r="D16" s="102">
        <v>6</v>
      </c>
      <c r="E16" s="41">
        <f t="shared" si="0"/>
        <v>4.2253521126760569</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139</v>
      </c>
      <c r="P16" s="103">
        <v>137</v>
      </c>
      <c r="Q16" s="103">
        <v>9383776</v>
      </c>
      <c r="R16" s="46">
        <f t="shared" si="4"/>
        <v>4681</v>
      </c>
      <c r="S16" s="47">
        <f t="shared" si="5"/>
        <v>112.34399999999999</v>
      </c>
      <c r="T16" s="47">
        <f t="shared" si="6"/>
        <v>4.681</v>
      </c>
      <c r="U16" s="104">
        <v>9.5</v>
      </c>
      <c r="V16" s="104">
        <f t="shared" si="7"/>
        <v>9.5</v>
      </c>
      <c r="W16" s="105" t="s">
        <v>131</v>
      </c>
      <c r="X16" s="107">
        <v>0</v>
      </c>
      <c r="Y16" s="107">
        <v>0</v>
      </c>
      <c r="Z16" s="107">
        <v>1186</v>
      </c>
      <c r="AA16" s="107">
        <v>1185</v>
      </c>
      <c r="AB16" s="107">
        <v>1097</v>
      </c>
      <c r="AC16" s="48" t="s">
        <v>90</v>
      </c>
      <c r="AD16" s="48" t="s">
        <v>90</v>
      </c>
      <c r="AE16" s="48" t="s">
        <v>90</v>
      </c>
      <c r="AF16" s="106" t="s">
        <v>90</v>
      </c>
      <c r="AG16" s="112">
        <v>48400692</v>
      </c>
      <c r="AH16" s="49">
        <f t="shared" si="9"/>
        <v>1242</v>
      </c>
      <c r="AI16" s="50">
        <f t="shared" si="8"/>
        <v>265.32792138431961</v>
      </c>
      <c r="AJ16" s="95">
        <v>0</v>
      </c>
      <c r="AK16" s="95">
        <v>0</v>
      </c>
      <c r="AL16" s="95">
        <v>1</v>
      </c>
      <c r="AM16" s="95">
        <v>1</v>
      </c>
      <c r="AN16" s="95">
        <v>1</v>
      </c>
      <c r="AO16" s="95">
        <v>0</v>
      </c>
      <c r="AP16" s="107">
        <v>11030052</v>
      </c>
      <c r="AQ16" s="107">
        <f>AP16-AP15</f>
        <v>0</v>
      </c>
      <c r="AR16" s="53">
        <v>1.1599999999999999</v>
      </c>
      <c r="AS16" s="52" t="s">
        <v>101</v>
      </c>
      <c r="AV16" s="39" t="s">
        <v>102</v>
      </c>
      <c r="AW16" s="39" t="s">
        <v>103</v>
      </c>
      <c r="AY16" s="94"/>
    </row>
    <row r="17" spans="1:51" x14ac:dyDescent="0.25">
      <c r="B17" s="40">
        <v>2.25</v>
      </c>
      <c r="C17" s="40">
        <v>0.29166666666666702</v>
      </c>
      <c r="D17" s="102">
        <v>6</v>
      </c>
      <c r="E17" s="41">
        <f t="shared" si="0"/>
        <v>4.2253521126760569</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146</v>
      </c>
      <c r="P17" s="103">
        <v>139</v>
      </c>
      <c r="Q17" s="103">
        <v>9389518</v>
      </c>
      <c r="R17" s="46">
        <f t="shared" si="4"/>
        <v>5742</v>
      </c>
      <c r="S17" s="47">
        <f t="shared" si="5"/>
        <v>137.80799999999999</v>
      </c>
      <c r="T17" s="47">
        <f t="shared" si="6"/>
        <v>5.742</v>
      </c>
      <c r="U17" s="104">
        <v>9.5</v>
      </c>
      <c r="V17" s="104">
        <f t="shared" si="7"/>
        <v>9.5</v>
      </c>
      <c r="W17" s="105" t="s">
        <v>131</v>
      </c>
      <c r="X17" s="107">
        <v>0</v>
      </c>
      <c r="Y17" s="107">
        <v>0</v>
      </c>
      <c r="Z17" s="107">
        <v>1187</v>
      </c>
      <c r="AA17" s="107">
        <v>1185</v>
      </c>
      <c r="AB17" s="107">
        <v>1187</v>
      </c>
      <c r="AC17" s="48" t="s">
        <v>90</v>
      </c>
      <c r="AD17" s="48" t="s">
        <v>90</v>
      </c>
      <c r="AE17" s="48" t="s">
        <v>90</v>
      </c>
      <c r="AF17" s="106" t="s">
        <v>90</v>
      </c>
      <c r="AG17" s="112">
        <v>48401916</v>
      </c>
      <c r="AH17" s="49">
        <f t="shared" si="9"/>
        <v>1224</v>
      </c>
      <c r="AI17" s="50">
        <f t="shared" si="8"/>
        <v>213.16614420062695</v>
      </c>
      <c r="AJ17" s="95">
        <v>0</v>
      </c>
      <c r="AK17" s="95">
        <v>0</v>
      </c>
      <c r="AL17" s="95">
        <v>1</v>
      </c>
      <c r="AM17" s="95">
        <v>1</v>
      </c>
      <c r="AN17" s="95">
        <v>1</v>
      </c>
      <c r="AO17" s="95">
        <v>0</v>
      </c>
      <c r="AP17" s="107">
        <v>11030052</v>
      </c>
      <c r="AQ17" s="107">
        <f t="shared" si="1"/>
        <v>0</v>
      </c>
      <c r="AR17" s="51"/>
      <c r="AS17" s="52" t="s">
        <v>101</v>
      </c>
      <c r="AT17" s="54"/>
      <c r="AV17" s="39" t="s">
        <v>104</v>
      </c>
      <c r="AW17" s="39" t="s">
        <v>105</v>
      </c>
      <c r="AY17" s="97"/>
    </row>
    <row r="18" spans="1:51" x14ac:dyDescent="0.25">
      <c r="B18" s="40">
        <v>2.2916666666666701</v>
      </c>
      <c r="C18" s="40">
        <v>0.33333333333333298</v>
      </c>
      <c r="D18" s="102">
        <v>6</v>
      </c>
      <c r="E18" s="41">
        <f t="shared" si="0"/>
        <v>4.2253521126760569</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138</v>
      </c>
      <c r="P18" s="103">
        <v>145</v>
      </c>
      <c r="Q18" s="103">
        <v>9395462</v>
      </c>
      <c r="R18" s="46">
        <f t="shared" si="4"/>
        <v>5944</v>
      </c>
      <c r="S18" s="47">
        <f t="shared" si="5"/>
        <v>142.65600000000001</v>
      </c>
      <c r="T18" s="47">
        <f t="shared" si="6"/>
        <v>5.944</v>
      </c>
      <c r="U18" s="104">
        <v>9.1999999999999993</v>
      </c>
      <c r="V18" s="104">
        <f t="shared" si="7"/>
        <v>9.1999999999999993</v>
      </c>
      <c r="W18" s="105" t="s">
        <v>127</v>
      </c>
      <c r="X18" s="107">
        <v>1016</v>
      </c>
      <c r="Y18" s="107">
        <v>0</v>
      </c>
      <c r="Z18" s="107">
        <v>1187</v>
      </c>
      <c r="AA18" s="107">
        <v>1185</v>
      </c>
      <c r="AB18" s="107">
        <v>1187</v>
      </c>
      <c r="AC18" s="48" t="s">
        <v>90</v>
      </c>
      <c r="AD18" s="48" t="s">
        <v>90</v>
      </c>
      <c r="AE18" s="48" t="s">
        <v>90</v>
      </c>
      <c r="AF18" s="106" t="s">
        <v>90</v>
      </c>
      <c r="AG18" s="112">
        <v>48403244</v>
      </c>
      <c r="AH18" s="49">
        <f t="shared" si="9"/>
        <v>1328</v>
      </c>
      <c r="AI18" s="50">
        <f t="shared" si="8"/>
        <v>223.41857335127861</v>
      </c>
      <c r="AJ18" s="95">
        <v>1</v>
      </c>
      <c r="AK18" s="95">
        <v>0</v>
      </c>
      <c r="AL18" s="95">
        <v>1</v>
      </c>
      <c r="AM18" s="95">
        <v>1</v>
      </c>
      <c r="AN18" s="95">
        <v>1</v>
      </c>
      <c r="AO18" s="95">
        <v>0</v>
      </c>
      <c r="AP18" s="107">
        <v>11030052</v>
      </c>
      <c r="AQ18" s="107">
        <f t="shared" si="1"/>
        <v>0</v>
      </c>
      <c r="AR18" s="51"/>
      <c r="AS18" s="52" t="s">
        <v>101</v>
      </c>
      <c r="AV18" s="39" t="s">
        <v>106</v>
      </c>
      <c r="AW18" s="39" t="s">
        <v>107</v>
      </c>
      <c r="AY18" s="97"/>
    </row>
    <row r="19" spans="1:51" x14ac:dyDescent="0.25">
      <c r="A19" s="94" t="s">
        <v>130</v>
      </c>
      <c r="B19" s="40">
        <v>2.3333333333333299</v>
      </c>
      <c r="C19" s="40">
        <v>0.375</v>
      </c>
      <c r="D19" s="102">
        <v>6</v>
      </c>
      <c r="E19" s="41">
        <f t="shared" si="0"/>
        <v>4.2253521126760569</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132</v>
      </c>
      <c r="P19" s="103">
        <v>146</v>
      </c>
      <c r="Q19" s="103">
        <v>9401625</v>
      </c>
      <c r="R19" s="46">
        <f t="shared" si="4"/>
        <v>6163</v>
      </c>
      <c r="S19" s="47">
        <f t="shared" si="5"/>
        <v>147.91200000000001</v>
      </c>
      <c r="T19" s="47">
        <f t="shared" si="6"/>
        <v>6.1630000000000003</v>
      </c>
      <c r="U19" s="104">
        <v>8.4</v>
      </c>
      <c r="V19" s="104">
        <f t="shared" si="7"/>
        <v>8.4</v>
      </c>
      <c r="W19" s="105" t="s">
        <v>127</v>
      </c>
      <c r="X19" s="107">
        <v>1067</v>
      </c>
      <c r="Y19" s="107">
        <v>0</v>
      </c>
      <c r="Z19" s="107">
        <v>1186</v>
      </c>
      <c r="AA19" s="107">
        <v>1185</v>
      </c>
      <c r="AB19" s="107">
        <v>1187</v>
      </c>
      <c r="AC19" s="48" t="s">
        <v>90</v>
      </c>
      <c r="AD19" s="48" t="s">
        <v>90</v>
      </c>
      <c r="AE19" s="48" t="s">
        <v>90</v>
      </c>
      <c r="AF19" s="106" t="s">
        <v>90</v>
      </c>
      <c r="AG19" s="112">
        <v>48404644</v>
      </c>
      <c r="AH19" s="49">
        <f t="shared" si="9"/>
        <v>1400</v>
      </c>
      <c r="AI19" s="50">
        <f t="shared" si="8"/>
        <v>227.16209638163232</v>
      </c>
      <c r="AJ19" s="95">
        <v>1</v>
      </c>
      <c r="AK19" s="95">
        <v>0</v>
      </c>
      <c r="AL19" s="95">
        <v>1</v>
      </c>
      <c r="AM19" s="95">
        <v>1</v>
      </c>
      <c r="AN19" s="95">
        <v>1</v>
      </c>
      <c r="AO19" s="95">
        <v>0</v>
      </c>
      <c r="AP19" s="107">
        <v>11030052</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127</v>
      </c>
      <c r="P20" s="103">
        <v>143</v>
      </c>
      <c r="Q20" s="103">
        <v>9407966</v>
      </c>
      <c r="R20" s="46">
        <f t="shared" si="4"/>
        <v>6341</v>
      </c>
      <c r="S20" s="47">
        <f t="shared" si="5"/>
        <v>152.184</v>
      </c>
      <c r="T20" s="47">
        <f t="shared" si="6"/>
        <v>6.3410000000000002</v>
      </c>
      <c r="U20" s="104">
        <v>7.5</v>
      </c>
      <c r="V20" s="104">
        <f t="shared" si="7"/>
        <v>7.5</v>
      </c>
      <c r="W20" s="105" t="s">
        <v>127</v>
      </c>
      <c r="X20" s="107">
        <v>1148</v>
      </c>
      <c r="Y20" s="107">
        <v>0</v>
      </c>
      <c r="Z20" s="107">
        <v>1186</v>
      </c>
      <c r="AA20" s="107">
        <v>1185</v>
      </c>
      <c r="AB20" s="107">
        <v>1187</v>
      </c>
      <c r="AC20" s="48" t="s">
        <v>90</v>
      </c>
      <c r="AD20" s="48" t="s">
        <v>90</v>
      </c>
      <c r="AE20" s="48" t="s">
        <v>90</v>
      </c>
      <c r="AF20" s="106" t="s">
        <v>90</v>
      </c>
      <c r="AG20" s="112">
        <v>48406112</v>
      </c>
      <c r="AH20" s="49">
        <f t="shared" si="9"/>
        <v>1468</v>
      </c>
      <c r="AI20" s="50">
        <f t="shared" si="8"/>
        <v>231.50922567418388</v>
      </c>
      <c r="AJ20" s="95">
        <v>1</v>
      </c>
      <c r="AK20" s="95">
        <v>0</v>
      </c>
      <c r="AL20" s="95">
        <v>1</v>
      </c>
      <c r="AM20" s="95">
        <v>1</v>
      </c>
      <c r="AN20" s="95">
        <v>1</v>
      </c>
      <c r="AO20" s="95">
        <v>0</v>
      </c>
      <c r="AP20" s="107">
        <v>11030052</v>
      </c>
      <c r="AQ20" s="107">
        <v>0</v>
      </c>
      <c r="AR20" s="53">
        <v>1.29</v>
      </c>
      <c r="AS20" s="52" t="s">
        <v>130</v>
      </c>
      <c r="AY20" s="97"/>
    </row>
    <row r="21" spans="1:51" x14ac:dyDescent="0.25">
      <c r="B21" s="40">
        <v>2.4166666666666701</v>
      </c>
      <c r="C21" s="40">
        <v>0.45833333333333298</v>
      </c>
      <c r="D21" s="102">
        <v>5</v>
      </c>
      <c r="E21" s="41">
        <f t="shared" si="0"/>
        <v>3.5211267605633805</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128</v>
      </c>
      <c r="P21" s="103">
        <v>144</v>
      </c>
      <c r="Q21" s="103">
        <v>9413834</v>
      </c>
      <c r="R21" s="46">
        <f t="shared" si="4"/>
        <v>5868</v>
      </c>
      <c r="S21" s="47">
        <f t="shared" si="5"/>
        <v>140.83199999999999</v>
      </c>
      <c r="T21" s="47">
        <f t="shared" si="6"/>
        <v>5.8680000000000003</v>
      </c>
      <c r="U21" s="104">
        <v>6.5</v>
      </c>
      <c r="V21" s="104">
        <f t="shared" si="7"/>
        <v>6.5</v>
      </c>
      <c r="W21" s="105" t="s">
        <v>127</v>
      </c>
      <c r="X21" s="107">
        <v>1148</v>
      </c>
      <c r="Y21" s="107">
        <v>0</v>
      </c>
      <c r="Z21" s="107">
        <v>1187</v>
      </c>
      <c r="AA21" s="107">
        <v>1185</v>
      </c>
      <c r="AB21" s="107">
        <v>1187</v>
      </c>
      <c r="AC21" s="48" t="s">
        <v>90</v>
      </c>
      <c r="AD21" s="48" t="s">
        <v>90</v>
      </c>
      <c r="AE21" s="48" t="s">
        <v>90</v>
      </c>
      <c r="AF21" s="106" t="s">
        <v>90</v>
      </c>
      <c r="AG21" s="112">
        <v>48407492</v>
      </c>
      <c r="AH21" s="49">
        <f t="shared" si="9"/>
        <v>1380</v>
      </c>
      <c r="AI21" s="50">
        <f t="shared" si="8"/>
        <v>235.17382413087932</v>
      </c>
      <c r="AJ21" s="95">
        <v>1</v>
      </c>
      <c r="AK21" s="95">
        <v>0</v>
      </c>
      <c r="AL21" s="95">
        <v>1</v>
      </c>
      <c r="AM21" s="95">
        <v>1</v>
      </c>
      <c r="AN21" s="95">
        <v>1</v>
      </c>
      <c r="AO21" s="95">
        <v>0</v>
      </c>
      <c r="AP21" s="107">
        <v>11030052</v>
      </c>
      <c r="AQ21" s="107">
        <f t="shared" si="1"/>
        <v>0</v>
      </c>
      <c r="AR21" s="51"/>
      <c r="AS21" s="52" t="s">
        <v>101</v>
      </c>
      <c r="AY21" s="97"/>
    </row>
    <row r="22" spans="1:51" x14ac:dyDescent="0.25">
      <c r="A22" s="94" t="s">
        <v>138</v>
      </c>
      <c r="B22" s="40">
        <v>2.4583333333333299</v>
      </c>
      <c r="C22" s="40">
        <v>0.5</v>
      </c>
      <c r="D22" s="102">
        <v>5</v>
      </c>
      <c r="E22" s="41">
        <f t="shared" si="0"/>
        <v>3.5211267605633805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126</v>
      </c>
      <c r="P22" s="103">
        <v>142</v>
      </c>
      <c r="Q22" s="103">
        <v>9419918</v>
      </c>
      <c r="R22" s="46">
        <f t="shared" si="4"/>
        <v>6084</v>
      </c>
      <c r="S22" s="47">
        <f t="shared" si="5"/>
        <v>146.01599999999999</v>
      </c>
      <c r="T22" s="47">
        <f t="shared" si="6"/>
        <v>6.0839999999999996</v>
      </c>
      <c r="U22" s="104">
        <v>5.6</v>
      </c>
      <c r="V22" s="104">
        <f t="shared" si="7"/>
        <v>5.6</v>
      </c>
      <c r="W22" s="105" t="s">
        <v>127</v>
      </c>
      <c r="X22" s="107">
        <v>1149</v>
      </c>
      <c r="Y22" s="107">
        <v>0</v>
      </c>
      <c r="Z22" s="107">
        <v>1186</v>
      </c>
      <c r="AA22" s="107">
        <v>1185</v>
      </c>
      <c r="AB22" s="107">
        <v>1187</v>
      </c>
      <c r="AC22" s="48" t="s">
        <v>90</v>
      </c>
      <c r="AD22" s="48" t="s">
        <v>90</v>
      </c>
      <c r="AE22" s="48" t="s">
        <v>90</v>
      </c>
      <c r="AF22" s="106" t="s">
        <v>90</v>
      </c>
      <c r="AG22" s="112">
        <v>48408916</v>
      </c>
      <c r="AH22" s="49">
        <f t="shared" si="9"/>
        <v>1424</v>
      </c>
      <c r="AI22" s="50">
        <f t="shared" si="8"/>
        <v>234.05654174884947</v>
      </c>
      <c r="AJ22" s="95">
        <v>1</v>
      </c>
      <c r="AK22" s="95">
        <v>0</v>
      </c>
      <c r="AL22" s="95">
        <v>1</v>
      </c>
      <c r="AM22" s="95">
        <v>1</v>
      </c>
      <c r="AN22" s="95">
        <v>1</v>
      </c>
      <c r="AO22" s="95">
        <v>0</v>
      </c>
      <c r="AP22" s="107">
        <v>11030052</v>
      </c>
      <c r="AQ22" s="107">
        <f t="shared" si="1"/>
        <v>0</v>
      </c>
      <c r="AR22" s="51"/>
      <c r="AS22" s="52" t="s">
        <v>101</v>
      </c>
      <c r="AV22" s="55" t="s">
        <v>110</v>
      </c>
      <c r="AY22" s="97"/>
    </row>
    <row r="23" spans="1:51" x14ac:dyDescent="0.25">
      <c r="B23" s="40">
        <v>2.5</v>
      </c>
      <c r="C23" s="40">
        <v>0.54166666666666696</v>
      </c>
      <c r="D23" s="102">
        <v>4</v>
      </c>
      <c r="E23" s="41">
        <f t="shared" si="0"/>
        <v>2.8169014084507045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125</v>
      </c>
      <c r="P23" s="103">
        <v>144</v>
      </c>
      <c r="Q23" s="103">
        <v>9426284</v>
      </c>
      <c r="R23" s="46">
        <f t="shared" si="4"/>
        <v>6366</v>
      </c>
      <c r="S23" s="47">
        <f t="shared" si="5"/>
        <v>152.78399999999999</v>
      </c>
      <c r="T23" s="47">
        <f t="shared" si="6"/>
        <v>6.3659999999999997</v>
      </c>
      <c r="U23" s="104">
        <v>4.7</v>
      </c>
      <c r="V23" s="104">
        <f t="shared" si="7"/>
        <v>4.7</v>
      </c>
      <c r="W23" s="105" t="s">
        <v>127</v>
      </c>
      <c r="X23" s="107">
        <v>1148</v>
      </c>
      <c r="Y23" s="107">
        <v>0</v>
      </c>
      <c r="Z23" s="107">
        <v>1187</v>
      </c>
      <c r="AA23" s="107">
        <v>1185</v>
      </c>
      <c r="AB23" s="107">
        <v>1186</v>
      </c>
      <c r="AC23" s="48" t="s">
        <v>90</v>
      </c>
      <c r="AD23" s="48" t="s">
        <v>90</v>
      </c>
      <c r="AE23" s="48" t="s">
        <v>90</v>
      </c>
      <c r="AF23" s="106" t="s">
        <v>90</v>
      </c>
      <c r="AG23" s="112">
        <v>48410360</v>
      </c>
      <c r="AH23" s="49">
        <f t="shared" si="9"/>
        <v>1444</v>
      </c>
      <c r="AI23" s="50">
        <f t="shared" si="8"/>
        <v>226.83003455859253</v>
      </c>
      <c r="AJ23" s="95">
        <v>1</v>
      </c>
      <c r="AK23" s="95">
        <v>0</v>
      </c>
      <c r="AL23" s="95">
        <v>1</v>
      </c>
      <c r="AM23" s="95">
        <v>1</v>
      </c>
      <c r="AN23" s="95">
        <v>1</v>
      </c>
      <c r="AO23" s="95">
        <v>0</v>
      </c>
      <c r="AP23" s="107">
        <v>11030052</v>
      </c>
      <c r="AQ23" s="107">
        <f t="shared" si="1"/>
        <v>0</v>
      </c>
      <c r="AR23" s="51"/>
      <c r="AS23" s="52" t="s">
        <v>113</v>
      </c>
      <c r="AT23" s="54"/>
      <c r="AV23" s="56" t="s">
        <v>111</v>
      </c>
      <c r="AW23" s="57" t="s">
        <v>112</v>
      </c>
      <c r="AY23" s="97"/>
    </row>
    <row r="24" spans="1:51" x14ac:dyDescent="0.25">
      <c r="B24" s="40">
        <v>2.5416666666666701</v>
      </c>
      <c r="C24" s="40">
        <v>0.58333333333333404</v>
      </c>
      <c r="D24" s="102">
        <v>4</v>
      </c>
      <c r="E24" s="41">
        <f t="shared" si="0"/>
        <v>2.8169014084507045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131</v>
      </c>
      <c r="P24" s="103">
        <v>130</v>
      </c>
      <c r="Q24" s="103">
        <v>9431734</v>
      </c>
      <c r="R24" s="46">
        <f t="shared" si="4"/>
        <v>5450</v>
      </c>
      <c r="S24" s="47">
        <f t="shared" si="5"/>
        <v>130.80000000000001</v>
      </c>
      <c r="T24" s="47">
        <f t="shared" si="6"/>
        <v>5.45</v>
      </c>
      <c r="U24" s="104">
        <v>3.9</v>
      </c>
      <c r="V24" s="104">
        <f t="shared" si="7"/>
        <v>3.9</v>
      </c>
      <c r="W24" s="105" t="s">
        <v>127</v>
      </c>
      <c r="X24" s="107">
        <v>1007</v>
      </c>
      <c r="Y24" s="107">
        <v>0</v>
      </c>
      <c r="Z24" s="107">
        <v>1187</v>
      </c>
      <c r="AA24" s="107">
        <v>1185</v>
      </c>
      <c r="AB24" s="107">
        <v>1186</v>
      </c>
      <c r="AC24" s="48" t="s">
        <v>90</v>
      </c>
      <c r="AD24" s="48" t="s">
        <v>90</v>
      </c>
      <c r="AE24" s="48" t="s">
        <v>90</v>
      </c>
      <c r="AF24" s="106" t="s">
        <v>90</v>
      </c>
      <c r="AG24" s="112">
        <v>48411661</v>
      </c>
      <c r="AH24" s="49">
        <f>IF(ISBLANK(AG24),"-",AG24-AG23)</f>
        <v>1301</v>
      </c>
      <c r="AI24" s="50">
        <f t="shared" si="8"/>
        <v>238.71559633027522</v>
      </c>
      <c r="AJ24" s="95">
        <v>1</v>
      </c>
      <c r="AK24" s="95">
        <v>0</v>
      </c>
      <c r="AL24" s="95">
        <v>1</v>
      </c>
      <c r="AM24" s="95">
        <v>1</v>
      </c>
      <c r="AN24" s="95">
        <v>1</v>
      </c>
      <c r="AO24" s="95">
        <v>0</v>
      </c>
      <c r="AP24" s="107">
        <v>11030052</v>
      </c>
      <c r="AQ24" s="107">
        <f t="shared" si="1"/>
        <v>0</v>
      </c>
      <c r="AR24" s="53">
        <v>1.18</v>
      </c>
      <c r="AS24" s="52" t="s">
        <v>113</v>
      </c>
      <c r="AV24" s="58" t="s">
        <v>29</v>
      </c>
      <c r="AW24" s="58">
        <v>14.7</v>
      </c>
      <c r="AY24" s="97"/>
    </row>
    <row r="25" spans="1:51" x14ac:dyDescent="0.25">
      <c r="B25" s="40">
        <v>2.5833333333333299</v>
      </c>
      <c r="C25" s="40">
        <v>0.625</v>
      </c>
      <c r="D25" s="102">
        <v>4</v>
      </c>
      <c r="E25" s="41">
        <f t="shared" si="0"/>
        <v>2.8169014084507045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134</v>
      </c>
      <c r="P25" s="103">
        <v>141</v>
      </c>
      <c r="Q25" s="103">
        <v>9437228</v>
      </c>
      <c r="R25" s="46">
        <f t="shared" si="4"/>
        <v>5494</v>
      </c>
      <c r="S25" s="47">
        <f t="shared" si="5"/>
        <v>131.85599999999999</v>
      </c>
      <c r="T25" s="47">
        <f t="shared" si="6"/>
        <v>5.4939999999999998</v>
      </c>
      <c r="U25" s="104">
        <v>3.6</v>
      </c>
      <c r="V25" s="104">
        <f t="shared" si="7"/>
        <v>3.6</v>
      </c>
      <c r="W25" s="105" t="s">
        <v>127</v>
      </c>
      <c r="X25" s="107">
        <v>1028</v>
      </c>
      <c r="Y25" s="107">
        <v>0</v>
      </c>
      <c r="Z25" s="107">
        <v>1187</v>
      </c>
      <c r="AA25" s="107">
        <v>1185</v>
      </c>
      <c r="AB25" s="107">
        <v>1186</v>
      </c>
      <c r="AC25" s="48" t="s">
        <v>90</v>
      </c>
      <c r="AD25" s="48" t="s">
        <v>90</v>
      </c>
      <c r="AE25" s="48" t="s">
        <v>90</v>
      </c>
      <c r="AF25" s="106" t="s">
        <v>90</v>
      </c>
      <c r="AG25" s="112">
        <v>48412944</v>
      </c>
      <c r="AH25" s="49">
        <f t="shared" si="9"/>
        <v>1283</v>
      </c>
      <c r="AI25" s="50">
        <f t="shared" si="8"/>
        <v>233.52748452857665</v>
      </c>
      <c r="AJ25" s="95">
        <v>1</v>
      </c>
      <c r="AK25" s="95">
        <v>0</v>
      </c>
      <c r="AL25" s="95">
        <v>1</v>
      </c>
      <c r="AM25" s="95">
        <v>1</v>
      </c>
      <c r="AN25" s="95">
        <v>1</v>
      </c>
      <c r="AO25" s="95">
        <v>0</v>
      </c>
      <c r="AP25" s="107">
        <v>11030052</v>
      </c>
      <c r="AQ25" s="107">
        <f t="shared" si="1"/>
        <v>0</v>
      </c>
      <c r="AR25" s="51"/>
      <c r="AS25" s="52" t="s">
        <v>113</v>
      </c>
      <c r="AV25" s="58" t="s">
        <v>74</v>
      </c>
      <c r="AW25" s="58">
        <v>10.36</v>
      </c>
      <c r="AY25" s="97"/>
    </row>
    <row r="26" spans="1:51" x14ac:dyDescent="0.25">
      <c r="B26" s="40">
        <v>2.625</v>
      </c>
      <c r="C26" s="40">
        <v>0.66666666666666696</v>
      </c>
      <c r="D26" s="102">
        <v>4</v>
      </c>
      <c r="E26" s="41">
        <f t="shared" si="0"/>
        <v>2.8169014084507045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135</v>
      </c>
      <c r="P26" s="103">
        <v>139</v>
      </c>
      <c r="Q26" s="103">
        <v>9442927</v>
      </c>
      <c r="R26" s="46">
        <f t="shared" si="4"/>
        <v>5699</v>
      </c>
      <c r="S26" s="47">
        <f t="shared" si="5"/>
        <v>136.77600000000001</v>
      </c>
      <c r="T26" s="47">
        <f t="shared" si="6"/>
        <v>5.6989999999999998</v>
      </c>
      <c r="U26" s="104">
        <v>3.2</v>
      </c>
      <c r="V26" s="104">
        <f t="shared" si="7"/>
        <v>3.2</v>
      </c>
      <c r="W26" s="105" t="s">
        <v>127</v>
      </c>
      <c r="X26" s="107">
        <v>1028</v>
      </c>
      <c r="Y26" s="107">
        <v>0</v>
      </c>
      <c r="Z26" s="107">
        <v>1187</v>
      </c>
      <c r="AA26" s="107">
        <v>1185</v>
      </c>
      <c r="AB26" s="107">
        <v>1186</v>
      </c>
      <c r="AC26" s="48" t="s">
        <v>90</v>
      </c>
      <c r="AD26" s="48" t="s">
        <v>90</v>
      </c>
      <c r="AE26" s="48" t="s">
        <v>90</v>
      </c>
      <c r="AF26" s="106" t="s">
        <v>90</v>
      </c>
      <c r="AG26" s="112">
        <v>48414332</v>
      </c>
      <c r="AH26" s="49">
        <f t="shared" si="9"/>
        <v>1388</v>
      </c>
      <c r="AI26" s="50">
        <f t="shared" si="8"/>
        <v>243.55150026320408</v>
      </c>
      <c r="AJ26" s="95">
        <v>1</v>
      </c>
      <c r="AK26" s="95">
        <v>0</v>
      </c>
      <c r="AL26" s="95">
        <v>1</v>
      </c>
      <c r="AM26" s="95">
        <v>1</v>
      </c>
      <c r="AN26" s="95">
        <v>1</v>
      </c>
      <c r="AO26" s="95">
        <v>0</v>
      </c>
      <c r="AP26" s="107">
        <v>11030052</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134</v>
      </c>
      <c r="P27" s="103">
        <v>137</v>
      </c>
      <c r="Q27" s="103">
        <v>9448690</v>
      </c>
      <c r="R27" s="46">
        <f t="shared" si="4"/>
        <v>5763</v>
      </c>
      <c r="S27" s="47">
        <f t="shared" si="5"/>
        <v>138.31200000000001</v>
      </c>
      <c r="T27" s="47">
        <f t="shared" si="6"/>
        <v>5.7629999999999999</v>
      </c>
      <c r="U27" s="104">
        <v>2.9</v>
      </c>
      <c r="V27" s="104">
        <f t="shared" si="7"/>
        <v>2.9</v>
      </c>
      <c r="W27" s="105" t="s">
        <v>127</v>
      </c>
      <c r="X27" s="107">
        <v>1028</v>
      </c>
      <c r="Y27" s="107">
        <v>0</v>
      </c>
      <c r="Z27" s="107">
        <v>1187</v>
      </c>
      <c r="AA27" s="107">
        <v>1185</v>
      </c>
      <c r="AB27" s="107">
        <v>1186</v>
      </c>
      <c r="AC27" s="48" t="s">
        <v>90</v>
      </c>
      <c r="AD27" s="48" t="s">
        <v>90</v>
      </c>
      <c r="AE27" s="48" t="s">
        <v>90</v>
      </c>
      <c r="AF27" s="106" t="s">
        <v>90</v>
      </c>
      <c r="AG27" s="112">
        <v>48415672</v>
      </c>
      <c r="AH27" s="49">
        <f t="shared" si="9"/>
        <v>1340</v>
      </c>
      <c r="AI27" s="50">
        <f t="shared" si="8"/>
        <v>232.5177858754121</v>
      </c>
      <c r="AJ27" s="95">
        <v>1</v>
      </c>
      <c r="AK27" s="95">
        <v>0</v>
      </c>
      <c r="AL27" s="95">
        <v>1</v>
      </c>
      <c r="AM27" s="95">
        <v>1</v>
      </c>
      <c r="AN27" s="95">
        <v>1</v>
      </c>
      <c r="AO27" s="95">
        <v>0</v>
      </c>
      <c r="AP27" s="107">
        <v>11030052</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136</v>
      </c>
      <c r="P28" s="103">
        <v>139</v>
      </c>
      <c r="Q28" s="103">
        <v>9454461</v>
      </c>
      <c r="R28" s="46">
        <f t="shared" si="4"/>
        <v>5771</v>
      </c>
      <c r="S28" s="47">
        <f t="shared" si="5"/>
        <v>138.50399999999999</v>
      </c>
      <c r="T28" s="47">
        <f t="shared" si="6"/>
        <v>5.7709999999999999</v>
      </c>
      <c r="U28" s="104">
        <v>2.6</v>
      </c>
      <c r="V28" s="104">
        <f t="shared" si="7"/>
        <v>2.6</v>
      </c>
      <c r="W28" s="105" t="s">
        <v>127</v>
      </c>
      <c r="X28" s="107">
        <v>1004</v>
      </c>
      <c r="Y28" s="107">
        <v>0</v>
      </c>
      <c r="Z28" s="107">
        <v>1187</v>
      </c>
      <c r="AA28" s="107">
        <v>1185</v>
      </c>
      <c r="AB28" s="107">
        <v>1186</v>
      </c>
      <c r="AC28" s="48" t="s">
        <v>90</v>
      </c>
      <c r="AD28" s="48" t="s">
        <v>90</v>
      </c>
      <c r="AE28" s="48" t="s">
        <v>90</v>
      </c>
      <c r="AF28" s="106" t="s">
        <v>90</v>
      </c>
      <c r="AG28" s="112">
        <v>48417014</v>
      </c>
      <c r="AH28" s="49">
        <f t="shared" si="9"/>
        <v>1342</v>
      </c>
      <c r="AI28" s="50">
        <f t="shared" si="8"/>
        <v>232.5420204470629</v>
      </c>
      <c r="AJ28" s="95">
        <v>1</v>
      </c>
      <c r="AK28" s="95">
        <v>0</v>
      </c>
      <c r="AL28" s="95">
        <v>1</v>
      </c>
      <c r="AM28" s="95">
        <v>1</v>
      </c>
      <c r="AN28" s="95">
        <v>1</v>
      </c>
      <c r="AO28" s="95">
        <v>0</v>
      </c>
      <c r="AP28" s="107">
        <v>11030052</v>
      </c>
      <c r="AQ28" s="107">
        <f t="shared" si="1"/>
        <v>0</v>
      </c>
      <c r="AR28" s="53">
        <v>1.21</v>
      </c>
      <c r="AS28" s="52" t="s">
        <v>113</v>
      </c>
      <c r="AV28" s="58" t="s">
        <v>116</v>
      </c>
      <c r="AW28" s="58">
        <v>101.325</v>
      </c>
      <c r="AY28" s="97"/>
    </row>
    <row r="29" spans="1:51" x14ac:dyDescent="0.25">
      <c r="A29" s="94" t="s">
        <v>130</v>
      </c>
      <c r="B29" s="40">
        <v>2.75</v>
      </c>
      <c r="C29" s="40">
        <v>0.79166666666666896</v>
      </c>
      <c r="D29" s="102">
        <v>4</v>
      </c>
      <c r="E29" s="41">
        <f t="shared" si="0"/>
        <v>2.8169014084507045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135</v>
      </c>
      <c r="P29" s="103">
        <v>135</v>
      </c>
      <c r="Q29" s="103">
        <v>9460222</v>
      </c>
      <c r="R29" s="46">
        <f t="shared" si="4"/>
        <v>5761</v>
      </c>
      <c r="S29" s="47">
        <f t="shared" si="5"/>
        <v>138.26400000000001</v>
      </c>
      <c r="T29" s="47">
        <f t="shared" si="6"/>
        <v>5.7610000000000001</v>
      </c>
      <c r="U29" s="104">
        <v>2.4</v>
      </c>
      <c r="V29" s="104">
        <f t="shared" si="7"/>
        <v>2.4</v>
      </c>
      <c r="W29" s="105" t="s">
        <v>127</v>
      </c>
      <c r="X29" s="107">
        <v>1004</v>
      </c>
      <c r="Y29" s="107">
        <v>0</v>
      </c>
      <c r="Z29" s="107">
        <v>1187</v>
      </c>
      <c r="AA29" s="107">
        <v>1185</v>
      </c>
      <c r="AB29" s="107">
        <v>1186</v>
      </c>
      <c r="AC29" s="48" t="s">
        <v>90</v>
      </c>
      <c r="AD29" s="48" t="s">
        <v>90</v>
      </c>
      <c r="AE29" s="48" t="s">
        <v>90</v>
      </c>
      <c r="AF29" s="106" t="s">
        <v>90</v>
      </c>
      <c r="AG29" s="112">
        <v>48418336</v>
      </c>
      <c r="AH29" s="49">
        <f t="shared" si="9"/>
        <v>1322</v>
      </c>
      <c r="AI29" s="50">
        <f t="shared" si="8"/>
        <v>229.47404964415898</v>
      </c>
      <c r="AJ29" s="95">
        <v>1</v>
      </c>
      <c r="AK29" s="95">
        <v>0</v>
      </c>
      <c r="AL29" s="95">
        <v>1</v>
      </c>
      <c r="AM29" s="95">
        <v>1</v>
      </c>
      <c r="AN29" s="95">
        <v>1</v>
      </c>
      <c r="AO29" s="95">
        <v>0</v>
      </c>
      <c r="AP29" s="107">
        <v>11030052</v>
      </c>
      <c r="AQ29" s="107">
        <f t="shared" si="1"/>
        <v>0</v>
      </c>
      <c r="AR29" s="51"/>
      <c r="AS29" s="52" t="s">
        <v>113</v>
      </c>
      <c r="AY29" s="97"/>
    </row>
    <row r="30" spans="1:51" x14ac:dyDescent="0.25">
      <c r="B30" s="40">
        <v>2.7916666666666701</v>
      </c>
      <c r="C30" s="40">
        <v>0.83333333333333703</v>
      </c>
      <c r="D30" s="102">
        <v>4</v>
      </c>
      <c r="E30" s="41">
        <f t="shared" si="0"/>
        <v>2.8169014084507045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136</v>
      </c>
      <c r="P30" s="103">
        <v>140</v>
      </c>
      <c r="Q30" s="103">
        <v>9465961</v>
      </c>
      <c r="R30" s="46">
        <f t="shared" si="4"/>
        <v>5739</v>
      </c>
      <c r="S30" s="47">
        <f t="shared" si="5"/>
        <v>137.73599999999999</v>
      </c>
      <c r="T30" s="47">
        <f t="shared" si="6"/>
        <v>5.7389999999999999</v>
      </c>
      <c r="U30" s="104">
        <v>2.2000000000000002</v>
      </c>
      <c r="V30" s="104">
        <f t="shared" si="7"/>
        <v>2.2000000000000002</v>
      </c>
      <c r="W30" s="105" t="s">
        <v>127</v>
      </c>
      <c r="X30" s="107">
        <v>1004</v>
      </c>
      <c r="Y30" s="107">
        <v>0</v>
      </c>
      <c r="Z30" s="107">
        <v>1187</v>
      </c>
      <c r="AA30" s="107">
        <v>1185</v>
      </c>
      <c r="AB30" s="107">
        <v>1186</v>
      </c>
      <c r="AC30" s="48" t="s">
        <v>90</v>
      </c>
      <c r="AD30" s="48" t="s">
        <v>90</v>
      </c>
      <c r="AE30" s="48" t="s">
        <v>90</v>
      </c>
      <c r="AF30" s="106" t="s">
        <v>90</v>
      </c>
      <c r="AG30" s="112">
        <v>48419668</v>
      </c>
      <c r="AH30" s="49">
        <f t="shared" si="9"/>
        <v>1332</v>
      </c>
      <c r="AI30" s="50">
        <f t="shared" si="8"/>
        <v>232.09618400418191</v>
      </c>
      <c r="AJ30" s="95">
        <v>1</v>
      </c>
      <c r="AK30" s="95">
        <v>0</v>
      </c>
      <c r="AL30" s="95">
        <v>1</v>
      </c>
      <c r="AM30" s="95">
        <v>1</v>
      </c>
      <c r="AN30" s="95">
        <v>1</v>
      </c>
      <c r="AO30" s="95">
        <v>0</v>
      </c>
      <c r="AP30" s="107">
        <v>11030052</v>
      </c>
      <c r="AQ30" s="107">
        <f t="shared" si="1"/>
        <v>0</v>
      </c>
      <c r="AR30" s="51"/>
      <c r="AS30" s="52" t="s">
        <v>113</v>
      </c>
      <c r="AV30" s="223" t="s">
        <v>117</v>
      </c>
      <c r="AW30" s="223"/>
      <c r="AY30" s="97"/>
    </row>
    <row r="31" spans="1:51" x14ac:dyDescent="0.25">
      <c r="B31" s="40">
        <v>2.8333333333333299</v>
      </c>
      <c r="C31" s="40">
        <v>0.875000000000004</v>
      </c>
      <c r="D31" s="102">
        <v>4</v>
      </c>
      <c r="E31" s="41">
        <f t="shared" si="0"/>
        <v>2.8169014084507045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132</v>
      </c>
      <c r="P31" s="103">
        <v>138</v>
      </c>
      <c r="Q31" s="103">
        <v>9471736</v>
      </c>
      <c r="R31" s="46">
        <f t="shared" si="4"/>
        <v>5775</v>
      </c>
      <c r="S31" s="47">
        <f t="shared" si="5"/>
        <v>138.6</v>
      </c>
      <c r="T31" s="47">
        <f t="shared" si="6"/>
        <v>5.7750000000000004</v>
      </c>
      <c r="U31" s="104">
        <v>1.8</v>
      </c>
      <c r="V31" s="104">
        <f t="shared" si="7"/>
        <v>1.8</v>
      </c>
      <c r="W31" s="105" t="s">
        <v>127</v>
      </c>
      <c r="X31" s="107">
        <v>1057</v>
      </c>
      <c r="Y31" s="107">
        <v>0</v>
      </c>
      <c r="Z31" s="107">
        <v>1187</v>
      </c>
      <c r="AA31" s="107">
        <v>1185</v>
      </c>
      <c r="AB31" s="107">
        <v>1186</v>
      </c>
      <c r="AC31" s="48" t="s">
        <v>90</v>
      </c>
      <c r="AD31" s="48" t="s">
        <v>90</v>
      </c>
      <c r="AE31" s="48" t="s">
        <v>90</v>
      </c>
      <c r="AF31" s="106" t="s">
        <v>90</v>
      </c>
      <c r="AG31" s="112">
        <v>48421020</v>
      </c>
      <c r="AH31" s="49">
        <f t="shared" si="9"/>
        <v>1352</v>
      </c>
      <c r="AI31" s="50">
        <f t="shared" si="8"/>
        <v>234.11255411255411</v>
      </c>
      <c r="AJ31" s="95">
        <v>1</v>
      </c>
      <c r="AK31" s="95">
        <v>0</v>
      </c>
      <c r="AL31" s="95">
        <v>1</v>
      </c>
      <c r="AM31" s="95">
        <v>1</v>
      </c>
      <c r="AN31" s="95">
        <v>1</v>
      </c>
      <c r="AO31" s="95">
        <v>0</v>
      </c>
      <c r="AP31" s="107">
        <v>11030052</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126</v>
      </c>
      <c r="P32" s="103">
        <v>135</v>
      </c>
      <c r="Q32" s="103">
        <v>9477544</v>
      </c>
      <c r="R32" s="46">
        <f t="shared" si="4"/>
        <v>5808</v>
      </c>
      <c r="S32" s="47">
        <f t="shared" si="5"/>
        <v>139.392</v>
      </c>
      <c r="T32" s="47">
        <f t="shared" si="6"/>
        <v>5.8079999999999998</v>
      </c>
      <c r="U32" s="104">
        <v>1.5</v>
      </c>
      <c r="V32" s="104">
        <f t="shared" si="7"/>
        <v>1.5</v>
      </c>
      <c r="W32" s="105" t="s">
        <v>127</v>
      </c>
      <c r="X32" s="107">
        <v>1055</v>
      </c>
      <c r="Y32" s="107">
        <v>0</v>
      </c>
      <c r="Z32" s="107">
        <v>1187</v>
      </c>
      <c r="AA32" s="107">
        <v>1185</v>
      </c>
      <c r="AB32" s="107">
        <v>1187</v>
      </c>
      <c r="AC32" s="48" t="s">
        <v>90</v>
      </c>
      <c r="AD32" s="48" t="s">
        <v>90</v>
      </c>
      <c r="AE32" s="48" t="s">
        <v>90</v>
      </c>
      <c r="AF32" s="106" t="s">
        <v>90</v>
      </c>
      <c r="AG32" s="112">
        <v>48422412</v>
      </c>
      <c r="AH32" s="49">
        <f t="shared" si="9"/>
        <v>1392</v>
      </c>
      <c r="AI32" s="50">
        <f t="shared" si="8"/>
        <v>239.6694214876033</v>
      </c>
      <c r="AJ32" s="95">
        <v>1</v>
      </c>
      <c r="AK32" s="95">
        <v>0</v>
      </c>
      <c r="AL32" s="95">
        <v>1</v>
      </c>
      <c r="AM32" s="95">
        <v>1</v>
      </c>
      <c r="AN32" s="95">
        <v>1</v>
      </c>
      <c r="AO32" s="95">
        <v>0</v>
      </c>
      <c r="AP32" s="107">
        <v>11030052</v>
      </c>
      <c r="AQ32" s="107">
        <f t="shared" si="1"/>
        <v>0</v>
      </c>
      <c r="AR32" s="53">
        <v>1.18</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3</v>
      </c>
      <c r="E33" s="41">
        <f t="shared" si="0"/>
        <v>2.1126760563380285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140</v>
      </c>
      <c r="P33" s="103">
        <v>125</v>
      </c>
      <c r="Q33" s="103">
        <v>9483136</v>
      </c>
      <c r="R33" s="46">
        <f t="shared" si="4"/>
        <v>5592</v>
      </c>
      <c r="S33" s="47">
        <f t="shared" si="5"/>
        <v>134.208</v>
      </c>
      <c r="T33" s="47">
        <f t="shared" si="6"/>
        <v>5.5919999999999996</v>
      </c>
      <c r="U33" s="104">
        <v>1.8</v>
      </c>
      <c r="V33" s="104">
        <f t="shared" si="7"/>
        <v>1.8</v>
      </c>
      <c r="W33" s="105" t="s">
        <v>131</v>
      </c>
      <c r="X33" s="107">
        <v>0</v>
      </c>
      <c r="Y33" s="107">
        <v>0</v>
      </c>
      <c r="Z33" s="107">
        <v>1187</v>
      </c>
      <c r="AA33" s="107">
        <v>1185</v>
      </c>
      <c r="AB33" s="107">
        <v>1187</v>
      </c>
      <c r="AC33" s="48" t="s">
        <v>90</v>
      </c>
      <c r="AD33" s="48" t="s">
        <v>90</v>
      </c>
      <c r="AE33" s="48" t="s">
        <v>90</v>
      </c>
      <c r="AF33" s="106" t="s">
        <v>90</v>
      </c>
      <c r="AG33" s="112">
        <v>48423692</v>
      </c>
      <c r="AH33" s="49">
        <f t="shared" si="9"/>
        <v>1280</v>
      </c>
      <c r="AI33" s="50">
        <f t="shared" si="8"/>
        <v>228.89842632331903</v>
      </c>
      <c r="AJ33" s="95">
        <v>0</v>
      </c>
      <c r="AK33" s="95">
        <v>0</v>
      </c>
      <c r="AL33" s="95">
        <v>1</v>
      </c>
      <c r="AM33" s="95">
        <v>1</v>
      </c>
      <c r="AN33" s="95">
        <v>1</v>
      </c>
      <c r="AO33" s="95">
        <v>0.5</v>
      </c>
      <c r="AP33" s="107">
        <v>11030277</v>
      </c>
      <c r="AQ33" s="107">
        <f t="shared" si="1"/>
        <v>225</v>
      </c>
      <c r="AR33" s="51"/>
      <c r="AS33" s="52" t="s">
        <v>113</v>
      </c>
      <c r="AY33" s="97"/>
    </row>
    <row r="34" spans="2:51" x14ac:dyDescent="0.25">
      <c r="B34" s="40">
        <v>2.9583333333333299</v>
      </c>
      <c r="C34" s="40">
        <v>1</v>
      </c>
      <c r="D34" s="102">
        <v>3</v>
      </c>
      <c r="E34" s="41">
        <f t="shared" si="0"/>
        <v>2.1126760563380285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140</v>
      </c>
      <c r="P34" s="103">
        <v>124</v>
      </c>
      <c r="Q34" s="103">
        <v>9488345</v>
      </c>
      <c r="R34" s="46">
        <f t="shared" si="4"/>
        <v>5209</v>
      </c>
      <c r="S34" s="47">
        <f t="shared" si="5"/>
        <v>125.01600000000001</v>
      </c>
      <c r="T34" s="47">
        <f t="shared" si="6"/>
        <v>5.2089999999999996</v>
      </c>
      <c r="U34" s="104">
        <v>2.4</v>
      </c>
      <c r="V34" s="104">
        <f t="shared" si="7"/>
        <v>2.4</v>
      </c>
      <c r="W34" s="105" t="s">
        <v>131</v>
      </c>
      <c r="X34" s="107">
        <v>0</v>
      </c>
      <c r="Y34" s="107">
        <v>0</v>
      </c>
      <c r="Z34" s="107">
        <v>1187</v>
      </c>
      <c r="AA34" s="107">
        <v>1185</v>
      </c>
      <c r="AB34" s="107">
        <v>1187</v>
      </c>
      <c r="AC34" s="48" t="s">
        <v>90</v>
      </c>
      <c r="AD34" s="48" t="s">
        <v>90</v>
      </c>
      <c r="AE34" s="48" t="s">
        <v>90</v>
      </c>
      <c r="AF34" s="106" t="s">
        <v>90</v>
      </c>
      <c r="AG34" s="112">
        <v>48424928</v>
      </c>
      <c r="AH34" s="49">
        <f t="shared" si="9"/>
        <v>1236</v>
      </c>
      <c r="AI34" s="50">
        <f t="shared" si="8"/>
        <v>237.2816279516222</v>
      </c>
      <c r="AJ34" s="95">
        <v>0</v>
      </c>
      <c r="AK34" s="95">
        <v>0</v>
      </c>
      <c r="AL34" s="95">
        <v>1</v>
      </c>
      <c r="AM34" s="95">
        <v>1</v>
      </c>
      <c r="AN34" s="95">
        <v>1</v>
      </c>
      <c r="AO34" s="95">
        <v>0.5</v>
      </c>
      <c r="AP34" s="107">
        <v>11030607</v>
      </c>
      <c r="AQ34" s="107">
        <f t="shared" si="1"/>
        <v>330</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131499</v>
      </c>
      <c r="S35" s="65">
        <f>AVERAGE(S11:S34)</f>
        <v>131.499</v>
      </c>
      <c r="T35" s="65">
        <f>SUM(T11:T34)</f>
        <v>131.499</v>
      </c>
      <c r="U35" s="104"/>
      <c r="V35" s="91"/>
      <c r="W35" s="57"/>
      <c r="X35" s="85"/>
      <c r="Y35" s="86"/>
      <c r="Z35" s="86"/>
      <c r="AA35" s="86"/>
      <c r="AB35" s="87"/>
      <c r="AC35" s="85"/>
      <c r="AD35" s="86"/>
      <c r="AE35" s="87"/>
      <c r="AF35" s="88"/>
      <c r="AG35" s="66">
        <f>AG34-AG10</f>
        <v>30968</v>
      </c>
      <c r="AH35" s="67">
        <f>SUM(AH11:AH34)</f>
        <v>30968</v>
      </c>
      <c r="AI35" s="68">
        <f>$AH$35/$T35</f>
        <v>235.49988973300179</v>
      </c>
      <c r="AJ35" s="95"/>
      <c r="AK35" s="95"/>
      <c r="AL35" s="95"/>
      <c r="AM35" s="95"/>
      <c r="AN35" s="95"/>
      <c r="AO35" s="69"/>
      <c r="AP35" s="70">
        <f>AP34-AP10</f>
        <v>3898</v>
      </c>
      <c r="AQ35" s="71">
        <f>SUM(AQ11:AQ34)</f>
        <v>3898</v>
      </c>
      <c r="AR35" s="72">
        <f>AVERAGE(AR11:AR34)</f>
        <v>1.1733333333333331</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172</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200</v>
      </c>
      <c r="C44" s="99"/>
      <c r="D44" s="99"/>
      <c r="E44" s="99"/>
      <c r="F44" s="99"/>
      <c r="G44" s="9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99"/>
      <c r="D45" s="99"/>
      <c r="E45" s="99"/>
      <c r="F45" s="99"/>
      <c r="G45" s="9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24" t="s">
        <v>180</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174</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201</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8" t="s">
        <v>139</v>
      </c>
      <c r="C53" s="130"/>
      <c r="D53" s="130"/>
      <c r="E53" s="130"/>
      <c r="F53" s="130"/>
      <c r="G53" s="130"/>
      <c r="H53" s="130"/>
      <c r="I53" s="180"/>
      <c r="J53" s="180"/>
      <c r="K53" s="180"/>
      <c r="L53" s="180"/>
      <c r="M53" s="180"/>
      <c r="N53" s="180"/>
      <c r="O53" s="180"/>
      <c r="P53" s="180"/>
      <c r="Q53" s="180"/>
      <c r="R53" s="180"/>
      <c r="S53" s="170"/>
      <c r="T53" s="170"/>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142</v>
      </c>
      <c r="C54" s="99"/>
      <c r="D54" s="99"/>
      <c r="E54" s="99"/>
      <c r="F54" s="99"/>
      <c r="G54" s="99"/>
      <c r="H54" s="99"/>
      <c r="I54" s="100"/>
      <c r="J54" s="100"/>
      <c r="K54" s="100"/>
      <c r="L54" s="100"/>
      <c r="M54" s="100"/>
      <c r="N54" s="100"/>
      <c r="O54" s="100"/>
      <c r="P54" s="100"/>
      <c r="Q54" s="100"/>
      <c r="R54" s="100"/>
      <c r="S54" s="170"/>
      <c r="T54" s="170"/>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99"/>
      <c r="H55" s="99"/>
      <c r="I55" s="100"/>
      <c r="J55" s="100"/>
      <c r="K55" s="100"/>
      <c r="L55" s="100"/>
      <c r="M55" s="100"/>
      <c r="N55" s="100"/>
      <c r="O55" s="100"/>
      <c r="P55" s="100"/>
      <c r="Q55" s="100"/>
      <c r="R55" s="100"/>
      <c r="S55" s="83"/>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170</v>
      </c>
      <c r="C56" s="99"/>
      <c r="D56" s="99"/>
      <c r="E56" s="99"/>
      <c r="F56" s="99"/>
      <c r="G56" s="99"/>
      <c r="H56" s="99"/>
      <c r="I56" s="100"/>
      <c r="J56" s="100"/>
      <c r="K56" s="100"/>
      <c r="L56" s="100"/>
      <c r="M56" s="100"/>
      <c r="N56" s="100"/>
      <c r="O56" s="100"/>
      <c r="P56" s="100"/>
      <c r="Q56" s="100"/>
      <c r="R56" s="100"/>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4"/>
      <c r="C57" s="99"/>
      <c r="D57" s="99"/>
      <c r="E57" s="99"/>
      <c r="F57" s="99"/>
      <c r="G57" s="99"/>
      <c r="H57" s="99"/>
      <c r="I57" s="100"/>
      <c r="J57" s="100"/>
      <c r="K57" s="100"/>
      <c r="L57" s="100"/>
      <c r="M57" s="100"/>
      <c r="N57" s="100"/>
      <c r="O57" s="100"/>
      <c r="P57" s="100"/>
      <c r="Q57" s="100"/>
      <c r="R57" s="100"/>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2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1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149"/>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A72" s="98"/>
      <c r="B72" s="117"/>
      <c r="C72" s="115"/>
      <c r="D72" s="109"/>
      <c r="E72" s="115"/>
      <c r="F72" s="115"/>
      <c r="G72" s="99"/>
      <c r="H72" s="99"/>
      <c r="I72" s="99"/>
      <c r="J72" s="100"/>
      <c r="K72" s="100"/>
      <c r="L72" s="100"/>
      <c r="M72" s="100"/>
      <c r="N72" s="100"/>
      <c r="O72" s="100"/>
      <c r="P72" s="100"/>
      <c r="Q72" s="100"/>
      <c r="R72" s="100"/>
      <c r="S72" s="100"/>
      <c r="T72" s="101"/>
      <c r="U72" s="79"/>
      <c r="V72" s="79"/>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R79" s="96"/>
      <c r="S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T82" s="96"/>
      <c r="AS82" s="94"/>
      <c r="AT82" s="94"/>
      <c r="AU82" s="94"/>
      <c r="AV82" s="94"/>
      <c r="AW82" s="94"/>
      <c r="AX82" s="94"/>
      <c r="AY82" s="94"/>
    </row>
    <row r="83" spans="15:51" x14ac:dyDescent="0.25">
      <c r="O83" s="96"/>
      <c r="Q83" s="96"/>
      <c r="R83" s="96"/>
      <c r="S83" s="96"/>
      <c r="AS83" s="94"/>
      <c r="AT83" s="94"/>
      <c r="AU83" s="94"/>
      <c r="AV83" s="94"/>
      <c r="AW83" s="94"/>
      <c r="AX83" s="94"/>
      <c r="AY83" s="94"/>
    </row>
    <row r="84" spans="15:51" x14ac:dyDescent="0.25">
      <c r="O84" s="12"/>
      <c r="P84" s="96"/>
      <c r="Q84" s="96"/>
      <c r="R84" s="96"/>
      <c r="S84" s="96"/>
      <c r="T84" s="96"/>
      <c r="AS84" s="94"/>
      <c r="AT84" s="94"/>
      <c r="AU84" s="94"/>
      <c r="AV84" s="94"/>
      <c r="AW84" s="94"/>
      <c r="AX84" s="94"/>
      <c r="AY84" s="94"/>
    </row>
    <row r="85" spans="15:51" x14ac:dyDescent="0.25">
      <c r="O85" s="12"/>
      <c r="P85" s="96"/>
      <c r="Q85" s="96"/>
      <c r="R85" s="96"/>
      <c r="S85" s="96"/>
      <c r="T85" s="96"/>
      <c r="U85" s="96"/>
      <c r="AS85" s="94"/>
      <c r="AT85" s="94"/>
      <c r="AU85" s="94"/>
      <c r="AV85" s="94"/>
      <c r="AW85" s="94"/>
      <c r="AX85" s="94"/>
      <c r="AY85" s="94"/>
    </row>
    <row r="86" spans="15:51" x14ac:dyDescent="0.25">
      <c r="O86" s="12"/>
      <c r="P86" s="96"/>
      <c r="T86" s="96"/>
      <c r="U86" s="96"/>
      <c r="AS86" s="94"/>
      <c r="AT86" s="94"/>
      <c r="AU86" s="94"/>
      <c r="AV86" s="94"/>
      <c r="AW86" s="94"/>
      <c r="AX86" s="94"/>
      <c r="AY86" s="94"/>
    </row>
    <row r="98" spans="45:51" x14ac:dyDescent="0.25">
      <c r="AS98" s="94"/>
      <c r="AT98" s="94"/>
      <c r="AU98" s="94"/>
      <c r="AV98" s="94"/>
      <c r="AW98" s="94"/>
      <c r="AX98" s="94"/>
      <c r="AY98" s="94"/>
    </row>
  </sheetData>
  <protectedRanges>
    <protectedRange sqref="S72: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2:R75" name="Range2_12_1_6_1_1"/>
    <protectedRange sqref="L72:M75" name="Range2_2_12_1_7_1_1"/>
    <protectedRange sqref="AS11:AS15" name="Range1_4_1_1_1_1"/>
    <protectedRange sqref="J11:J15 J26:J34" name="Range1_1_2_1_10_1_1_1_1"/>
    <protectedRange sqref="S38:S71" name="Range2_12_3_1_1_1_1"/>
    <protectedRange sqref="D38:H38 N59:R71 N38:R52" name="Range2_12_1_3_1_1_1_1"/>
    <protectedRange sqref="I38:M38 E59:M71 E39:M52" name="Range2_2_12_1_6_1_1_1_1"/>
    <protectedRange sqref="D59:D71 D39:D52" name="Range2_1_1_1_1_11_1_1_1_1_1_1"/>
    <protectedRange sqref="C59:C71 C39: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2:K75" name="Range2_2_12_1_4_1_1_1_1_1_1_1_1_1_1_1_1_1_1_1"/>
    <protectedRange sqref="I72:I75" name="Range2_2_12_1_7_1_1_2_2_1_2"/>
    <protectedRange sqref="F72:H75" name="Range2_2_12_1_3_1_2_1_1_1_1_2_1_1_1_1_1_1_1_1_1_1_1"/>
    <protectedRange sqref="E72: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Q10" name="Range1_16_3_1_1_1_1_1_4"/>
    <protectedRange sqref="N57:R58" name="Range2_12_1_3_1_1_1_1_2_1_2_2_2_2"/>
    <protectedRange sqref="I57:M58" name="Range2_2_12_1_6_1_1_1_1_3_1_2_2_2_3"/>
    <protectedRange sqref="E57:H57 G58:H58" name="Range2_2_12_1_6_1_1_1_1_2_2_1_2_2_2_2"/>
    <protectedRange sqref="D57" name="Range2_1_1_1_1_11_1_1_1_1_1_1_2_2_1_2_2_2_2"/>
    <protectedRange sqref="E58:F58" name="Range2_2_12_1_6_1_1_1_1_3_1_2_2_2_1_2_2_2_2"/>
    <protectedRange sqref="D58" name="Range2_1_1_1_1_11_1_1_1_1_1_1_3_1_2_2_2_1_2_2_2_2"/>
    <protectedRange sqref="C57" name="Range2_1_2_1_1_1_1_1_2_1_2_1_2_2_2_2"/>
    <protectedRange sqref="C58" name="Range2_1_2_1_1_1_1_1_3_1_2_2_1_2_1_2_2_2_2"/>
    <protectedRange sqref="N54:R54" name="Range2_12_1_3_1_1_1_1_2_3_2_2_2_2"/>
    <protectedRange sqref="I54:M54" name="Range2_2_12_1_6_1_1_1_1_3_3_2_2_2_2"/>
    <protectedRange sqref="G54:H54" name="Range2_2_12_1_6_1_1_1_1_2_2_3_2_2_2_2"/>
    <protectedRange sqref="E54:F54" name="Range2_2_12_1_6_1_1_1_1_3_1_2_2_2_3_2_2_2_2"/>
    <protectedRange sqref="D54" name="Range2_1_1_1_1_11_1_1_1_1_1_1_3_1_2_2_2_3_2_2_2_2"/>
    <protectedRange sqref="C54" name="Range2_1_2_1_1_1_1_1_3_1_2_2_1_2_3_2_2_2_2"/>
    <protectedRange sqref="N55:R56 N53:R53" name="Range2_12_1_3_1_1_1_1_2_1_2_2_2_2_2"/>
    <protectedRange sqref="I55:M56 I53:M53" name="Range2_2_12_1_6_1_1_1_1_3_1_2_2_2_3_2"/>
    <protectedRange sqref="E55:H55 G56:H56 E53:H53" name="Range2_2_12_1_6_1_1_1_1_2_2_1_2_2_2_2_2"/>
    <protectedRange sqref="D55 D53" name="Range2_1_1_1_1_11_1_1_1_1_1_1_2_2_1_2_2_2_2_2"/>
    <protectedRange sqref="E56:F56" name="Range2_2_12_1_6_1_1_1_1_3_1_2_2_2_1_2_2_2_2_2"/>
    <protectedRange sqref="D56" name="Range2_1_1_1_1_11_1_1_1_1_1_1_3_1_2_2_2_1_2_2_2_2_2"/>
    <protectedRange sqref="C55 C53" name="Range2_1_2_1_1_1_1_1_2_1_2_1_2_2_2_2_2"/>
    <protectedRange sqref="C56" name="Range2_1_2_1_1_1_1_1_3_1_2_2_1_2_1_2_2_2_2_2"/>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5"/>
    <protectedRange sqref="B47" name="Range2_12_5_1_1_1_2_2_1_1_1_1_1_1_1_1_1_1_1_2_1_1_1_1_1_1_1_1_1_1_1_1_1_1_1_1_1_1_1_1_1_1_1_1_1_1_1_1_1_1_1_1_1_1_1_1_1_1_1_1_1_1_1_1_1_1_1_1_1_1_1_1_1_2_1_1_1_1_1_1_1_1_1_1_1_2_1_1_1_1_1_2_1_1_1_1_1_1_1_1_1_1_1_1_1_1_1_1_1_1_1_1_1_1_1_1_1_1_1_1_1_1_2__3"/>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787" priority="36" operator="containsText" text="N/A">
      <formula>NOT(ISERROR(SEARCH("N/A",X11)))</formula>
    </cfRule>
    <cfRule type="cellIs" dxfId="786" priority="49" operator="equal">
      <formula>0</formula>
    </cfRule>
  </conditionalFormatting>
  <conditionalFormatting sqref="AC11:AE34 X11:Y34 AA11:AA34">
    <cfRule type="cellIs" dxfId="785" priority="48" operator="greaterThanOrEqual">
      <formula>1185</formula>
    </cfRule>
  </conditionalFormatting>
  <conditionalFormatting sqref="AC11:AE34 X11:Y34 AA11:AA34">
    <cfRule type="cellIs" dxfId="784" priority="47" operator="between">
      <formula>0.1</formula>
      <formula>1184</formula>
    </cfRule>
  </conditionalFormatting>
  <conditionalFormatting sqref="X8">
    <cfRule type="cellIs" dxfId="783" priority="46" operator="equal">
      <formula>0</formula>
    </cfRule>
  </conditionalFormatting>
  <conditionalFormatting sqref="X8">
    <cfRule type="cellIs" dxfId="782" priority="45" operator="greaterThan">
      <formula>1179</formula>
    </cfRule>
  </conditionalFormatting>
  <conditionalFormatting sqref="X8">
    <cfRule type="cellIs" dxfId="781" priority="44" operator="greaterThan">
      <formula>99</formula>
    </cfRule>
  </conditionalFormatting>
  <conditionalFormatting sqref="X8">
    <cfRule type="cellIs" dxfId="780" priority="43" operator="greaterThan">
      <formula>0.99</formula>
    </cfRule>
  </conditionalFormatting>
  <conditionalFormatting sqref="AB8">
    <cfRule type="cellIs" dxfId="779" priority="42" operator="equal">
      <formula>0</formula>
    </cfRule>
  </conditionalFormatting>
  <conditionalFormatting sqref="AB8">
    <cfRule type="cellIs" dxfId="778" priority="41" operator="greaterThan">
      <formula>1179</formula>
    </cfRule>
  </conditionalFormatting>
  <conditionalFormatting sqref="AB8">
    <cfRule type="cellIs" dxfId="777" priority="40" operator="greaterThan">
      <formula>99</formula>
    </cfRule>
  </conditionalFormatting>
  <conditionalFormatting sqref="AB8">
    <cfRule type="cellIs" dxfId="776" priority="39" operator="greaterThan">
      <formula>0.99</formula>
    </cfRule>
  </conditionalFormatting>
  <conditionalFormatting sqref="AH11:AH31">
    <cfRule type="cellIs" dxfId="775" priority="37" operator="greaterThan">
      <formula>$AH$8</formula>
    </cfRule>
    <cfRule type="cellIs" dxfId="774" priority="38" operator="greaterThan">
      <formula>$AH$8</formula>
    </cfRule>
  </conditionalFormatting>
  <conditionalFormatting sqref="AB11:AB34">
    <cfRule type="containsText" dxfId="773" priority="32" operator="containsText" text="N/A">
      <formula>NOT(ISERROR(SEARCH("N/A",AB11)))</formula>
    </cfRule>
    <cfRule type="cellIs" dxfId="772" priority="35" operator="equal">
      <formula>0</formula>
    </cfRule>
  </conditionalFormatting>
  <conditionalFormatting sqref="AB11:AB34">
    <cfRule type="cellIs" dxfId="771" priority="34" operator="greaterThanOrEqual">
      <formula>1185</formula>
    </cfRule>
  </conditionalFormatting>
  <conditionalFormatting sqref="AB11:AB34">
    <cfRule type="cellIs" dxfId="770" priority="33" operator="between">
      <formula>0.1</formula>
      <formula>1184</formula>
    </cfRule>
  </conditionalFormatting>
  <conditionalFormatting sqref="AO11:AO34 AN11:AN35">
    <cfRule type="cellIs" dxfId="769" priority="31" operator="equal">
      <formula>0</formula>
    </cfRule>
  </conditionalFormatting>
  <conditionalFormatting sqref="AO11:AO34 AN11:AN35">
    <cfRule type="cellIs" dxfId="768" priority="30" operator="greaterThan">
      <formula>1179</formula>
    </cfRule>
  </conditionalFormatting>
  <conditionalFormatting sqref="AO11:AO34 AN11:AN35">
    <cfRule type="cellIs" dxfId="767" priority="29" operator="greaterThan">
      <formula>99</formula>
    </cfRule>
  </conditionalFormatting>
  <conditionalFormatting sqref="AO11:AO34 AN11:AN35">
    <cfRule type="cellIs" dxfId="766" priority="28" operator="greaterThan">
      <formula>0.99</formula>
    </cfRule>
  </conditionalFormatting>
  <conditionalFormatting sqref="AQ11:AQ34">
    <cfRule type="cellIs" dxfId="765" priority="27" operator="equal">
      <formula>0</formula>
    </cfRule>
  </conditionalFormatting>
  <conditionalFormatting sqref="AQ11:AQ34">
    <cfRule type="cellIs" dxfId="764" priority="26" operator="greaterThan">
      <formula>1179</formula>
    </cfRule>
  </conditionalFormatting>
  <conditionalFormatting sqref="AQ11:AQ34">
    <cfRule type="cellIs" dxfId="763" priority="25" operator="greaterThan">
      <formula>99</formula>
    </cfRule>
  </conditionalFormatting>
  <conditionalFormatting sqref="AQ11:AQ34">
    <cfRule type="cellIs" dxfId="762" priority="24" operator="greaterThan">
      <formula>0.99</formula>
    </cfRule>
  </conditionalFormatting>
  <conditionalFormatting sqref="Z11:Z34">
    <cfRule type="containsText" dxfId="761" priority="20" operator="containsText" text="N/A">
      <formula>NOT(ISERROR(SEARCH("N/A",Z11)))</formula>
    </cfRule>
    <cfRule type="cellIs" dxfId="760" priority="23" operator="equal">
      <formula>0</formula>
    </cfRule>
  </conditionalFormatting>
  <conditionalFormatting sqref="Z11:Z34">
    <cfRule type="cellIs" dxfId="759" priority="22" operator="greaterThanOrEqual">
      <formula>1185</formula>
    </cfRule>
  </conditionalFormatting>
  <conditionalFormatting sqref="Z11:Z34">
    <cfRule type="cellIs" dxfId="758" priority="21" operator="between">
      <formula>0.1</formula>
      <formula>1184</formula>
    </cfRule>
  </conditionalFormatting>
  <conditionalFormatting sqref="AJ11:AN35">
    <cfRule type="cellIs" dxfId="757" priority="19" operator="equal">
      <formula>0</formula>
    </cfRule>
  </conditionalFormatting>
  <conditionalFormatting sqref="AJ11:AN35">
    <cfRule type="cellIs" dxfId="756" priority="18" operator="greaterThan">
      <formula>1179</formula>
    </cfRule>
  </conditionalFormatting>
  <conditionalFormatting sqref="AJ11:AN35">
    <cfRule type="cellIs" dxfId="755" priority="17" operator="greaterThan">
      <formula>99</formula>
    </cfRule>
  </conditionalFormatting>
  <conditionalFormatting sqref="AJ11:AN35">
    <cfRule type="cellIs" dxfId="754" priority="16" operator="greaterThan">
      <formula>0.99</formula>
    </cfRule>
  </conditionalFormatting>
  <conditionalFormatting sqref="AP11:AP34">
    <cfRule type="cellIs" dxfId="753" priority="15" operator="equal">
      <formula>0</formula>
    </cfRule>
  </conditionalFormatting>
  <conditionalFormatting sqref="AP11:AP34">
    <cfRule type="cellIs" dxfId="752" priority="14" operator="greaterThan">
      <formula>1179</formula>
    </cfRule>
  </conditionalFormatting>
  <conditionalFormatting sqref="AP11:AP34">
    <cfRule type="cellIs" dxfId="751" priority="13" operator="greaterThan">
      <formula>99</formula>
    </cfRule>
  </conditionalFormatting>
  <conditionalFormatting sqref="AP11:AP34">
    <cfRule type="cellIs" dxfId="750" priority="12" operator="greaterThan">
      <formula>0.99</formula>
    </cfRule>
  </conditionalFormatting>
  <conditionalFormatting sqref="AH32:AH34">
    <cfRule type="cellIs" dxfId="749" priority="10" operator="greaterThan">
      <formula>$AH$8</formula>
    </cfRule>
    <cfRule type="cellIs" dxfId="748" priority="11" operator="greaterThan">
      <formula>$AH$8</formula>
    </cfRule>
  </conditionalFormatting>
  <conditionalFormatting sqref="AI11:AI34">
    <cfRule type="cellIs" dxfId="747" priority="9" operator="greaterThan">
      <formula>$AI$8</formula>
    </cfRule>
  </conditionalFormatting>
  <conditionalFormatting sqref="AM20:AN34 AL11:AL34 AL27:AN31">
    <cfRule type="cellIs" dxfId="746" priority="8" operator="equal">
      <formula>0</formula>
    </cfRule>
  </conditionalFormatting>
  <conditionalFormatting sqref="AM20:AN34 AL11:AL34 AL27:AN31">
    <cfRule type="cellIs" dxfId="745" priority="7" operator="greaterThan">
      <formula>1179</formula>
    </cfRule>
  </conditionalFormatting>
  <conditionalFormatting sqref="AM20:AN34 AL11:AL34 AL27:AN31">
    <cfRule type="cellIs" dxfId="744" priority="6" operator="greaterThan">
      <formula>99</formula>
    </cfRule>
  </conditionalFormatting>
  <conditionalFormatting sqref="AM20:AN34 AL11:AL34 AL27:AN31">
    <cfRule type="cellIs" dxfId="743" priority="5" operator="greaterThan">
      <formula>0.99</formula>
    </cfRule>
  </conditionalFormatting>
  <conditionalFormatting sqref="AM16:AM34">
    <cfRule type="cellIs" dxfId="742" priority="4" operator="equal">
      <formula>0</formula>
    </cfRule>
  </conditionalFormatting>
  <conditionalFormatting sqref="AM16:AM34">
    <cfRule type="cellIs" dxfId="741" priority="3" operator="greaterThan">
      <formula>1179</formula>
    </cfRule>
  </conditionalFormatting>
  <conditionalFormatting sqref="AM16:AM34">
    <cfRule type="cellIs" dxfId="740" priority="2" operator="greaterThan">
      <formula>99</formula>
    </cfRule>
  </conditionalFormatting>
  <conditionalFormatting sqref="AM16:AM34">
    <cfRule type="cellIs" dxfId="739"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34" zoomScaleNormal="100" workbookViewId="0">
      <selection activeCell="B47" sqref="B47"/>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82"/>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85" t="s">
        <v>10</v>
      </c>
      <c r="I7" s="108" t="s">
        <v>11</v>
      </c>
      <c r="J7" s="108" t="s">
        <v>12</v>
      </c>
      <c r="K7" s="108" t="s">
        <v>13</v>
      </c>
      <c r="L7" s="12"/>
      <c r="M7" s="12"/>
      <c r="N7" s="12"/>
      <c r="O7" s="185"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42568</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30908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83" t="s">
        <v>51</v>
      </c>
      <c r="V9" s="183" t="s">
        <v>52</v>
      </c>
      <c r="W9" s="233" t="s">
        <v>53</v>
      </c>
      <c r="X9" s="234" t="s">
        <v>54</v>
      </c>
      <c r="Y9" s="235"/>
      <c r="Z9" s="235"/>
      <c r="AA9" s="235"/>
      <c r="AB9" s="235"/>
      <c r="AC9" s="235"/>
      <c r="AD9" s="235"/>
      <c r="AE9" s="236"/>
      <c r="AF9" s="181" t="s">
        <v>55</v>
      </c>
      <c r="AG9" s="181" t="s">
        <v>56</v>
      </c>
      <c r="AH9" s="222" t="s">
        <v>57</v>
      </c>
      <c r="AI9" s="237" t="s">
        <v>58</v>
      </c>
      <c r="AJ9" s="183" t="s">
        <v>59</v>
      </c>
      <c r="AK9" s="183" t="s">
        <v>60</v>
      </c>
      <c r="AL9" s="183" t="s">
        <v>61</v>
      </c>
      <c r="AM9" s="183" t="s">
        <v>62</v>
      </c>
      <c r="AN9" s="183" t="s">
        <v>63</v>
      </c>
      <c r="AO9" s="183" t="s">
        <v>64</v>
      </c>
      <c r="AP9" s="183" t="s">
        <v>65</v>
      </c>
      <c r="AQ9" s="220" t="s">
        <v>66</v>
      </c>
      <c r="AR9" s="183" t="s">
        <v>67</v>
      </c>
      <c r="AS9" s="222" t="s">
        <v>68</v>
      </c>
      <c r="AV9" s="35" t="s">
        <v>69</v>
      </c>
      <c r="AW9" s="35" t="s">
        <v>70</v>
      </c>
      <c r="AY9" s="36" t="s">
        <v>71</v>
      </c>
    </row>
    <row r="10" spans="2:51" x14ac:dyDescent="0.25">
      <c r="B10" s="183" t="s">
        <v>72</v>
      </c>
      <c r="C10" s="183" t="s">
        <v>73</v>
      </c>
      <c r="D10" s="183" t="s">
        <v>74</v>
      </c>
      <c r="E10" s="183" t="s">
        <v>75</v>
      </c>
      <c r="F10" s="183" t="s">
        <v>74</v>
      </c>
      <c r="G10" s="183" t="s">
        <v>75</v>
      </c>
      <c r="H10" s="216"/>
      <c r="I10" s="183" t="s">
        <v>75</v>
      </c>
      <c r="J10" s="183" t="s">
        <v>75</v>
      </c>
      <c r="K10" s="183" t="s">
        <v>75</v>
      </c>
      <c r="L10" s="28" t="s">
        <v>29</v>
      </c>
      <c r="M10" s="219"/>
      <c r="N10" s="28" t="s">
        <v>29</v>
      </c>
      <c r="O10" s="221"/>
      <c r="P10" s="221"/>
      <c r="Q10" s="1">
        <f>'JULY 16'!Q34</f>
        <v>9488345</v>
      </c>
      <c r="R10" s="230"/>
      <c r="S10" s="231"/>
      <c r="T10" s="232"/>
      <c r="U10" s="183" t="s">
        <v>75</v>
      </c>
      <c r="V10" s="183" t="s">
        <v>75</v>
      </c>
      <c r="W10" s="233"/>
      <c r="X10" s="37" t="s">
        <v>76</v>
      </c>
      <c r="Y10" s="37" t="s">
        <v>77</v>
      </c>
      <c r="Z10" s="37" t="s">
        <v>78</v>
      </c>
      <c r="AA10" s="37" t="s">
        <v>79</v>
      </c>
      <c r="AB10" s="37" t="s">
        <v>80</v>
      </c>
      <c r="AC10" s="37" t="s">
        <v>81</v>
      </c>
      <c r="AD10" s="37" t="s">
        <v>82</v>
      </c>
      <c r="AE10" s="37" t="s">
        <v>83</v>
      </c>
      <c r="AF10" s="38"/>
      <c r="AG10" s="1">
        <f>'JULY 16'!AG34</f>
        <v>48424928</v>
      </c>
      <c r="AH10" s="222"/>
      <c r="AI10" s="238"/>
      <c r="AJ10" s="183" t="s">
        <v>84</v>
      </c>
      <c r="AK10" s="183" t="s">
        <v>84</v>
      </c>
      <c r="AL10" s="183" t="s">
        <v>84</v>
      </c>
      <c r="AM10" s="183" t="s">
        <v>84</v>
      </c>
      <c r="AN10" s="183" t="s">
        <v>84</v>
      </c>
      <c r="AO10" s="183" t="s">
        <v>84</v>
      </c>
      <c r="AP10" s="1">
        <f>'JULY 16'!AP34</f>
        <v>11030607</v>
      </c>
      <c r="AQ10" s="221"/>
      <c r="AR10" s="184" t="s">
        <v>85</v>
      </c>
      <c r="AS10" s="222"/>
      <c r="AV10" s="39" t="s">
        <v>86</v>
      </c>
      <c r="AW10" s="39" t="s">
        <v>87</v>
      </c>
      <c r="AY10" s="80" t="s">
        <v>126</v>
      </c>
    </row>
    <row r="11" spans="2:51" x14ac:dyDescent="0.25">
      <c r="B11" s="40">
        <v>2</v>
      </c>
      <c r="C11" s="40">
        <v>4.1666666666666664E-2</v>
      </c>
      <c r="D11" s="102">
        <v>4</v>
      </c>
      <c r="E11" s="41">
        <f t="shared" ref="E11:E34" si="0">D11/1.42</f>
        <v>2.8169014084507045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140</v>
      </c>
      <c r="P11" s="103">
        <v>113</v>
      </c>
      <c r="Q11" s="103">
        <v>9493219</v>
      </c>
      <c r="R11" s="46">
        <f>IF(ISBLANK(Q11),"-",Q11-Q10)</f>
        <v>4874</v>
      </c>
      <c r="S11" s="47">
        <f>R11*24/1000</f>
        <v>116.976</v>
      </c>
      <c r="T11" s="47">
        <f>R11/1000</f>
        <v>4.8739999999999997</v>
      </c>
      <c r="U11" s="104">
        <v>3.9</v>
      </c>
      <c r="V11" s="104">
        <f>U11</f>
        <v>3.9</v>
      </c>
      <c r="W11" s="105" t="s">
        <v>131</v>
      </c>
      <c r="X11" s="107">
        <v>0</v>
      </c>
      <c r="Y11" s="107">
        <v>0</v>
      </c>
      <c r="Z11" s="107">
        <v>1187</v>
      </c>
      <c r="AA11" s="107">
        <v>1185</v>
      </c>
      <c r="AB11" s="107">
        <v>1095</v>
      </c>
      <c r="AC11" s="48" t="s">
        <v>90</v>
      </c>
      <c r="AD11" s="48" t="s">
        <v>90</v>
      </c>
      <c r="AE11" s="48" t="s">
        <v>90</v>
      </c>
      <c r="AF11" s="106" t="s">
        <v>90</v>
      </c>
      <c r="AG11" s="112">
        <v>48426072</v>
      </c>
      <c r="AH11" s="49">
        <f>IF(ISBLANK(AG11),"-",AG11-AG10)</f>
        <v>1144</v>
      </c>
      <c r="AI11" s="50">
        <f>AH11/T11</f>
        <v>234.7148132950349</v>
      </c>
      <c r="AJ11" s="95">
        <v>0</v>
      </c>
      <c r="AK11" s="95">
        <v>0</v>
      </c>
      <c r="AL11" s="95">
        <v>1</v>
      </c>
      <c r="AM11" s="95">
        <v>1</v>
      </c>
      <c r="AN11" s="95">
        <v>1</v>
      </c>
      <c r="AO11" s="95">
        <v>0.7</v>
      </c>
      <c r="AP11" s="107">
        <v>11031328</v>
      </c>
      <c r="AQ11" s="107">
        <f t="shared" ref="AQ11:AQ34" si="1">AP11-AP10</f>
        <v>721</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137</v>
      </c>
      <c r="P12" s="103">
        <v>110</v>
      </c>
      <c r="Q12" s="103">
        <v>9497966</v>
      </c>
      <c r="R12" s="46">
        <f t="shared" ref="R12:R34" si="4">IF(ISBLANK(Q12),"-",Q12-Q11)</f>
        <v>4747</v>
      </c>
      <c r="S12" s="47">
        <f t="shared" ref="S12:S34" si="5">R12*24/1000</f>
        <v>113.928</v>
      </c>
      <c r="T12" s="47">
        <f t="shared" ref="T12:T34" si="6">R12/1000</f>
        <v>4.7469999999999999</v>
      </c>
      <c r="U12" s="104">
        <v>5.5</v>
      </c>
      <c r="V12" s="104">
        <f t="shared" ref="V12:V34" si="7">U12</f>
        <v>5.5</v>
      </c>
      <c r="W12" s="105" t="s">
        <v>131</v>
      </c>
      <c r="X12" s="107">
        <v>0</v>
      </c>
      <c r="Y12" s="107">
        <v>0</v>
      </c>
      <c r="Z12" s="107">
        <v>1187</v>
      </c>
      <c r="AA12" s="107">
        <v>1185</v>
      </c>
      <c r="AB12" s="107">
        <v>1036</v>
      </c>
      <c r="AC12" s="48" t="s">
        <v>90</v>
      </c>
      <c r="AD12" s="48" t="s">
        <v>90</v>
      </c>
      <c r="AE12" s="48" t="s">
        <v>90</v>
      </c>
      <c r="AF12" s="106" t="s">
        <v>90</v>
      </c>
      <c r="AG12" s="112">
        <v>48427188</v>
      </c>
      <c r="AH12" s="49">
        <f>IF(ISBLANK(AG12),"-",AG12-AG11)</f>
        <v>1116</v>
      </c>
      <c r="AI12" s="50">
        <f t="shared" ref="AI12:AI34" si="8">AH12/T12</f>
        <v>235.09585001053298</v>
      </c>
      <c r="AJ12" s="95">
        <v>0</v>
      </c>
      <c r="AK12" s="95">
        <v>0</v>
      </c>
      <c r="AL12" s="95">
        <v>1</v>
      </c>
      <c r="AM12" s="95">
        <v>1</v>
      </c>
      <c r="AN12" s="95">
        <v>1</v>
      </c>
      <c r="AO12" s="95">
        <v>0.7</v>
      </c>
      <c r="AP12" s="107">
        <v>11032097</v>
      </c>
      <c r="AQ12" s="107">
        <f t="shared" si="1"/>
        <v>769</v>
      </c>
      <c r="AR12" s="110">
        <v>1.06</v>
      </c>
      <c r="AS12" s="52" t="s">
        <v>113</v>
      </c>
      <c r="AV12" s="39" t="s">
        <v>92</v>
      </c>
      <c r="AW12" s="39" t="s">
        <v>93</v>
      </c>
      <c r="AY12" s="80" t="s">
        <v>124</v>
      </c>
    </row>
    <row r="13" spans="2:51" x14ac:dyDescent="0.25">
      <c r="B13" s="40">
        <v>2.0833333333333299</v>
      </c>
      <c r="C13" s="40">
        <v>0.125</v>
      </c>
      <c r="D13" s="102">
        <v>4</v>
      </c>
      <c r="E13" s="41">
        <f t="shared" si="0"/>
        <v>2.8169014084507045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136</v>
      </c>
      <c r="P13" s="103">
        <v>108</v>
      </c>
      <c r="Q13" s="103">
        <v>9502546</v>
      </c>
      <c r="R13" s="46">
        <f t="shared" si="4"/>
        <v>4580</v>
      </c>
      <c r="S13" s="47">
        <f t="shared" si="5"/>
        <v>109.92</v>
      </c>
      <c r="T13" s="47">
        <f t="shared" si="6"/>
        <v>4.58</v>
      </c>
      <c r="U13" s="104">
        <v>7.1</v>
      </c>
      <c r="V13" s="104">
        <f t="shared" si="7"/>
        <v>7.1</v>
      </c>
      <c r="W13" s="105" t="s">
        <v>131</v>
      </c>
      <c r="X13" s="107">
        <v>0</v>
      </c>
      <c r="Y13" s="107">
        <v>0</v>
      </c>
      <c r="Z13" s="107">
        <v>1187</v>
      </c>
      <c r="AA13" s="107">
        <v>1185</v>
      </c>
      <c r="AB13" s="107">
        <v>1036</v>
      </c>
      <c r="AC13" s="48" t="s">
        <v>90</v>
      </c>
      <c r="AD13" s="48" t="s">
        <v>90</v>
      </c>
      <c r="AE13" s="48" t="s">
        <v>90</v>
      </c>
      <c r="AF13" s="106" t="s">
        <v>90</v>
      </c>
      <c r="AG13" s="112">
        <v>48428284</v>
      </c>
      <c r="AH13" s="49">
        <f>IF(ISBLANK(AG13),"-",AG13-AG12)</f>
        <v>1096</v>
      </c>
      <c r="AI13" s="50">
        <f t="shared" si="8"/>
        <v>239.30131004366811</v>
      </c>
      <c r="AJ13" s="95">
        <v>0</v>
      </c>
      <c r="AK13" s="95">
        <v>0</v>
      </c>
      <c r="AL13" s="95">
        <v>1</v>
      </c>
      <c r="AM13" s="95">
        <v>1</v>
      </c>
      <c r="AN13" s="95">
        <v>1</v>
      </c>
      <c r="AO13" s="95">
        <v>0.7</v>
      </c>
      <c r="AP13" s="107">
        <v>11032923</v>
      </c>
      <c r="AQ13" s="107">
        <f t="shared" si="1"/>
        <v>826</v>
      </c>
      <c r="AR13" s="51"/>
      <c r="AS13" s="52" t="s">
        <v>113</v>
      </c>
      <c r="AV13" s="39" t="s">
        <v>94</v>
      </c>
      <c r="AW13" s="39" t="s">
        <v>95</v>
      </c>
      <c r="AY13" s="80" t="s">
        <v>129</v>
      </c>
    </row>
    <row r="14" spans="2:51" x14ac:dyDescent="0.25">
      <c r="B14" s="40">
        <v>2.125</v>
      </c>
      <c r="C14" s="40">
        <v>0.16666666666666699</v>
      </c>
      <c r="D14" s="102">
        <v>4</v>
      </c>
      <c r="E14" s="41">
        <f t="shared" si="0"/>
        <v>2.8169014084507045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115</v>
      </c>
      <c r="P14" s="103">
        <v>112</v>
      </c>
      <c r="Q14" s="103">
        <v>9506747</v>
      </c>
      <c r="R14" s="46">
        <f t="shared" si="4"/>
        <v>4201</v>
      </c>
      <c r="S14" s="47">
        <f t="shared" si="5"/>
        <v>100.824</v>
      </c>
      <c r="T14" s="47">
        <f t="shared" si="6"/>
        <v>4.2009999999999996</v>
      </c>
      <c r="U14" s="104">
        <v>8.6</v>
      </c>
      <c r="V14" s="104">
        <f t="shared" si="7"/>
        <v>8.6</v>
      </c>
      <c r="W14" s="105" t="s">
        <v>131</v>
      </c>
      <c r="X14" s="107">
        <v>0</v>
      </c>
      <c r="Y14" s="107">
        <v>0</v>
      </c>
      <c r="Z14" s="107">
        <v>1187</v>
      </c>
      <c r="AA14" s="107">
        <v>1185</v>
      </c>
      <c r="AB14" s="107">
        <v>1046</v>
      </c>
      <c r="AC14" s="48" t="s">
        <v>90</v>
      </c>
      <c r="AD14" s="48" t="s">
        <v>90</v>
      </c>
      <c r="AE14" s="48" t="s">
        <v>90</v>
      </c>
      <c r="AF14" s="106" t="s">
        <v>90</v>
      </c>
      <c r="AG14" s="112">
        <v>48429395</v>
      </c>
      <c r="AH14" s="49">
        <f t="shared" ref="AH14:AH34" si="9">IF(ISBLANK(AG14),"-",AG14-AG13)</f>
        <v>1111</v>
      </c>
      <c r="AI14" s="50">
        <f t="shared" si="8"/>
        <v>264.46084265651035</v>
      </c>
      <c r="AJ14" s="95">
        <v>0</v>
      </c>
      <c r="AK14" s="95">
        <v>0</v>
      </c>
      <c r="AL14" s="95">
        <v>1</v>
      </c>
      <c r="AM14" s="95">
        <v>1</v>
      </c>
      <c r="AN14" s="95">
        <v>1</v>
      </c>
      <c r="AO14" s="95">
        <v>0.7</v>
      </c>
      <c r="AP14" s="107">
        <v>11033695</v>
      </c>
      <c r="AQ14" s="107">
        <f>AP14-AP13</f>
        <v>772</v>
      </c>
      <c r="AR14" s="51"/>
      <c r="AS14" s="52" t="s">
        <v>113</v>
      </c>
      <c r="AT14" s="54"/>
      <c r="AV14" s="39" t="s">
        <v>96</v>
      </c>
      <c r="AW14" s="39" t="s">
        <v>97</v>
      </c>
      <c r="AY14" s="80" t="s">
        <v>140</v>
      </c>
    </row>
    <row r="15" spans="2:51" ht="14.25" customHeight="1" x14ac:dyDescent="0.25">
      <c r="B15" s="40">
        <v>2.1666666666666701</v>
      </c>
      <c r="C15" s="40">
        <v>0.20833333333333301</v>
      </c>
      <c r="D15" s="102">
        <v>4</v>
      </c>
      <c r="E15" s="41">
        <f t="shared" si="0"/>
        <v>2.8169014084507045</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120</v>
      </c>
      <c r="P15" s="103">
        <v>115</v>
      </c>
      <c r="Q15" s="103">
        <v>9511086</v>
      </c>
      <c r="R15" s="46">
        <f t="shared" si="4"/>
        <v>4339</v>
      </c>
      <c r="S15" s="47">
        <f t="shared" si="5"/>
        <v>104.136</v>
      </c>
      <c r="T15" s="47">
        <f t="shared" si="6"/>
        <v>4.3390000000000004</v>
      </c>
      <c r="U15" s="104">
        <v>9.5</v>
      </c>
      <c r="V15" s="104">
        <f t="shared" si="7"/>
        <v>9.5</v>
      </c>
      <c r="W15" s="105" t="s">
        <v>131</v>
      </c>
      <c r="X15" s="107">
        <v>0</v>
      </c>
      <c r="Y15" s="107">
        <v>0</v>
      </c>
      <c r="Z15" s="107">
        <v>1187</v>
      </c>
      <c r="AA15" s="107">
        <v>1185</v>
      </c>
      <c r="AB15" s="107">
        <v>1046</v>
      </c>
      <c r="AC15" s="48" t="s">
        <v>90</v>
      </c>
      <c r="AD15" s="48" t="s">
        <v>90</v>
      </c>
      <c r="AE15" s="48" t="s">
        <v>90</v>
      </c>
      <c r="AF15" s="106" t="s">
        <v>90</v>
      </c>
      <c r="AG15" s="112">
        <v>48430612</v>
      </c>
      <c r="AH15" s="49">
        <f t="shared" si="9"/>
        <v>1217</v>
      </c>
      <c r="AI15" s="50">
        <f t="shared" si="8"/>
        <v>280.4793731274487</v>
      </c>
      <c r="AJ15" s="95">
        <v>0</v>
      </c>
      <c r="AK15" s="95">
        <v>0</v>
      </c>
      <c r="AL15" s="95">
        <v>1</v>
      </c>
      <c r="AM15" s="95">
        <v>1</v>
      </c>
      <c r="AN15" s="95">
        <v>1</v>
      </c>
      <c r="AO15" s="95">
        <v>0.7</v>
      </c>
      <c r="AP15" s="107">
        <v>11033924</v>
      </c>
      <c r="AQ15" s="107">
        <f>AP15-AP14</f>
        <v>229</v>
      </c>
      <c r="AR15" s="51"/>
      <c r="AS15" s="52" t="s">
        <v>113</v>
      </c>
      <c r="AV15" s="39" t="s">
        <v>98</v>
      </c>
      <c r="AW15" s="39" t="s">
        <v>99</v>
      </c>
      <c r="AY15" s="94"/>
    </row>
    <row r="16" spans="2:51" x14ac:dyDescent="0.25">
      <c r="B16" s="40">
        <v>2.2083333333333299</v>
      </c>
      <c r="C16" s="40">
        <v>0.25</v>
      </c>
      <c r="D16" s="102">
        <v>6</v>
      </c>
      <c r="E16" s="41">
        <f t="shared" si="0"/>
        <v>4.2253521126760569</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134</v>
      </c>
      <c r="P16" s="103">
        <v>128</v>
      </c>
      <c r="Q16" s="103">
        <v>9515736</v>
      </c>
      <c r="R16" s="46">
        <f t="shared" si="4"/>
        <v>4650</v>
      </c>
      <c r="S16" s="47">
        <f t="shared" si="5"/>
        <v>111.6</v>
      </c>
      <c r="T16" s="47">
        <f t="shared" si="6"/>
        <v>4.6500000000000004</v>
      </c>
      <c r="U16" s="104">
        <v>9.5</v>
      </c>
      <c r="V16" s="104">
        <f t="shared" si="7"/>
        <v>9.5</v>
      </c>
      <c r="W16" s="105" t="s">
        <v>131</v>
      </c>
      <c r="X16" s="107">
        <v>0</v>
      </c>
      <c r="Y16" s="107">
        <v>0</v>
      </c>
      <c r="Z16" s="107">
        <v>1187</v>
      </c>
      <c r="AA16" s="107">
        <v>1185</v>
      </c>
      <c r="AB16" s="107">
        <v>1049</v>
      </c>
      <c r="AC16" s="48" t="s">
        <v>90</v>
      </c>
      <c r="AD16" s="48" t="s">
        <v>90</v>
      </c>
      <c r="AE16" s="48" t="s">
        <v>90</v>
      </c>
      <c r="AF16" s="106" t="s">
        <v>90</v>
      </c>
      <c r="AG16" s="112">
        <v>48431764</v>
      </c>
      <c r="AH16" s="49">
        <f t="shared" si="9"/>
        <v>1152</v>
      </c>
      <c r="AI16" s="50">
        <f t="shared" si="8"/>
        <v>247.74193548387095</v>
      </c>
      <c r="AJ16" s="95">
        <v>0</v>
      </c>
      <c r="AK16" s="95">
        <v>0</v>
      </c>
      <c r="AL16" s="95">
        <v>1</v>
      </c>
      <c r="AM16" s="95">
        <v>1</v>
      </c>
      <c r="AN16" s="95">
        <v>1</v>
      </c>
      <c r="AO16" s="95">
        <v>0</v>
      </c>
      <c r="AP16" s="107">
        <v>11033924</v>
      </c>
      <c r="AQ16" s="107">
        <f>AP16-AP15</f>
        <v>0</v>
      </c>
      <c r="AR16" s="53">
        <v>1.1200000000000001</v>
      </c>
      <c r="AS16" s="52" t="s">
        <v>101</v>
      </c>
      <c r="AV16" s="39" t="s">
        <v>102</v>
      </c>
      <c r="AW16" s="39" t="s">
        <v>103</v>
      </c>
      <c r="AY16" s="94"/>
    </row>
    <row r="17" spans="1:51" x14ac:dyDescent="0.25">
      <c r="B17" s="40">
        <v>2.25</v>
      </c>
      <c r="C17" s="40">
        <v>0.29166666666666702</v>
      </c>
      <c r="D17" s="102">
        <v>6</v>
      </c>
      <c r="E17" s="41">
        <f t="shared" si="0"/>
        <v>4.2253521126760569</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140</v>
      </c>
      <c r="P17" s="103">
        <v>135</v>
      </c>
      <c r="Q17" s="103">
        <v>9520986</v>
      </c>
      <c r="R17" s="46">
        <f t="shared" si="4"/>
        <v>5250</v>
      </c>
      <c r="S17" s="47">
        <f t="shared" si="5"/>
        <v>126</v>
      </c>
      <c r="T17" s="47">
        <f t="shared" si="6"/>
        <v>5.25</v>
      </c>
      <c r="U17" s="104">
        <v>9.5</v>
      </c>
      <c r="V17" s="104">
        <f t="shared" si="7"/>
        <v>9.5</v>
      </c>
      <c r="W17" s="105" t="s">
        <v>131</v>
      </c>
      <c r="X17" s="107">
        <v>0</v>
      </c>
      <c r="Y17" s="107">
        <v>0</v>
      </c>
      <c r="Z17" s="107">
        <v>1187</v>
      </c>
      <c r="AA17" s="107">
        <v>1185</v>
      </c>
      <c r="AB17" s="107">
        <v>1126</v>
      </c>
      <c r="AC17" s="48" t="s">
        <v>90</v>
      </c>
      <c r="AD17" s="48" t="s">
        <v>90</v>
      </c>
      <c r="AE17" s="48" t="s">
        <v>90</v>
      </c>
      <c r="AF17" s="106" t="s">
        <v>90</v>
      </c>
      <c r="AG17" s="112">
        <v>48432888</v>
      </c>
      <c r="AH17" s="49">
        <f t="shared" si="9"/>
        <v>1124</v>
      </c>
      <c r="AI17" s="50">
        <f t="shared" si="8"/>
        <v>214.0952380952381</v>
      </c>
      <c r="AJ17" s="95">
        <v>0</v>
      </c>
      <c r="AK17" s="95">
        <v>0</v>
      </c>
      <c r="AL17" s="95">
        <v>1</v>
      </c>
      <c r="AM17" s="95">
        <v>1</v>
      </c>
      <c r="AN17" s="95">
        <v>1</v>
      </c>
      <c r="AO17" s="95">
        <v>0</v>
      </c>
      <c r="AP17" s="107">
        <v>11033924</v>
      </c>
      <c r="AQ17" s="107">
        <f t="shared" si="1"/>
        <v>0</v>
      </c>
      <c r="AR17" s="51"/>
      <c r="AS17" s="52" t="s">
        <v>101</v>
      </c>
      <c r="AT17" s="54"/>
      <c r="AV17" s="39" t="s">
        <v>104</v>
      </c>
      <c r="AW17" s="39" t="s">
        <v>105</v>
      </c>
      <c r="AY17" s="97"/>
    </row>
    <row r="18" spans="1:51" x14ac:dyDescent="0.25">
      <c r="B18" s="40">
        <v>2.2916666666666701</v>
      </c>
      <c r="C18" s="40">
        <v>0.33333333333333298</v>
      </c>
      <c r="D18" s="102">
        <v>6</v>
      </c>
      <c r="E18" s="41">
        <f t="shared" si="0"/>
        <v>4.2253521126760569</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136</v>
      </c>
      <c r="P18" s="103">
        <v>140</v>
      </c>
      <c r="Q18" s="103">
        <v>9527092</v>
      </c>
      <c r="R18" s="46">
        <f t="shared" si="4"/>
        <v>6106</v>
      </c>
      <c r="S18" s="47">
        <f t="shared" si="5"/>
        <v>146.54400000000001</v>
      </c>
      <c r="T18" s="47">
        <f t="shared" si="6"/>
        <v>6.1059999999999999</v>
      </c>
      <c r="U18" s="104">
        <v>9.1999999999999993</v>
      </c>
      <c r="V18" s="104">
        <f t="shared" si="7"/>
        <v>9.1999999999999993</v>
      </c>
      <c r="W18" s="105" t="s">
        <v>127</v>
      </c>
      <c r="X18" s="107">
        <v>0</v>
      </c>
      <c r="Y18" s="107">
        <v>1016</v>
      </c>
      <c r="Z18" s="107">
        <v>1186</v>
      </c>
      <c r="AA18" s="107">
        <v>1185</v>
      </c>
      <c r="AB18" s="107">
        <v>1187</v>
      </c>
      <c r="AC18" s="48" t="s">
        <v>90</v>
      </c>
      <c r="AD18" s="48" t="s">
        <v>90</v>
      </c>
      <c r="AE18" s="48" t="s">
        <v>90</v>
      </c>
      <c r="AF18" s="106" t="s">
        <v>90</v>
      </c>
      <c r="AG18" s="112">
        <v>48434260</v>
      </c>
      <c r="AH18" s="49">
        <f t="shared" si="9"/>
        <v>1372</v>
      </c>
      <c r="AI18" s="50">
        <f t="shared" si="8"/>
        <v>224.69701932525385</v>
      </c>
      <c r="AJ18" s="95">
        <v>0</v>
      </c>
      <c r="AK18" s="95">
        <v>1</v>
      </c>
      <c r="AL18" s="95">
        <v>1</v>
      </c>
      <c r="AM18" s="95">
        <v>1</v>
      </c>
      <c r="AN18" s="95">
        <v>1</v>
      </c>
      <c r="AO18" s="95">
        <v>0</v>
      </c>
      <c r="AP18" s="107">
        <v>11033924</v>
      </c>
      <c r="AQ18" s="107">
        <f t="shared" si="1"/>
        <v>0</v>
      </c>
      <c r="AR18" s="51"/>
      <c r="AS18" s="52" t="s">
        <v>101</v>
      </c>
      <c r="AV18" s="39" t="s">
        <v>106</v>
      </c>
      <c r="AW18" s="39" t="s">
        <v>107</v>
      </c>
      <c r="AY18" s="97"/>
    </row>
    <row r="19" spans="1:51" x14ac:dyDescent="0.25">
      <c r="A19" s="94" t="s">
        <v>130</v>
      </c>
      <c r="B19" s="40">
        <v>2.3333333333333299</v>
      </c>
      <c r="C19" s="40">
        <v>0.375</v>
      </c>
      <c r="D19" s="102">
        <v>6</v>
      </c>
      <c r="E19" s="41">
        <f t="shared" si="0"/>
        <v>4.2253521126760569</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134</v>
      </c>
      <c r="P19" s="103">
        <v>150</v>
      </c>
      <c r="Q19" s="103">
        <v>9533216</v>
      </c>
      <c r="R19" s="46">
        <f t="shared" si="4"/>
        <v>6124</v>
      </c>
      <c r="S19" s="47">
        <f t="shared" si="5"/>
        <v>146.976</v>
      </c>
      <c r="T19" s="47">
        <f t="shared" si="6"/>
        <v>6.1239999999999997</v>
      </c>
      <c r="U19" s="104">
        <v>8.5</v>
      </c>
      <c r="V19" s="104">
        <f t="shared" si="7"/>
        <v>8.5</v>
      </c>
      <c r="W19" s="105" t="s">
        <v>127</v>
      </c>
      <c r="X19" s="107">
        <v>0</v>
      </c>
      <c r="Y19" s="107">
        <v>1077</v>
      </c>
      <c r="Z19" s="107">
        <v>1186</v>
      </c>
      <c r="AA19" s="107">
        <v>1185</v>
      </c>
      <c r="AB19" s="107">
        <v>1187</v>
      </c>
      <c r="AC19" s="48" t="s">
        <v>90</v>
      </c>
      <c r="AD19" s="48" t="s">
        <v>90</v>
      </c>
      <c r="AE19" s="48" t="s">
        <v>90</v>
      </c>
      <c r="AF19" s="106" t="s">
        <v>90</v>
      </c>
      <c r="AG19" s="112">
        <v>48435650</v>
      </c>
      <c r="AH19" s="49">
        <f t="shared" si="9"/>
        <v>1390</v>
      </c>
      <c r="AI19" s="50">
        <f t="shared" si="8"/>
        <v>226.97583278902678</v>
      </c>
      <c r="AJ19" s="95">
        <v>0</v>
      </c>
      <c r="AK19" s="95">
        <v>1</v>
      </c>
      <c r="AL19" s="95">
        <v>1</v>
      </c>
      <c r="AM19" s="95">
        <v>1</v>
      </c>
      <c r="AN19" s="95">
        <v>1</v>
      </c>
      <c r="AO19" s="95">
        <v>0</v>
      </c>
      <c r="AP19" s="107">
        <v>11033924</v>
      </c>
      <c r="AQ19" s="107">
        <f t="shared" si="1"/>
        <v>0</v>
      </c>
      <c r="AR19" s="51"/>
      <c r="AS19" s="52" t="s">
        <v>101</v>
      </c>
      <c r="AV19" s="39" t="s">
        <v>108</v>
      </c>
      <c r="AW19" s="39" t="s">
        <v>109</v>
      </c>
      <c r="AY19" s="97"/>
    </row>
    <row r="20" spans="1:51" x14ac:dyDescent="0.25">
      <c r="B20" s="40">
        <v>2.375</v>
      </c>
      <c r="C20" s="40">
        <v>0.41666666666666669</v>
      </c>
      <c r="D20" s="102">
        <v>6</v>
      </c>
      <c r="E20" s="41">
        <f t="shared" si="0"/>
        <v>4.2253521126760569</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134</v>
      </c>
      <c r="P20" s="103">
        <v>147</v>
      </c>
      <c r="Q20" s="103">
        <v>9539224</v>
      </c>
      <c r="R20" s="46">
        <f t="shared" si="4"/>
        <v>6008</v>
      </c>
      <c r="S20" s="47">
        <f t="shared" si="5"/>
        <v>144.19200000000001</v>
      </c>
      <c r="T20" s="47">
        <f t="shared" si="6"/>
        <v>6.008</v>
      </c>
      <c r="U20" s="104">
        <v>7.7</v>
      </c>
      <c r="V20" s="104">
        <f t="shared" si="7"/>
        <v>7.7</v>
      </c>
      <c r="W20" s="105" t="s">
        <v>127</v>
      </c>
      <c r="X20" s="107">
        <v>0</v>
      </c>
      <c r="Y20" s="107">
        <v>1076</v>
      </c>
      <c r="Z20" s="107">
        <v>1186</v>
      </c>
      <c r="AA20" s="107">
        <v>1185</v>
      </c>
      <c r="AB20" s="107">
        <v>1187</v>
      </c>
      <c r="AC20" s="48" t="s">
        <v>90</v>
      </c>
      <c r="AD20" s="48" t="s">
        <v>90</v>
      </c>
      <c r="AE20" s="48" t="s">
        <v>90</v>
      </c>
      <c r="AF20" s="106" t="s">
        <v>90</v>
      </c>
      <c r="AG20" s="112">
        <v>48437040</v>
      </c>
      <c r="AH20" s="49">
        <f t="shared" si="9"/>
        <v>1390</v>
      </c>
      <c r="AI20" s="50">
        <f t="shared" si="8"/>
        <v>231.35818908122502</v>
      </c>
      <c r="AJ20" s="95">
        <v>0</v>
      </c>
      <c r="AK20" s="95">
        <v>1</v>
      </c>
      <c r="AL20" s="95">
        <v>1</v>
      </c>
      <c r="AM20" s="95">
        <v>1</v>
      </c>
      <c r="AN20" s="95">
        <v>1</v>
      </c>
      <c r="AO20" s="95">
        <v>0</v>
      </c>
      <c r="AP20" s="107">
        <v>11033924</v>
      </c>
      <c r="AQ20" s="107">
        <v>0</v>
      </c>
      <c r="AR20" s="53">
        <v>1.05</v>
      </c>
      <c r="AS20" s="52" t="s">
        <v>130</v>
      </c>
      <c r="AY20" s="97"/>
    </row>
    <row r="21" spans="1:51" x14ac:dyDescent="0.25">
      <c r="B21" s="40">
        <v>2.4166666666666701</v>
      </c>
      <c r="C21" s="40">
        <v>0.45833333333333298</v>
      </c>
      <c r="D21" s="102">
        <v>5</v>
      </c>
      <c r="E21" s="41">
        <f t="shared" si="0"/>
        <v>3.5211267605633805</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132</v>
      </c>
      <c r="P21" s="103">
        <v>145</v>
      </c>
      <c r="Q21" s="103">
        <v>9545348</v>
      </c>
      <c r="R21" s="46">
        <f t="shared" si="4"/>
        <v>6124</v>
      </c>
      <c r="S21" s="47">
        <f t="shared" si="5"/>
        <v>146.976</v>
      </c>
      <c r="T21" s="47">
        <f t="shared" si="6"/>
        <v>6.1239999999999997</v>
      </c>
      <c r="U21" s="104">
        <v>7</v>
      </c>
      <c r="V21" s="104">
        <f t="shared" si="7"/>
        <v>7</v>
      </c>
      <c r="W21" s="105" t="s">
        <v>127</v>
      </c>
      <c r="X21" s="107">
        <v>0</v>
      </c>
      <c r="Y21" s="107">
        <v>1077</v>
      </c>
      <c r="Z21" s="107">
        <v>1187</v>
      </c>
      <c r="AA21" s="107">
        <v>1185</v>
      </c>
      <c r="AB21" s="107">
        <v>1187</v>
      </c>
      <c r="AC21" s="48" t="s">
        <v>90</v>
      </c>
      <c r="AD21" s="48" t="s">
        <v>90</v>
      </c>
      <c r="AE21" s="48" t="s">
        <v>90</v>
      </c>
      <c r="AF21" s="106" t="s">
        <v>90</v>
      </c>
      <c r="AG21" s="112">
        <v>48438444</v>
      </c>
      <c r="AH21" s="49">
        <f t="shared" si="9"/>
        <v>1404</v>
      </c>
      <c r="AI21" s="50">
        <f t="shared" si="8"/>
        <v>229.26192031352059</v>
      </c>
      <c r="AJ21" s="95">
        <v>0</v>
      </c>
      <c r="AK21" s="95">
        <v>1</v>
      </c>
      <c r="AL21" s="95">
        <v>1</v>
      </c>
      <c r="AM21" s="95">
        <v>1</v>
      </c>
      <c r="AN21" s="95">
        <v>1</v>
      </c>
      <c r="AO21" s="95">
        <v>0</v>
      </c>
      <c r="AP21" s="107">
        <v>11033924</v>
      </c>
      <c r="AQ21" s="107">
        <f t="shared" si="1"/>
        <v>0</v>
      </c>
      <c r="AR21" s="51"/>
      <c r="AS21" s="52" t="s">
        <v>101</v>
      </c>
      <c r="AY21" s="97"/>
    </row>
    <row r="22" spans="1:51" x14ac:dyDescent="0.25">
      <c r="A22" s="94" t="s">
        <v>138</v>
      </c>
      <c r="B22" s="40">
        <v>2.4583333333333299</v>
      </c>
      <c r="C22" s="40">
        <v>0.5</v>
      </c>
      <c r="D22" s="102">
        <v>5</v>
      </c>
      <c r="E22" s="41">
        <f t="shared" si="0"/>
        <v>3.5211267605633805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130</v>
      </c>
      <c r="P22" s="103">
        <v>142</v>
      </c>
      <c r="Q22" s="103">
        <v>9551316</v>
      </c>
      <c r="R22" s="46">
        <f t="shared" si="4"/>
        <v>5968</v>
      </c>
      <c r="S22" s="47">
        <f t="shared" si="5"/>
        <v>143.232</v>
      </c>
      <c r="T22" s="47">
        <f t="shared" si="6"/>
        <v>5.968</v>
      </c>
      <c r="U22" s="104">
        <v>6.3</v>
      </c>
      <c r="V22" s="104">
        <f t="shared" si="7"/>
        <v>6.3</v>
      </c>
      <c r="W22" s="105" t="s">
        <v>127</v>
      </c>
      <c r="X22" s="107">
        <v>0</v>
      </c>
      <c r="Y22" s="107">
        <v>1077</v>
      </c>
      <c r="Z22" s="107">
        <v>1187</v>
      </c>
      <c r="AA22" s="107">
        <v>1185</v>
      </c>
      <c r="AB22" s="107">
        <v>1187</v>
      </c>
      <c r="AC22" s="48" t="s">
        <v>90</v>
      </c>
      <c r="AD22" s="48" t="s">
        <v>90</v>
      </c>
      <c r="AE22" s="48" t="s">
        <v>90</v>
      </c>
      <c r="AF22" s="106" t="s">
        <v>90</v>
      </c>
      <c r="AG22" s="112">
        <v>48439828</v>
      </c>
      <c r="AH22" s="49">
        <f t="shared" si="9"/>
        <v>1384</v>
      </c>
      <c r="AI22" s="50">
        <f t="shared" si="8"/>
        <v>231.9034852546917</v>
      </c>
      <c r="AJ22" s="95">
        <v>0</v>
      </c>
      <c r="AK22" s="95">
        <v>1</v>
      </c>
      <c r="AL22" s="95">
        <v>1</v>
      </c>
      <c r="AM22" s="95">
        <v>1</v>
      </c>
      <c r="AN22" s="95">
        <v>1</v>
      </c>
      <c r="AO22" s="95">
        <v>0</v>
      </c>
      <c r="AP22" s="107">
        <v>11033924</v>
      </c>
      <c r="AQ22" s="107">
        <f t="shared" si="1"/>
        <v>0</v>
      </c>
      <c r="AR22" s="51"/>
      <c r="AS22" s="52" t="s">
        <v>101</v>
      </c>
      <c r="AV22" s="55" t="s">
        <v>110</v>
      </c>
      <c r="AY22" s="97"/>
    </row>
    <row r="23" spans="1:51" x14ac:dyDescent="0.25">
      <c r="B23" s="40">
        <v>2.5</v>
      </c>
      <c r="C23" s="40">
        <v>0.54166666666666696</v>
      </c>
      <c r="D23" s="102">
        <v>5</v>
      </c>
      <c r="E23" s="41">
        <f t="shared" si="0"/>
        <v>3.5211267605633805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131</v>
      </c>
      <c r="P23" s="103">
        <v>148</v>
      </c>
      <c r="Q23" s="103">
        <v>9557290</v>
      </c>
      <c r="R23" s="46">
        <f t="shared" si="4"/>
        <v>5974</v>
      </c>
      <c r="S23" s="47">
        <f t="shared" si="5"/>
        <v>143.376</v>
      </c>
      <c r="T23" s="47">
        <f t="shared" si="6"/>
        <v>5.9740000000000002</v>
      </c>
      <c r="U23" s="104">
        <v>5.5</v>
      </c>
      <c r="V23" s="104">
        <f t="shared" si="7"/>
        <v>5.5</v>
      </c>
      <c r="W23" s="105" t="s">
        <v>127</v>
      </c>
      <c r="X23" s="107">
        <v>0</v>
      </c>
      <c r="Y23" s="107">
        <v>1076</v>
      </c>
      <c r="Z23" s="107">
        <v>1187</v>
      </c>
      <c r="AA23" s="107">
        <v>1185</v>
      </c>
      <c r="AB23" s="107">
        <v>1187</v>
      </c>
      <c r="AC23" s="48" t="s">
        <v>90</v>
      </c>
      <c r="AD23" s="48" t="s">
        <v>90</v>
      </c>
      <c r="AE23" s="48" t="s">
        <v>90</v>
      </c>
      <c r="AF23" s="106" t="s">
        <v>90</v>
      </c>
      <c r="AG23" s="112">
        <v>48441212</v>
      </c>
      <c r="AH23" s="49">
        <f t="shared" si="9"/>
        <v>1384</v>
      </c>
      <c r="AI23" s="50">
        <f t="shared" si="8"/>
        <v>231.67057248074991</v>
      </c>
      <c r="AJ23" s="95">
        <v>0</v>
      </c>
      <c r="AK23" s="95">
        <v>1</v>
      </c>
      <c r="AL23" s="95">
        <v>1</v>
      </c>
      <c r="AM23" s="95">
        <v>1</v>
      </c>
      <c r="AN23" s="95">
        <v>1</v>
      </c>
      <c r="AO23" s="95">
        <v>0</v>
      </c>
      <c r="AP23" s="107">
        <v>11033924</v>
      </c>
      <c r="AQ23" s="107">
        <f t="shared" si="1"/>
        <v>0</v>
      </c>
      <c r="AR23" s="51"/>
      <c r="AS23" s="52" t="s">
        <v>113</v>
      </c>
      <c r="AT23" s="54"/>
      <c r="AV23" s="56" t="s">
        <v>111</v>
      </c>
      <c r="AW23" s="57" t="s">
        <v>112</v>
      </c>
      <c r="AY23" s="97"/>
    </row>
    <row r="24" spans="1:51" x14ac:dyDescent="0.25">
      <c r="B24" s="40">
        <v>2.5416666666666701</v>
      </c>
      <c r="C24" s="40">
        <v>0.58333333333333404</v>
      </c>
      <c r="D24" s="102">
        <v>4</v>
      </c>
      <c r="E24" s="41">
        <f t="shared" si="0"/>
        <v>2.8169014084507045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128</v>
      </c>
      <c r="P24" s="103">
        <v>143</v>
      </c>
      <c r="Q24" s="103">
        <v>9563336</v>
      </c>
      <c r="R24" s="46">
        <f t="shared" si="4"/>
        <v>6046</v>
      </c>
      <c r="S24" s="47">
        <f t="shared" si="5"/>
        <v>145.10400000000001</v>
      </c>
      <c r="T24" s="47">
        <f t="shared" si="6"/>
        <v>6.0460000000000003</v>
      </c>
      <c r="U24" s="104">
        <v>5</v>
      </c>
      <c r="V24" s="104">
        <f t="shared" si="7"/>
        <v>5</v>
      </c>
      <c r="W24" s="105" t="s">
        <v>127</v>
      </c>
      <c r="X24" s="107">
        <v>0</v>
      </c>
      <c r="Y24" s="107">
        <v>1045</v>
      </c>
      <c r="Z24" s="107">
        <v>1186</v>
      </c>
      <c r="AA24" s="107">
        <v>1185</v>
      </c>
      <c r="AB24" s="107">
        <v>1187</v>
      </c>
      <c r="AC24" s="48" t="s">
        <v>90</v>
      </c>
      <c r="AD24" s="48" t="s">
        <v>90</v>
      </c>
      <c r="AE24" s="48" t="s">
        <v>90</v>
      </c>
      <c r="AF24" s="106" t="s">
        <v>90</v>
      </c>
      <c r="AG24" s="112">
        <v>48442616</v>
      </c>
      <c r="AH24" s="49">
        <f>IF(ISBLANK(AG24),"-",AG24-AG23)</f>
        <v>1404</v>
      </c>
      <c r="AI24" s="50">
        <f t="shared" si="8"/>
        <v>232.2196493549454</v>
      </c>
      <c r="AJ24" s="95">
        <v>0</v>
      </c>
      <c r="AK24" s="95">
        <v>1</v>
      </c>
      <c r="AL24" s="95">
        <v>1</v>
      </c>
      <c r="AM24" s="95">
        <v>1</v>
      </c>
      <c r="AN24" s="95">
        <v>1</v>
      </c>
      <c r="AO24" s="95">
        <v>0</v>
      </c>
      <c r="AP24" s="107">
        <v>11033924</v>
      </c>
      <c r="AQ24" s="107">
        <f t="shared" si="1"/>
        <v>0</v>
      </c>
      <c r="AR24" s="53">
        <v>1.18</v>
      </c>
      <c r="AS24" s="52" t="s">
        <v>113</v>
      </c>
      <c r="AV24" s="58" t="s">
        <v>29</v>
      </c>
      <c r="AW24" s="58">
        <v>14.7</v>
      </c>
      <c r="AY24" s="97"/>
    </row>
    <row r="25" spans="1:51" x14ac:dyDescent="0.25">
      <c r="B25" s="40">
        <v>2.5833333333333299</v>
      </c>
      <c r="C25" s="40">
        <v>0.625</v>
      </c>
      <c r="D25" s="102">
        <v>4</v>
      </c>
      <c r="E25" s="41">
        <f t="shared" si="0"/>
        <v>2.8169014084507045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134</v>
      </c>
      <c r="P25" s="103">
        <v>141</v>
      </c>
      <c r="Q25" s="103">
        <v>9569129</v>
      </c>
      <c r="R25" s="46">
        <f t="shared" si="4"/>
        <v>5793</v>
      </c>
      <c r="S25" s="47">
        <f t="shared" si="5"/>
        <v>139.03200000000001</v>
      </c>
      <c r="T25" s="47">
        <f t="shared" si="6"/>
        <v>5.7930000000000001</v>
      </c>
      <c r="U25" s="104">
        <v>4.5</v>
      </c>
      <c r="V25" s="104">
        <f t="shared" si="7"/>
        <v>4.5</v>
      </c>
      <c r="W25" s="105" t="s">
        <v>127</v>
      </c>
      <c r="X25" s="107">
        <v>0</v>
      </c>
      <c r="Y25" s="107">
        <v>1043</v>
      </c>
      <c r="Z25" s="107">
        <v>1186</v>
      </c>
      <c r="AA25" s="107">
        <v>1185</v>
      </c>
      <c r="AB25" s="107">
        <v>1187</v>
      </c>
      <c r="AC25" s="48" t="s">
        <v>90</v>
      </c>
      <c r="AD25" s="48" t="s">
        <v>90</v>
      </c>
      <c r="AE25" s="48" t="s">
        <v>90</v>
      </c>
      <c r="AF25" s="106" t="s">
        <v>90</v>
      </c>
      <c r="AG25" s="112">
        <v>48443964</v>
      </c>
      <c r="AH25" s="49">
        <f t="shared" si="9"/>
        <v>1348</v>
      </c>
      <c r="AI25" s="50">
        <f t="shared" si="8"/>
        <v>232.69463145175212</v>
      </c>
      <c r="AJ25" s="95">
        <v>0</v>
      </c>
      <c r="AK25" s="95">
        <v>1</v>
      </c>
      <c r="AL25" s="95">
        <v>1</v>
      </c>
      <c r="AM25" s="95">
        <v>1</v>
      </c>
      <c r="AN25" s="95">
        <v>1</v>
      </c>
      <c r="AO25" s="95">
        <v>0</v>
      </c>
      <c r="AP25" s="107">
        <v>11033924</v>
      </c>
      <c r="AQ25" s="107">
        <f t="shared" si="1"/>
        <v>0</v>
      </c>
      <c r="AR25" s="51"/>
      <c r="AS25" s="52" t="s">
        <v>113</v>
      </c>
      <c r="AV25" s="58" t="s">
        <v>74</v>
      </c>
      <c r="AW25" s="58">
        <v>10.36</v>
      </c>
      <c r="AY25" s="97"/>
    </row>
    <row r="26" spans="1:51" x14ac:dyDescent="0.25">
      <c r="B26" s="40">
        <v>2.625</v>
      </c>
      <c r="C26" s="40">
        <v>0.66666666666666696</v>
      </c>
      <c r="D26" s="102">
        <v>4</v>
      </c>
      <c r="E26" s="41">
        <f t="shared" si="0"/>
        <v>2.8169014084507045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132</v>
      </c>
      <c r="P26" s="103">
        <v>142</v>
      </c>
      <c r="Q26" s="103">
        <v>9575017</v>
      </c>
      <c r="R26" s="46">
        <f t="shared" si="4"/>
        <v>5888</v>
      </c>
      <c r="S26" s="47">
        <f t="shared" si="5"/>
        <v>141.31200000000001</v>
      </c>
      <c r="T26" s="47">
        <f t="shared" si="6"/>
        <v>5.8879999999999999</v>
      </c>
      <c r="U26" s="104">
        <v>3.9</v>
      </c>
      <c r="V26" s="104">
        <f t="shared" si="7"/>
        <v>3.9</v>
      </c>
      <c r="W26" s="105" t="s">
        <v>127</v>
      </c>
      <c r="X26" s="107">
        <v>0</v>
      </c>
      <c r="Y26" s="107">
        <v>1046</v>
      </c>
      <c r="Z26" s="107">
        <v>1187</v>
      </c>
      <c r="AA26" s="107">
        <v>1185</v>
      </c>
      <c r="AB26" s="107">
        <v>1187</v>
      </c>
      <c r="AC26" s="48" t="s">
        <v>90</v>
      </c>
      <c r="AD26" s="48" t="s">
        <v>90</v>
      </c>
      <c r="AE26" s="48" t="s">
        <v>90</v>
      </c>
      <c r="AF26" s="106" t="s">
        <v>90</v>
      </c>
      <c r="AG26" s="112">
        <v>48445332</v>
      </c>
      <c r="AH26" s="49">
        <f t="shared" si="9"/>
        <v>1368</v>
      </c>
      <c r="AI26" s="50">
        <f t="shared" si="8"/>
        <v>232.33695652173913</v>
      </c>
      <c r="AJ26" s="95">
        <v>0</v>
      </c>
      <c r="AK26" s="95">
        <v>1</v>
      </c>
      <c r="AL26" s="95">
        <v>1</v>
      </c>
      <c r="AM26" s="95">
        <v>1</v>
      </c>
      <c r="AN26" s="95">
        <v>1</v>
      </c>
      <c r="AO26" s="95">
        <v>0</v>
      </c>
      <c r="AP26" s="107">
        <v>11033924</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133</v>
      </c>
      <c r="P27" s="103">
        <v>141</v>
      </c>
      <c r="Q27" s="103">
        <v>9580952</v>
      </c>
      <c r="R27" s="46">
        <f t="shared" si="4"/>
        <v>5935</v>
      </c>
      <c r="S27" s="47">
        <f t="shared" si="5"/>
        <v>142.44</v>
      </c>
      <c r="T27" s="47">
        <f t="shared" si="6"/>
        <v>5.9349999999999996</v>
      </c>
      <c r="U27" s="104">
        <v>3.4</v>
      </c>
      <c r="V27" s="104">
        <f t="shared" si="7"/>
        <v>3.4</v>
      </c>
      <c r="W27" s="105" t="s">
        <v>127</v>
      </c>
      <c r="X27" s="107">
        <v>0</v>
      </c>
      <c r="Y27" s="107">
        <v>1045</v>
      </c>
      <c r="Z27" s="107">
        <v>1187</v>
      </c>
      <c r="AA27" s="107">
        <v>1185</v>
      </c>
      <c r="AB27" s="107">
        <v>1187</v>
      </c>
      <c r="AC27" s="48" t="s">
        <v>90</v>
      </c>
      <c r="AD27" s="48" t="s">
        <v>90</v>
      </c>
      <c r="AE27" s="48" t="s">
        <v>90</v>
      </c>
      <c r="AF27" s="106" t="s">
        <v>90</v>
      </c>
      <c r="AG27" s="112">
        <v>48446684</v>
      </c>
      <c r="AH27" s="49">
        <f t="shared" si="9"/>
        <v>1352</v>
      </c>
      <c r="AI27" s="50">
        <f t="shared" si="8"/>
        <v>227.80117944397642</v>
      </c>
      <c r="AJ27" s="95">
        <v>0</v>
      </c>
      <c r="AK27" s="95">
        <v>1</v>
      </c>
      <c r="AL27" s="95">
        <v>1</v>
      </c>
      <c r="AM27" s="95">
        <v>1</v>
      </c>
      <c r="AN27" s="95">
        <v>1</v>
      </c>
      <c r="AO27" s="95">
        <v>0</v>
      </c>
      <c r="AP27" s="107">
        <v>11033924</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136</v>
      </c>
      <c r="P28" s="103">
        <v>139</v>
      </c>
      <c r="Q28" s="103">
        <v>9586673</v>
      </c>
      <c r="R28" s="46">
        <f t="shared" si="4"/>
        <v>5721</v>
      </c>
      <c r="S28" s="47">
        <f t="shared" si="5"/>
        <v>137.304</v>
      </c>
      <c r="T28" s="47">
        <f t="shared" si="6"/>
        <v>5.7210000000000001</v>
      </c>
      <c r="U28" s="104">
        <v>3</v>
      </c>
      <c r="V28" s="104">
        <f t="shared" si="7"/>
        <v>3</v>
      </c>
      <c r="W28" s="105" t="s">
        <v>127</v>
      </c>
      <c r="X28" s="107">
        <v>0</v>
      </c>
      <c r="Y28" s="107">
        <v>1026</v>
      </c>
      <c r="Z28" s="107">
        <v>1187</v>
      </c>
      <c r="AA28" s="107">
        <v>1185</v>
      </c>
      <c r="AB28" s="107">
        <v>1187</v>
      </c>
      <c r="AC28" s="48" t="s">
        <v>90</v>
      </c>
      <c r="AD28" s="48" t="s">
        <v>90</v>
      </c>
      <c r="AE28" s="48" t="s">
        <v>90</v>
      </c>
      <c r="AF28" s="106" t="s">
        <v>90</v>
      </c>
      <c r="AG28" s="112">
        <v>48448016</v>
      </c>
      <c r="AH28" s="49">
        <f t="shared" si="9"/>
        <v>1332</v>
      </c>
      <c r="AI28" s="50">
        <f t="shared" si="8"/>
        <v>232.82642894598845</v>
      </c>
      <c r="AJ28" s="95">
        <v>0</v>
      </c>
      <c r="AK28" s="95">
        <v>1</v>
      </c>
      <c r="AL28" s="95">
        <v>1</v>
      </c>
      <c r="AM28" s="95">
        <v>1</v>
      </c>
      <c r="AN28" s="95">
        <v>1</v>
      </c>
      <c r="AO28" s="95">
        <v>0</v>
      </c>
      <c r="AP28" s="107">
        <v>11033924</v>
      </c>
      <c r="AQ28" s="107">
        <f t="shared" si="1"/>
        <v>0</v>
      </c>
      <c r="AR28" s="53">
        <v>1.21</v>
      </c>
      <c r="AS28" s="52" t="s">
        <v>113</v>
      </c>
      <c r="AV28" s="58" t="s">
        <v>116</v>
      </c>
      <c r="AW28" s="58">
        <v>101.325</v>
      </c>
      <c r="AY28" s="97"/>
    </row>
    <row r="29" spans="1:51" x14ac:dyDescent="0.25">
      <c r="A29" s="94" t="s">
        <v>130</v>
      </c>
      <c r="B29" s="40">
        <v>2.75</v>
      </c>
      <c r="C29" s="40">
        <v>0.79166666666666896</v>
      </c>
      <c r="D29" s="102">
        <v>4</v>
      </c>
      <c r="E29" s="41">
        <f t="shared" si="0"/>
        <v>2.8169014084507045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134</v>
      </c>
      <c r="P29" s="103">
        <v>140</v>
      </c>
      <c r="Q29" s="103">
        <v>9592525</v>
      </c>
      <c r="R29" s="46">
        <f t="shared" si="4"/>
        <v>5852</v>
      </c>
      <c r="S29" s="47">
        <f t="shared" si="5"/>
        <v>140.44800000000001</v>
      </c>
      <c r="T29" s="47">
        <f t="shared" si="6"/>
        <v>5.8520000000000003</v>
      </c>
      <c r="U29" s="104">
        <v>2.7</v>
      </c>
      <c r="V29" s="104">
        <f t="shared" si="7"/>
        <v>2.7</v>
      </c>
      <c r="W29" s="105" t="s">
        <v>127</v>
      </c>
      <c r="X29" s="107">
        <v>0</v>
      </c>
      <c r="Y29" s="107">
        <v>1022</v>
      </c>
      <c r="Z29" s="107">
        <v>1187</v>
      </c>
      <c r="AA29" s="107">
        <v>1185</v>
      </c>
      <c r="AB29" s="107">
        <v>1187</v>
      </c>
      <c r="AC29" s="48" t="s">
        <v>90</v>
      </c>
      <c r="AD29" s="48" t="s">
        <v>90</v>
      </c>
      <c r="AE29" s="48" t="s">
        <v>90</v>
      </c>
      <c r="AF29" s="106" t="s">
        <v>90</v>
      </c>
      <c r="AG29" s="112">
        <v>48449364</v>
      </c>
      <c r="AH29" s="49">
        <f t="shared" si="9"/>
        <v>1348</v>
      </c>
      <c r="AI29" s="50">
        <f t="shared" si="8"/>
        <v>230.3485987696514</v>
      </c>
      <c r="AJ29" s="95">
        <v>0</v>
      </c>
      <c r="AK29" s="95">
        <v>1</v>
      </c>
      <c r="AL29" s="95">
        <v>1</v>
      </c>
      <c r="AM29" s="95">
        <v>1</v>
      </c>
      <c r="AN29" s="95">
        <v>1</v>
      </c>
      <c r="AO29" s="95">
        <v>0</v>
      </c>
      <c r="AP29" s="107">
        <v>11033924</v>
      </c>
      <c r="AQ29" s="107">
        <f t="shared" si="1"/>
        <v>0</v>
      </c>
      <c r="AR29" s="51"/>
      <c r="AS29" s="52" t="s">
        <v>113</v>
      </c>
      <c r="AY29" s="97"/>
    </row>
    <row r="30" spans="1:51" x14ac:dyDescent="0.25">
      <c r="B30" s="40">
        <v>2.7916666666666701</v>
      </c>
      <c r="C30" s="40">
        <v>0.83333333333333703</v>
      </c>
      <c r="D30" s="102">
        <v>4</v>
      </c>
      <c r="E30" s="41">
        <f t="shared" si="0"/>
        <v>2.8169014084507045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136</v>
      </c>
      <c r="P30" s="103">
        <v>137</v>
      </c>
      <c r="Q30" s="103">
        <v>9598245</v>
      </c>
      <c r="R30" s="46">
        <f t="shared" si="4"/>
        <v>5720</v>
      </c>
      <c r="S30" s="47">
        <f t="shared" si="5"/>
        <v>137.28</v>
      </c>
      <c r="T30" s="47">
        <f t="shared" si="6"/>
        <v>5.72</v>
      </c>
      <c r="U30" s="104">
        <v>2.4</v>
      </c>
      <c r="V30" s="104">
        <f t="shared" si="7"/>
        <v>2.4</v>
      </c>
      <c r="W30" s="105" t="s">
        <v>127</v>
      </c>
      <c r="X30" s="107">
        <v>0</v>
      </c>
      <c r="Y30" s="107">
        <v>1025</v>
      </c>
      <c r="Z30" s="107">
        <v>1187</v>
      </c>
      <c r="AA30" s="107">
        <v>1185</v>
      </c>
      <c r="AB30" s="107">
        <v>1187</v>
      </c>
      <c r="AC30" s="48" t="s">
        <v>90</v>
      </c>
      <c r="AD30" s="48" t="s">
        <v>90</v>
      </c>
      <c r="AE30" s="48" t="s">
        <v>90</v>
      </c>
      <c r="AF30" s="106" t="s">
        <v>90</v>
      </c>
      <c r="AG30" s="112">
        <v>48450692</v>
      </c>
      <c r="AH30" s="49">
        <f t="shared" si="9"/>
        <v>1328</v>
      </c>
      <c r="AI30" s="50">
        <f t="shared" si="8"/>
        <v>232.16783216783219</v>
      </c>
      <c r="AJ30" s="95">
        <v>0</v>
      </c>
      <c r="AK30" s="95">
        <v>1</v>
      </c>
      <c r="AL30" s="95">
        <v>1</v>
      </c>
      <c r="AM30" s="95">
        <v>1</v>
      </c>
      <c r="AN30" s="95">
        <v>1</v>
      </c>
      <c r="AO30" s="95">
        <v>0</v>
      </c>
      <c r="AP30" s="107">
        <v>11033924</v>
      </c>
      <c r="AQ30" s="107">
        <f t="shared" si="1"/>
        <v>0</v>
      </c>
      <c r="AR30" s="51"/>
      <c r="AS30" s="52" t="s">
        <v>113</v>
      </c>
      <c r="AV30" s="223" t="s">
        <v>117</v>
      </c>
      <c r="AW30" s="223"/>
      <c r="AY30" s="97"/>
    </row>
    <row r="31" spans="1:51" x14ac:dyDescent="0.25">
      <c r="B31" s="40">
        <v>2.8333333333333299</v>
      </c>
      <c r="C31" s="40">
        <v>0.875000000000004</v>
      </c>
      <c r="D31" s="102">
        <v>4</v>
      </c>
      <c r="E31" s="41">
        <f t="shared" si="0"/>
        <v>2.8169014084507045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130</v>
      </c>
      <c r="P31" s="103">
        <v>138</v>
      </c>
      <c r="Q31" s="103">
        <v>9604028</v>
      </c>
      <c r="R31" s="46">
        <f t="shared" si="4"/>
        <v>5783</v>
      </c>
      <c r="S31" s="47">
        <f t="shared" si="5"/>
        <v>138.792</v>
      </c>
      <c r="T31" s="47">
        <f t="shared" si="6"/>
        <v>5.7830000000000004</v>
      </c>
      <c r="U31" s="104">
        <v>2</v>
      </c>
      <c r="V31" s="104">
        <f t="shared" si="7"/>
        <v>2</v>
      </c>
      <c r="W31" s="105" t="s">
        <v>127</v>
      </c>
      <c r="X31" s="107">
        <v>0</v>
      </c>
      <c r="Y31" s="107">
        <v>1066</v>
      </c>
      <c r="Z31" s="107">
        <v>1187</v>
      </c>
      <c r="AA31" s="107">
        <v>1185</v>
      </c>
      <c r="AB31" s="107">
        <v>1187</v>
      </c>
      <c r="AC31" s="48" t="s">
        <v>90</v>
      </c>
      <c r="AD31" s="48" t="s">
        <v>90</v>
      </c>
      <c r="AE31" s="48" t="s">
        <v>90</v>
      </c>
      <c r="AF31" s="106" t="s">
        <v>90</v>
      </c>
      <c r="AG31" s="112">
        <v>48452048</v>
      </c>
      <c r="AH31" s="49">
        <f t="shared" si="9"/>
        <v>1356</v>
      </c>
      <c r="AI31" s="50">
        <f t="shared" si="8"/>
        <v>234.48037350855955</v>
      </c>
      <c r="AJ31" s="95">
        <v>0</v>
      </c>
      <c r="AK31" s="95">
        <v>1</v>
      </c>
      <c r="AL31" s="95">
        <v>1</v>
      </c>
      <c r="AM31" s="95">
        <v>1</v>
      </c>
      <c r="AN31" s="95">
        <v>1</v>
      </c>
      <c r="AO31" s="95">
        <v>0</v>
      </c>
      <c r="AP31" s="107">
        <v>11033924</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126</v>
      </c>
      <c r="P32" s="103">
        <v>137</v>
      </c>
      <c r="Q32" s="103">
        <v>9609669</v>
      </c>
      <c r="R32" s="46">
        <f t="shared" si="4"/>
        <v>5641</v>
      </c>
      <c r="S32" s="47">
        <f t="shared" si="5"/>
        <v>135.38399999999999</v>
      </c>
      <c r="T32" s="47">
        <f t="shared" si="6"/>
        <v>5.641</v>
      </c>
      <c r="U32" s="104">
        <v>1.7</v>
      </c>
      <c r="V32" s="104">
        <f t="shared" si="7"/>
        <v>1.7</v>
      </c>
      <c r="W32" s="105" t="s">
        <v>127</v>
      </c>
      <c r="X32" s="107">
        <v>0</v>
      </c>
      <c r="Y32" s="107">
        <v>1065</v>
      </c>
      <c r="Z32" s="107">
        <v>1187</v>
      </c>
      <c r="AA32" s="107">
        <v>1185</v>
      </c>
      <c r="AB32" s="107">
        <v>1187</v>
      </c>
      <c r="AC32" s="48" t="s">
        <v>90</v>
      </c>
      <c r="AD32" s="48" t="s">
        <v>90</v>
      </c>
      <c r="AE32" s="48" t="s">
        <v>90</v>
      </c>
      <c r="AF32" s="106" t="s">
        <v>90</v>
      </c>
      <c r="AG32" s="112">
        <v>48453388</v>
      </c>
      <c r="AH32" s="49">
        <f t="shared" si="9"/>
        <v>1340</v>
      </c>
      <c r="AI32" s="50">
        <f t="shared" si="8"/>
        <v>237.54653430242865</v>
      </c>
      <c r="AJ32" s="95">
        <v>0</v>
      </c>
      <c r="AK32" s="95">
        <v>1</v>
      </c>
      <c r="AL32" s="95">
        <v>1</v>
      </c>
      <c r="AM32" s="95">
        <v>1</v>
      </c>
      <c r="AN32" s="95">
        <v>1</v>
      </c>
      <c r="AO32" s="95">
        <v>0</v>
      </c>
      <c r="AP32" s="107">
        <v>11033924</v>
      </c>
      <c r="AQ32" s="107">
        <f t="shared" si="1"/>
        <v>0</v>
      </c>
      <c r="AR32" s="53">
        <v>1.1499999999999999</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135</v>
      </c>
      <c r="P33" s="103">
        <v>121</v>
      </c>
      <c r="Q33" s="103">
        <v>9614882</v>
      </c>
      <c r="R33" s="46">
        <f t="shared" si="4"/>
        <v>5213</v>
      </c>
      <c r="S33" s="47">
        <f t="shared" si="5"/>
        <v>125.11199999999999</v>
      </c>
      <c r="T33" s="47">
        <f t="shared" si="6"/>
        <v>5.2130000000000001</v>
      </c>
      <c r="U33" s="104">
        <v>2.1</v>
      </c>
      <c r="V33" s="104">
        <f t="shared" si="7"/>
        <v>2.1</v>
      </c>
      <c r="W33" s="105" t="s">
        <v>131</v>
      </c>
      <c r="X33" s="107">
        <v>0</v>
      </c>
      <c r="Y33" s="107">
        <v>0</v>
      </c>
      <c r="Z33" s="107">
        <v>1187</v>
      </c>
      <c r="AA33" s="107">
        <v>1185</v>
      </c>
      <c r="AB33" s="107">
        <v>1186</v>
      </c>
      <c r="AC33" s="48" t="s">
        <v>90</v>
      </c>
      <c r="AD33" s="48" t="s">
        <v>90</v>
      </c>
      <c r="AE33" s="48" t="s">
        <v>90</v>
      </c>
      <c r="AF33" s="106" t="s">
        <v>90</v>
      </c>
      <c r="AG33" s="112">
        <v>48454616</v>
      </c>
      <c r="AH33" s="49">
        <f t="shared" si="9"/>
        <v>1228</v>
      </c>
      <c r="AI33" s="50">
        <f t="shared" si="8"/>
        <v>235.56493381929789</v>
      </c>
      <c r="AJ33" s="95">
        <v>0</v>
      </c>
      <c r="AK33" s="95">
        <v>0</v>
      </c>
      <c r="AL33" s="95">
        <v>1</v>
      </c>
      <c r="AM33" s="95">
        <v>1</v>
      </c>
      <c r="AN33" s="95">
        <v>1</v>
      </c>
      <c r="AO33" s="95">
        <v>0.5</v>
      </c>
      <c r="AP33" s="107">
        <v>11034175</v>
      </c>
      <c r="AQ33" s="107">
        <f t="shared" si="1"/>
        <v>251</v>
      </c>
      <c r="AR33" s="51"/>
      <c r="AS33" s="52" t="s">
        <v>113</v>
      </c>
      <c r="AY33" s="97"/>
    </row>
    <row r="34" spans="2:51" x14ac:dyDescent="0.25">
      <c r="B34" s="40">
        <v>2.9583333333333299</v>
      </c>
      <c r="C34" s="40">
        <v>1</v>
      </c>
      <c r="D34" s="102">
        <v>4</v>
      </c>
      <c r="E34" s="41">
        <f t="shared" si="0"/>
        <v>2.8169014084507045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140</v>
      </c>
      <c r="P34" s="103">
        <v>118</v>
      </c>
      <c r="Q34" s="103">
        <v>9619958</v>
      </c>
      <c r="R34" s="46">
        <f t="shared" si="4"/>
        <v>5076</v>
      </c>
      <c r="S34" s="47">
        <f t="shared" si="5"/>
        <v>121.824</v>
      </c>
      <c r="T34" s="47">
        <f t="shared" si="6"/>
        <v>5.0759999999999996</v>
      </c>
      <c r="U34" s="104">
        <v>2.6</v>
      </c>
      <c r="V34" s="104">
        <f t="shared" si="7"/>
        <v>2.6</v>
      </c>
      <c r="W34" s="105" t="s">
        <v>131</v>
      </c>
      <c r="X34" s="107">
        <v>0</v>
      </c>
      <c r="Y34" s="107">
        <v>0</v>
      </c>
      <c r="Z34" s="107">
        <v>1187</v>
      </c>
      <c r="AA34" s="107">
        <v>1185</v>
      </c>
      <c r="AB34" s="107">
        <v>1186</v>
      </c>
      <c r="AC34" s="48" t="s">
        <v>90</v>
      </c>
      <c r="AD34" s="48" t="s">
        <v>90</v>
      </c>
      <c r="AE34" s="48" t="s">
        <v>90</v>
      </c>
      <c r="AF34" s="106" t="s">
        <v>90</v>
      </c>
      <c r="AG34" s="112">
        <v>48455836</v>
      </c>
      <c r="AH34" s="49">
        <f t="shared" si="9"/>
        <v>1220</v>
      </c>
      <c r="AI34" s="50">
        <f t="shared" si="8"/>
        <v>240.34672970843187</v>
      </c>
      <c r="AJ34" s="95">
        <v>0</v>
      </c>
      <c r="AK34" s="95">
        <v>0</v>
      </c>
      <c r="AL34" s="95">
        <v>1</v>
      </c>
      <c r="AM34" s="95">
        <v>1</v>
      </c>
      <c r="AN34" s="95">
        <v>1</v>
      </c>
      <c r="AO34" s="95">
        <v>0.5</v>
      </c>
      <c r="AP34" s="107">
        <v>11034474</v>
      </c>
      <c r="AQ34" s="107">
        <f t="shared" si="1"/>
        <v>299</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131613</v>
      </c>
      <c r="S35" s="65">
        <f>AVERAGE(S11:S34)</f>
        <v>131.61300000000003</v>
      </c>
      <c r="T35" s="65">
        <f>SUM(T11:T34)</f>
        <v>131.61300000000003</v>
      </c>
      <c r="U35" s="104"/>
      <c r="V35" s="91"/>
      <c r="W35" s="57"/>
      <c r="X35" s="85"/>
      <c r="Y35" s="86"/>
      <c r="Z35" s="86"/>
      <c r="AA35" s="86"/>
      <c r="AB35" s="87"/>
      <c r="AC35" s="85"/>
      <c r="AD35" s="86"/>
      <c r="AE35" s="87"/>
      <c r="AF35" s="88"/>
      <c r="AG35" s="66">
        <f>AG34-AG10</f>
        <v>30908</v>
      </c>
      <c r="AH35" s="67">
        <f>SUM(AH11:AH34)</f>
        <v>30908</v>
      </c>
      <c r="AI35" s="68">
        <f>$AH$35/$T35</f>
        <v>234.84002340194354</v>
      </c>
      <c r="AJ35" s="95"/>
      <c r="AK35" s="95"/>
      <c r="AL35" s="95"/>
      <c r="AM35" s="95"/>
      <c r="AN35" s="95"/>
      <c r="AO35" s="69"/>
      <c r="AP35" s="70">
        <f>AP34-AP10</f>
        <v>3867</v>
      </c>
      <c r="AQ35" s="71">
        <f>SUM(AQ11:AQ34)</f>
        <v>3867</v>
      </c>
      <c r="AR35" s="72">
        <f>AVERAGE(AR11:AR34)</f>
        <v>1.1283333333333332</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145</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167</v>
      </c>
      <c r="C44" s="99"/>
      <c r="D44" s="99"/>
      <c r="E44" s="99"/>
      <c r="F44" s="99"/>
      <c r="G44" s="9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99"/>
      <c r="D45" s="99"/>
      <c r="E45" s="99"/>
      <c r="F45" s="99"/>
      <c r="G45" s="9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24" t="s">
        <v>180</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202</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203</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8" t="s">
        <v>139</v>
      </c>
      <c r="C53" s="130"/>
      <c r="D53" s="130"/>
      <c r="E53" s="130"/>
      <c r="F53" s="130"/>
      <c r="G53" s="130"/>
      <c r="H53" s="130"/>
      <c r="I53" s="180"/>
      <c r="J53" s="180"/>
      <c r="K53" s="180"/>
      <c r="L53" s="180"/>
      <c r="M53" s="180"/>
      <c r="N53" s="180"/>
      <c r="O53" s="180"/>
      <c r="P53" s="180"/>
      <c r="Q53" s="180"/>
      <c r="R53" s="180"/>
      <c r="S53" s="170"/>
      <c r="T53" s="170"/>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141</v>
      </c>
      <c r="C54" s="99"/>
      <c r="D54" s="99"/>
      <c r="E54" s="99"/>
      <c r="F54" s="99"/>
      <c r="G54" s="99"/>
      <c r="H54" s="99"/>
      <c r="I54" s="100"/>
      <c r="J54" s="100"/>
      <c r="K54" s="100"/>
      <c r="L54" s="100"/>
      <c r="M54" s="100"/>
      <c r="N54" s="100"/>
      <c r="O54" s="100"/>
      <c r="P54" s="100"/>
      <c r="Q54" s="100"/>
      <c r="R54" s="100"/>
      <c r="S54" s="170"/>
      <c r="T54" s="170"/>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99"/>
      <c r="H55" s="99"/>
      <c r="I55" s="100"/>
      <c r="J55" s="100"/>
      <c r="K55" s="100"/>
      <c r="L55" s="100"/>
      <c r="M55" s="100"/>
      <c r="N55" s="100"/>
      <c r="O55" s="100"/>
      <c r="P55" s="100"/>
      <c r="Q55" s="100"/>
      <c r="R55" s="100"/>
      <c r="S55" s="83"/>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171</v>
      </c>
      <c r="C56" s="99"/>
      <c r="D56" s="99"/>
      <c r="E56" s="99"/>
      <c r="F56" s="99"/>
      <c r="G56" s="99"/>
      <c r="H56" s="99"/>
      <c r="I56" s="100"/>
      <c r="J56" s="100"/>
      <c r="K56" s="100"/>
      <c r="L56" s="100"/>
      <c r="M56" s="100"/>
      <c r="N56" s="100"/>
      <c r="O56" s="100"/>
      <c r="P56" s="100"/>
      <c r="Q56" s="100"/>
      <c r="R56" s="100"/>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4"/>
      <c r="C57" s="99"/>
      <c r="D57" s="99"/>
      <c r="E57" s="99"/>
      <c r="F57" s="99"/>
      <c r="G57" s="99"/>
      <c r="H57" s="99"/>
      <c r="I57" s="100"/>
      <c r="J57" s="100"/>
      <c r="K57" s="100"/>
      <c r="L57" s="100"/>
      <c r="M57" s="100"/>
      <c r="N57" s="100"/>
      <c r="O57" s="100"/>
      <c r="P57" s="100"/>
      <c r="Q57" s="100"/>
      <c r="R57" s="100"/>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2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1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149"/>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A72" s="98"/>
      <c r="B72" s="117"/>
      <c r="C72" s="115"/>
      <c r="D72" s="109"/>
      <c r="E72" s="115"/>
      <c r="F72" s="115"/>
      <c r="G72" s="99"/>
      <c r="H72" s="99"/>
      <c r="I72" s="99"/>
      <c r="J72" s="100"/>
      <c r="K72" s="100"/>
      <c r="L72" s="100"/>
      <c r="M72" s="100"/>
      <c r="N72" s="100"/>
      <c r="O72" s="100"/>
      <c r="P72" s="100"/>
      <c r="Q72" s="100"/>
      <c r="R72" s="100"/>
      <c r="S72" s="100"/>
      <c r="T72" s="101"/>
      <c r="U72" s="79"/>
      <c r="V72" s="79"/>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R79" s="96"/>
      <c r="S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T82" s="96"/>
      <c r="AS82" s="94"/>
      <c r="AT82" s="94"/>
      <c r="AU82" s="94"/>
      <c r="AV82" s="94"/>
      <c r="AW82" s="94"/>
      <c r="AX82" s="94"/>
      <c r="AY82" s="94"/>
    </row>
    <row r="83" spans="15:51" x14ac:dyDescent="0.25">
      <c r="O83" s="96"/>
      <c r="Q83" s="96"/>
      <c r="R83" s="96"/>
      <c r="S83" s="96"/>
      <c r="AS83" s="94"/>
      <c r="AT83" s="94"/>
      <c r="AU83" s="94"/>
      <c r="AV83" s="94"/>
      <c r="AW83" s="94"/>
      <c r="AX83" s="94"/>
      <c r="AY83" s="94"/>
    </row>
    <row r="84" spans="15:51" x14ac:dyDescent="0.25">
      <c r="O84" s="12"/>
      <c r="P84" s="96"/>
      <c r="Q84" s="96"/>
      <c r="R84" s="96"/>
      <c r="S84" s="96"/>
      <c r="T84" s="96"/>
      <c r="AS84" s="94"/>
      <c r="AT84" s="94"/>
      <c r="AU84" s="94"/>
      <c r="AV84" s="94"/>
      <c r="AW84" s="94"/>
      <c r="AX84" s="94"/>
      <c r="AY84" s="94"/>
    </row>
    <row r="85" spans="15:51" x14ac:dyDescent="0.25">
      <c r="O85" s="12"/>
      <c r="P85" s="96"/>
      <c r="Q85" s="96"/>
      <c r="R85" s="96"/>
      <c r="S85" s="96"/>
      <c r="T85" s="96"/>
      <c r="U85" s="96"/>
      <c r="AS85" s="94"/>
      <c r="AT85" s="94"/>
      <c r="AU85" s="94"/>
      <c r="AV85" s="94"/>
      <c r="AW85" s="94"/>
      <c r="AX85" s="94"/>
      <c r="AY85" s="94"/>
    </row>
    <row r="86" spans="15:51" x14ac:dyDescent="0.25">
      <c r="O86" s="12"/>
      <c r="P86" s="96"/>
      <c r="T86" s="96"/>
      <c r="U86" s="96"/>
      <c r="AS86" s="94"/>
      <c r="AT86" s="94"/>
      <c r="AU86" s="94"/>
      <c r="AV86" s="94"/>
      <c r="AW86" s="94"/>
      <c r="AX86" s="94"/>
      <c r="AY86" s="94"/>
    </row>
    <row r="98" spans="45:51" x14ac:dyDescent="0.25">
      <c r="AS98" s="94"/>
      <c r="AT98" s="94"/>
      <c r="AU98" s="94"/>
      <c r="AV98" s="94"/>
      <c r="AW98" s="94"/>
      <c r="AX98" s="94"/>
      <c r="AY98" s="94"/>
    </row>
  </sheetData>
  <protectedRanges>
    <protectedRange sqref="S72: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2:R75" name="Range2_12_1_6_1_1"/>
    <protectedRange sqref="L72:M75" name="Range2_2_12_1_7_1_1"/>
    <protectedRange sqref="AS11:AS15" name="Range1_4_1_1_1_1"/>
    <protectedRange sqref="J11:J15 J26:J34" name="Range1_1_2_1_10_1_1_1_1"/>
    <protectedRange sqref="S38:S71" name="Range2_12_3_1_1_1_1"/>
    <protectedRange sqref="D38:H38 N59:R71 N38:R52" name="Range2_12_1_3_1_1_1_1"/>
    <protectedRange sqref="I38:M38 E59:M71 E39:M52" name="Range2_2_12_1_6_1_1_1_1"/>
    <protectedRange sqref="D59:D71 D39:D52" name="Range2_1_1_1_1_11_1_1_1_1_1_1"/>
    <protectedRange sqref="C59:C71 C39: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2:K75" name="Range2_2_12_1_4_1_1_1_1_1_1_1_1_1_1_1_1_1_1_1"/>
    <protectedRange sqref="I72:I75" name="Range2_2_12_1_7_1_1_2_2_1_2"/>
    <protectedRange sqref="F72:H75" name="Range2_2_12_1_3_1_2_1_1_1_1_2_1_1_1_1_1_1_1_1_1_1_1"/>
    <protectedRange sqref="E72: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Q10" name="Range1_16_3_1_1_1_1_1_4"/>
    <protectedRange sqref="N57:R58" name="Range2_12_1_3_1_1_1_1_2_1_2_2_2_2"/>
    <protectedRange sqref="I57:M58" name="Range2_2_12_1_6_1_1_1_1_3_1_2_2_2_3"/>
    <protectedRange sqref="E57:H57 G58:H58" name="Range2_2_12_1_6_1_1_1_1_2_2_1_2_2_2_2"/>
    <protectedRange sqref="D57" name="Range2_1_1_1_1_11_1_1_1_1_1_1_2_2_1_2_2_2_2"/>
    <protectedRange sqref="E58:F58" name="Range2_2_12_1_6_1_1_1_1_3_1_2_2_2_1_2_2_2_2"/>
    <protectedRange sqref="D58" name="Range2_1_1_1_1_11_1_1_1_1_1_1_3_1_2_2_2_1_2_2_2_2"/>
    <protectedRange sqref="C57" name="Range2_1_2_1_1_1_1_1_2_1_2_1_2_2_2_2"/>
    <protectedRange sqref="C58" name="Range2_1_2_1_1_1_1_1_3_1_2_2_1_2_1_2_2_2_2"/>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47"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N54:R54" name="Range2_12_1_3_1_1_1_1_2_3_2_2_2_2_2"/>
    <protectedRange sqref="I54:M54" name="Range2_2_12_1_6_1_1_1_1_3_3_2_2_2_2_2"/>
    <protectedRange sqref="G54:H54" name="Range2_2_12_1_6_1_1_1_1_2_2_3_2_2_2_2_2"/>
    <protectedRange sqref="E54:F54" name="Range2_2_12_1_6_1_1_1_1_3_1_2_2_2_3_2_2_2_2_2"/>
    <protectedRange sqref="D54" name="Range2_1_1_1_1_11_1_1_1_1_1_1_3_1_2_2_2_3_2_2_2_2_2"/>
    <protectedRange sqref="C54" name="Range2_1_2_1_1_1_1_1_3_1_2_2_1_2_3_2_2_2_2_2"/>
    <protectedRange sqref="N55:R56 N53:R53" name="Range2_12_1_3_1_1_1_1_2_1_2_2_2_2_2_2"/>
    <protectedRange sqref="I55:M56 I53:M53" name="Range2_2_12_1_6_1_1_1_1_3_1_2_2_2_3_2_2"/>
    <protectedRange sqref="E55:H55 G56:H56 E53:H53" name="Range2_2_12_1_6_1_1_1_1_2_2_1_2_2_2_2_2_2"/>
    <protectedRange sqref="D55 D53" name="Range2_1_1_1_1_11_1_1_1_1_1_1_2_2_1_2_2_2_2_2_2"/>
    <protectedRange sqref="E56:F56" name="Range2_2_12_1_6_1_1_1_1_3_1_2_2_2_1_2_2_2_2_2_2"/>
    <protectedRange sqref="D56" name="Range2_1_1_1_1_11_1_1_1_1_1_1_3_1_2_2_2_1_2_2_2_2_2_2"/>
    <protectedRange sqref="C55 C53" name="Range2_1_2_1_1_1_1_1_2_1_2_1_2_2_2_2_2_2"/>
    <protectedRange sqref="C56" name="Range2_1_2_1_1_1_1_1_3_1_2_2_1_2_1_2_2_2_2_2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738" priority="36" operator="containsText" text="N/A">
      <formula>NOT(ISERROR(SEARCH("N/A",X11)))</formula>
    </cfRule>
    <cfRule type="cellIs" dxfId="737" priority="49" operator="equal">
      <formula>0</formula>
    </cfRule>
  </conditionalFormatting>
  <conditionalFormatting sqref="AC11:AE34 X11:Y34 AA11:AA34">
    <cfRule type="cellIs" dxfId="736" priority="48" operator="greaterThanOrEqual">
      <formula>1185</formula>
    </cfRule>
  </conditionalFormatting>
  <conditionalFormatting sqref="AC11:AE34 X11:Y34 AA11:AA34">
    <cfRule type="cellIs" dxfId="735" priority="47" operator="between">
      <formula>0.1</formula>
      <formula>1184</formula>
    </cfRule>
  </conditionalFormatting>
  <conditionalFormatting sqref="X8">
    <cfRule type="cellIs" dxfId="734" priority="46" operator="equal">
      <formula>0</formula>
    </cfRule>
  </conditionalFormatting>
  <conditionalFormatting sqref="X8">
    <cfRule type="cellIs" dxfId="733" priority="45" operator="greaterThan">
      <formula>1179</formula>
    </cfRule>
  </conditionalFormatting>
  <conditionalFormatting sqref="X8">
    <cfRule type="cellIs" dxfId="732" priority="44" operator="greaterThan">
      <formula>99</formula>
    </cfRule>
  </conditionalFormatting>
  <conditionalFormatting sqref="X8">
    <cfRule type="cellIs" dxfId="731" priority="43" operator="greaterThan">
      <formula>0.99</formula>
    </cfRule>
  </conditionalFormatting>
  <conditionalFormatting sqref="AB8">
    <cfRule type="cellIs" dxfId="730" priority="42" operator="equal">
      <formula>0</formula>
    </cfRule>
  </conditionalFormatting>
  <conditionalFormatting sqref="AB8">
    <cfRule type="cellIs" dxfId="729" priority="41" operator="greaterThan">
      <formula>1179</formula>
    </cfRule>
  </conditionalFormatting>
  <conditionalFormatting sqref="AB8">
    <cfRule type="cellIs" dxfId="728" priority="40" operator="greaterThan">
      <formula>99</formula>
    </cfRule>
  </conditionalFormatting>
  <conditionalFormatting sqref="AB8">
    <cfRule type="cellIs" dxfId="727" priority="39" operator="greaterThan">
      <formula>0.99</formula>
    </cfRule>
  </conditionalFormatting>
  <conditionalFormatting sqref="AH11:AH31">
    <cfRule type="cellIs" dxfId="726" priority="37" operator="greaterThan">
      <formula>$AH$8</formula>
    </cfRule>
    <cfRule type="cellIs" dxfId="725" priority="38" operator="greaterThan">
      <formula>$AH$8</formula>
    </cfRule>
  </conditionalFormatting>
  <conditionalFormatting sqref="AB11:AB34">
    <cfRule type="containsText" dxfId="724" priority="32" operator="containsText" text="N/A">
      <formula>NOT(ISERROR(SEARCH("N/A",AB11)))</formula>
    </cfRule>
    <cfRule type="cellIs" dxfId="723" priority="35" operator="equal">
      <formula>0</formula>
    </cfRule>
  </conditionalFormatting>
  <conditionalFormatting sqref="AB11:AB34">
    <cfRule type="cellIs" dxfId="722" priority="34" operator="greaterThanOrEqual">
      <formula>1185</formula>
    </cfRule>
  </conditionalFormatting>
  <conditionalFormatting sqref="AB11:AB34">
    <cfRule type="cellIs" dxfId="721" priority="33" operator="between">
      <formula>0.1</formula>
      <formula>1184</formula>
    </cfRule>
  </conditionalFormatting>
  <conditionalFormatting sqref="AO11:AO34 AN11:AN35">
    <cfRule type="cellIs" dxfId="720" priority="31" operator="equal">
      <formula>0</formula>
    </cfRule>
  </conditionalFormatting>
  <conditionalFormatting sqref="AO11:AO34 AN11:AN35">
    <cfRule type="cellIs" dxfId="719" priority="30" operator="greaterThan">
      <formula>1179</formula>
    </cfRule>
  </conditionalFormatting>
  <conditionalFormatting sqref="AO11:AO34 AN11:AN35">
    <cfRule type="cellIs" dxfId="718" priority="29" operator="greaterThan">
      <formula>99</formula>
    </cfRule>
  </conditionalFormatting>
  <conditionalFormatting sqref="AO11:AO34 AN11:AN35">
    <cfRule type="cellIs" dxfId="717" priority="28" operator="greaterThan">
      <formula>0.99</formula>
    </cfRule>
  </conditionalFormatting>
  <conditionalFormatting sqref="AQ11:AQ34">
    <cfRule type="cellIs" dxfId="716" priority="27" operator="equal">
      <formula>0</formula>
    </cfRule>
  </conditionalFormatting>
  <conditionalFormatting sqref="AQ11:AQ34">
    <cfRule type="cellIs" dxfId="715" priority="26" operator="greaterThan">
      <formula>1179</formula>
    </cfRule>
  </conditionalFormatting>
  <conditionalFormatting sqref="AQ11:AQ34">
    <cfRule type="cellIs" dxfId="714" priority="25" operator="greaterThan">
      <formula>99</formula>
    </cfRule>
  </conditionalFormatting>
  <conditionalFormatting sqref="AQ11:AQ34">
    <cfRule type="cellIs" dxfId="713" priority="24" operator="greaterThan">
      <formula>0.99</formula>
    </cfRule>
  </conditionalFormatting>
  <conditionalFormatting sqref="Z11:Z34">
    <cfRule type="containsText" dxfId="712" priority="20" operator="containsText" text="N/A">
      <formula>NOT(ISERROR(SEARCH("N/A",Z11)))</formula>
    </cfRule>
    <cfRule type="cellIs" dxfId="711" priority="23" operator="equal">
      <formula>0</formula>
    </cfRule>
  </conditionalFormatting>
  <conditionalFormatting sqref="Z11:Z34">
    <cfRule type="cellIs" dxfId="710" priority="22" operator="greaterThanOrEqual">
      <formula>1185</formula>
    </cfRule>
  </conditionalFormatting>
  <conditionalFormatting sqref="Z11:Z34">
    <cfRule type="cellIs" dxfId="709" priority="21" operator="between">
      <formula>0.1</formula>
      <formula>1184</formula>
    </cfRule>
  </conditionalFormatting>
  <conditionalFormatting sqref="AJ11:AN35">
    <cfRule type="cellIs" dxfId="708" priority="19" operator="equal">
      <formula>0</formula>
    </cfRule>
  </conditionalFormatting>
  <conditionalFormatting sqref="AJ11:AN35">
    <cfRule type="cellIs" dxfId="707" priority="18" operator="greaterThan">
      <formula>1179</formula>
    </cfRule>
  </conditionalFormatting>
  <conditionalFormatting sqref="AJ11:AN35">
    <cfRule type="cellIs" dxfId="706" priority="17" operator="greaterThan">
      <formula>99</formula>
    </cfRule>
  </conditionalFormatting>
  <conditionalFormatting sqref="AJ11:AN35">
    <cfRule type="cellIs" dxfId="705" priority="16" operator="greaterThan">
      <formula>0.99</formula>
    </cfRule>
  </conditionalFormatting>
  <conditionalFormatting sqref="AP11:AP34">
    <cfRule type="cellIs" dxfId="704" priority="15" operator="equal">
      <formula>0</formula>
    </cfRule>
  </conditionalFormatting>
  <conditionalFormatting sqref="AP11:AP34">
    <cfRule type="cellIs" dxfId="703" priority="14" operator="greaterThan">
      <formula>1179</formula>
    </cfRule>
  </conditionalFormatting>
  <conditionalFormatting sqref="AP11:AP34">
    <cfRule type="cellIs" dxfId="702" priority="13" operator="greaterThan">
      <formula>99</formula>
    </cfRule>
  </conditionalFormatting>
  <conditionalFormatting sqref="AP11:AP34">
    <cfRule type="cellIs" dxfId="701" priority="12" operator="greaterThan">
      <formula>0.99</formula>
    </cfRule>
  </conditionalFormatting>
  <conditionalFormatting sqref="AH32:AH34">
    <cfRule type="cellIs" dxfId="700" priority="10" operator="greaterThan">
      <formula>$AH$8</formula>
    </cfRule>
    <cfRule type="cellIs" dxfId="699" priority="11" operator="greaterThan">
      <formula>$AH$8</formula>
    </cfRule>
  </conditionalFormatting>
  <conditionalFormatting sqref="AI11:AI34">
    <cfRule type="cellIs" dxfId="698" priority="9" operator="greaterThan">
      <formula>$AI$8</formula>
    </cfRule>
  </conditionalFormatting>
  <conditionalFormatting sqref="AM20:AN34 AL11:AL34">
    <cfRule type="cellIs" dxfId="697" priority="8" operator="equal">
      <formula>0</formula>
    </cfRule>
  </conditionalFormatting>
  <conditionalFormatting sqref="AM20:AN34 AL11:AL34">
    <cfRule type="cellIs" dxfId="696" priority="7" operator="greaterThan">
      <formula>1179</formula>
    </cfRule>
  </conditionalFormatting>
  <conditionalFormatting sqref="AM20:AN34 AL11:AL34">
    <cfRule type="cellIs" dxfId="695" priority="6" operator="greaterThan">
      <formula>99</formula>
    </cfRule>
  </conditionalFormatting>
  <conditionalFormatting sqref="AM20:AN34 AL11:AL34">
    <cfRule type="cellIs" dxfId="694" priority="5" operator="greaterThan">
      <formula>0.99</formula>
    </cfRule>
  </conditionalFormatting>
  <conditionalFormatting sqref="AM16:AM34">
    <cfRule type="cellIs" dxfId="693" priority="4" operator="equal">
      <formula>0</formula>
    </cfRule>
  </conditionalFormatting>
  <conditionalFormatting sqref="AM16:AM34">
    <cfRule type="cellIs" dxfId="692" priority="3" operator="greaterThan">
      <formula>1179</formula>
    </cfRule>
  </conditionalFormatting>
  <conditionalFormatting sqref="AM16:AM34">
    <cfRule type="cellIs" dxfId="691" priority="2" operator="greaterThan">
      <formula>99</formula>
    </cfRule>
  </conditionalFormatting>
  <conditionalFormatting sqref="AM16:AM34">
    <cfRule type="cellIs" dxfId="690"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40" zoomScaleNormal="100" workbookViewId="0">
      <selection activeCell="B50" sqref="B50:B52"/>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125</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82"/>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85" t="s">
        <v>10</v>
      </c>
      <c r="I7" s="108" t="s">
        <v>11</v>
      </c>
      <c r="J7" s="108" t="s">
        <v>12</v>
      </c>
      <c r="K7" s="108" t="s">
        <v>13</v>
      </c>
      <c r="L7" s="12"/>
      <c r="M7" s="12"/>
      <c r="N7" s="12"/>
      <c r="O7" s="185"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42569</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30912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83" t="s">
        <v>51</v>
      </c>
      <c r="V9" s="183" t="s">
        <v>52</v>
      </c>
      <c r="W9" s="233" t="s">
        <v>53</v>
      </c>
      <c r="X9" s="234" t="s">
        <v>54</v>
      </c>
      <c r="Y9" s="235"/>
      <c r="Z9" s="235"/>
      <c r="AA9" s="235"/>
      <c r="AB9" s="235"/>
      <c r="AC9" s="235"/>
      <c r="AD9" s="235"/>
      <c r="AE9" s="236"/>
      <c r="AF9" s="181" t="s">
        <v>55</v>
      </c>
      <c r="AG9" s="181" t="s">
        <v>56</v>
      </c>
      <c r="AH9" s="222" t="s">
        <v>57</v>
      </c>
      <c r="AI9" s="237" t="s">
        <v>58</v>
      </c>
      <c r="AJ9" s="183" t="s">
        <v>59</v>
      </c>
      <c r="AK9" s="183" t="s">
        <v>60</v>
      </c>
      <c r="AL9" s="183" t="s">
        <v>61</v>
      </c>
      <c r="AM9" s="183" t="s">
        <v>62</v>
      </c>
      <c r="AN9" s="183" t="s">
        <v>63</v>
      </c>
      <c r="AO9" s="183" t="s">
        <v>64</v>
      </c>
      <c r="AP9" s="183" t="s">
        <v>65</v>
      </c>
      <c r="AQ9" s="220" t="s">
        <v>66</v>
      </c>
      <c r="AR9" s="183" t="s">
        <v>67</v>
      </c>
      <c r="AS9" s="222" t="s">
        <v>68</v>
      </c>
      <c r="AV9" s="35" t="s">
        <v>69</v>
      </c>
      <c r="AW9" s="35" t="s">
        <v>70</v>
      </c>
      <c r="AY9" s="36" t="s">
        <v>71</v>
      </c>
    </row>
    <row r="10" spans="2:51" x14ac:dyDescent="0.25">
      <c r="B10" s="183" t="s">
        <v>72</v>
      </c>
      <c r="C10" s="183" t="s">
        <v>73</v>
      </c>
      <c r="D10" s="183" t="s">
        <v>74</v>
      </c>
      <c r="E10" s="183" t="s">
        <v>75</v>
      </c>
      <c r="F10" s="183" t="s">
        <v>74</v>
      </c>
      <c r="G10" s="183" t="s">
        <v>75</v>
      </c>
      <c r="H10" s="216"/>
      <c r="I10" s="183" t="s">
        <v>75</v>
      </c>
      <c r="J10" s="183" t="s">
        <v>75</v>
      </c>
      <c r="K10" s="183" t="s">
        <v>75</v>
      </c>
      <c r="L10" s="28" t="s">
        <v>29</v>
      </c>
      <c r="M10" s="219"/>
      <c r="N10" s="28" t="s">
        <v>29</v>
      </c>
      <c r="O10" s="221"/>
      <c r="P10" s="221"/>
      <c r="Q10" s="1">
        <f>'JULY 17'!Q34</f>
        <v>9619958</v>
      </c>
      <c r="R10" s="230"/>
      <c r="S10" s="231"/>
      <c r="T10" s="232"/>
      <c r="U10" s="183" t="s">
        <v>75</v>
      </c>
      <c r="V10" s="183" t="s">
        <v>75</v>
      </c>
      <c r="W10" s="233"/>
      <c r="X10" s="37" t="s">
        <v>76</v>
      </c>
      <c r="Y10" s="37" t="s">
        <v>77</v>
      </c>
      <c r="Z10" s="37" t="s">
        <v>78</v>
      </c>
      <c r="AA10" s="37" t="s">
        <v>79</v>
      </c>
      <c r="AB10" s="37" t="s">
        <v>80</v>
      </c>
      <c r="AC10" s="37" t="s">
        <v>81</v>
      </c>
      <c r="AD10" s="37" t="s">
        <v>82</v>
      </c>
      <c r="AE10" s="37" t="s">
        <v>83</v>
      </c>
      <c r="AF10" s="38"/>
      <c r="AG10" s="1">
        <f>'JULY 17'!AG34</f>
        <v>48455836</v>
      </c>
      <c r="AH10" s="222"/>
      <c r="AI10" s="238"/>
      <c r="AJ10" s="183" t="s">
        <v>84</v>
      </c>
      <c r="AK10" s="183" t="s">
        <v>84</v>
      </c>
      <c r="AL10" s="183" t="s">
        <v>84</v>
      </c>
      <c r="AM10" s="183" t="s">
        <v>84</v>
      </c>
      <c r="AN10" s="183" t="s">
        <v>84</v>
      </c>
      <c r="AO10" s="183" t="s">
        <v>84</v>
      </c>
      <c r="AP10" s="1">
        <f>'JULY 17'!AP34</f>
        <v>11034474</v>
      </c>
      <c r="AQ10" s="221"/>
      <c r="AR10" s="184" t="s">
        <v>85</v>
      </c>
      <c r="AS10" s="222"/>
      <c r="AV10" s="39" t="s">
        <v>86</v>
      </c>
      <c r="AW10" s="39" t="s">
        <v>87</v>
      </c>
      <c r="AY10" s="80" t="s">
        <v>126</v>
      </c>
    </row>
    <row r="11" spans="2:51" x14ac:dyDescent="0.25">
      <c r="B11" s="40">
        <v>2</v>
      </c>
      <c r="C11" s="40">
        <v>4.1666666666666664E-2</v>
      </c>
      <c r="D11" s="102">
        <v>4</v>
      </c>
      <c r="E11" s="41">
        <f t="shared" ref="E11:E34" si="0">D11/1.42</f>
        <v>2.8169014084507045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140</v>
      </c>
      <c r="P11" s="103">
        <v>112</v>
      </c>
      <c r="Q11" s="103">
        <v>9624720</v>
      </c>
      <c r="R11" s="46">
        <f>IF(ISBLANK(Q11),"-",Q11-Q10)</f>
        <v>4762</v>
      </c>
      <c r="S11" s="47">
        <f>R11*24/1000</f>
        <v>114.288</v>
      </c>
      <c r="T11" s="47">
        <f>R11/1000</f>
        <v>4.7619999999999996</v>
      </c>
      <c r="U11" s="104">
        <v>4</v>
      </c>
      <c r="V11" s="104">
        <f>U11</f>
        <v>4</v>
      </c>
      <c r="W11" s="105" t="s">
        <v>131</v>
      </c>
      <c r="X11" s="107">
        <v>0</v>
      </c>
      <c r="Y11" s="107">
        <v>0</v>
      </c>
      <c r="Z11" s="107">
        <v>1067</v>
      </c>
      <c r="AA11" s="107">
        <v>1185</v>
      </c>
      <c r="AB11" s="107">
        <v>1187</v>
      </c>
      <c r="AC11" s="48" t="s">
        <v>90</v>
      </c>
      <c r="AD11" s="48" t="s">
        <v>90</v>
      </c>
      <c r="AE11" s="48" t="s">
        <v>90</v>
      </c>
      <c r="AF11" s="106" t="s">
        <v>90</v>
      </c>
      <c r="AG11" s="112">
        <v>48456980</v>
      </c>
      <c r="AH11" s="49">
        <f>IF(ISBLANK(AG11),"-",AG11-AG10)</f>
        <v>1144</v>
      </c>
      <c r="AI11" s="50">
        <f>AH11/T11</f>
        <v>240.2351952960941</v>
      </c>
      <c r="AJ11" s="95">
        <v>0</v>
      </c>
      <c r="AK11" s="95">
        <v>0</v>
      </c>
      <c r="AL11" s="95">
        <v>1</v>
      </c>
      <c r="AM11" s="95">
        <v>1</v>
      </c>
      <c r="AN11" s="95">
        <v>1</v>
      </c>
      <c r="AO11" s="95">
        <v>0.7</v>
      </c>
      <c r="AP11" s="107">
        <v>11035234</v>
      </c>
      <c r="AQ11" s="107">
        <f t="shared" ref="AQ11:AQ34" si="1">AP11-AP10</f>
        <v>760</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139</v>
      </c>
      <c r="P12" s="103">
        <v>108</v>
      </c>
      <c r="Q12" s="103">
        <v>9629375</v>
      </c>
      <c r="R12" s="46">
        <f t="shared" ref="R12:R34" si="4">IF(ISBLANK(Q12),"-",Q12-Q11)</f>
        <v>4655</v>
      </c>
      <c r="S12" s="47">
        <f t="shared" ref="S12:S34" si="5">R12*24/1000</f>
        <v>111.72</v>
      </c>
      <c r="T12" s="47">
        <f t="shared" ref="T12:T34" si="6">R12/1000</f>
        <v>4.6550000000000002</v>
      </c>
      <c r="U12" s="104">
        <v>5.7</v>
      </c>
      <c r="V12" s="104">
        <f t="shared" ref="V12:V34" si="7">U12</f>
        <v>5.7</v>
      </c>
      <c r="W12" s="105" t="s">
        <v>131</v>
      </c>
      <c r="X12" s="107">
        <v>0</v>
      </c>
      <c r="Y12" s="107">
        <v>0</v>
      </c>
      <c r="Z12" s="107">
        <v>1045</v>
      </c>
      <c r="AA12" s="107">
        <v>1185</v>
      </c>
      <c r="AB12" s="107">
        <v>1147</v>
      </c>
      <c r="AC12" s="48" t="s">
        <v>90</v>
      </c>
      <c r="AD12" s="48" t="s">
        <v>90</v>
      </c>
      <c r="AE12" s="48" t="s">
        <v>90</v>
      </c>
      <c r="AF12" s="106" t="s">
        <v>90</v>
      </c>
      <c r="AG12" s="112">
        <v>48458080</v>
      </c>
      <c r="AH12" s="49">
        <f>IF(ISBLANK(AG12),"-",AG12-AG11)</f>
        <v>1100</v>
      </c>
      <c r="AI12" s="50">
        <f t="shared" ref="AI12:AI34" si="8">AH12/T12</f>
        <v>236.3050483351235</v>
      </c>
      <c r="AJ12" s="95">
        <v>0</v>
      </c>
      <c r="AK12" s="95">
        <v>0</v>
      </c>
      <c r="AL12" s="95">
        <v>1</v>
      </c>
      <c r="AM12" s="95">
        <v>1</v>
      </c>
      <c r="AN12" s="95">
        <v>1</v>
      </c>
      <c r="AO12" s="95">
        <v>0.7</v>
      </c>
      <c r="AP12" s="107">
        <v>11036049</v>
      </c>
      <c r="AQ12" s="107">
        <f t="shared" si="1"/>
        <v>815</v>
      </c>
      <c r="AR12" s="110">
        <v>1.0900000000000001</v>
      </c>
      <c r="AS12" s="52" t="s">
        <v>113</v>
      </c>
      <c r="AV12" s="39" t="s">
        <v>92</v>
      </c>
      <c r="AW12" s="39" t="s">
        <v>93</v>
      </c>
      <c r="AY12" s="80" t="s">
        <v>124</v>
      </c>
    </row>
    <row r="13" spans="2:51" x14ac:dyDescent="0.25">
      <c r="B13" s="40">
        <v>2.0833333333333299</v>
      </c>
      <c r="C13" s="40">
        <v>0.125</v>
      </c>
      <c r="D13" s="102">
        <v>4</v>
      </c>
      <c r="E13" s="41">
        <f t="shared" si="0"/>
        <v>2.8169014084507045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135</v>
      </c>
      <c r="P13" s="103">
        <v>109</v>
      </c>
      <c r="Q13" s="103">
        <v>9633864</v>
      </c>
      <c r="R13" s="46">
        <f t="shared" si="4"/>
        <v>4489</v>
      </c>
      <c r="S13" s="47">
        <f t="shared" si="5"/>
        <v>107.736</v>
      </c>
      <c r="T13" s="47">
        <f t="shared" si="6"/>
        <v>4.4889999999999999</v>
      </c>
      <c r="U13" s="104">
        <v>7.2</v>
      </c>
      <c r="V13" s="104">
        <f t="shared" si="7"/>
        <v>7.2</v>
      </c>
      <c r="W13" s="105" t="s">
        <v>131</v>
      </c>
      <c r="X13" s="107">
        <v>0</v>
      </c>
      <c r="Y13" s="107">
        <v>0</v>
      </c>
      <c r="Z13" s="107">
        <v>1045</v>
      </c>
      <c r="AA13" s="107">
        <v>1185</v>
      </c>
      <c r="AB13" s="107">
        <v>1146</v>
      </c>
      <c r="AC13" s="48" t="s">
        <v>90</v>
      </c>
      <c r="AD13" s="48" t="s">
        <v>90</v>
      </c>
      <c r="AE13" s="48" t="s">
        <v>90</v>
      </c>
      <c r="AF13" s="106" t="s">
        <v>90</v>
      </c>
      <c r="AG13" s="112">
        <v>48459128</v>
      </c>
      <c r="AH13" s="49">
        <f>IF(ISBLANK(AG13),"-",AG13-AG12)</f>
        <v>1048</v>
      </c>
      <c r="AI13" s="50">
        <f t="shared" si="8"/>
        <v>233.45956783247939</v>
      </c>
      <c r="AJ13" s="95">
        <v>0</v>
      </c>
      <c r="AK13" s="95">
        <v>0</v>
      </c>
      <c r="AL13" s="95">
        <v>1</v>
      </c>
      <c r="AM13" s="95">
        <v>1</v>
      </c>
      <c r="AN13" s="95">
        <v>1</v>
      </c>
      <c r="AO13" s="95">
        <v>0.7</v>
      </c>
      <c r="AP13" s="107">
        <v>11036817</v>
      </c>
      <c r="AQ13" s="107">
        <f t="shared" si="1"/>
        <v>768</v>
      </c>
      <c r="AR13" s="51"/>
      <c r="AS13" s="52" t="s">
        <v>113</v>
      </c>
      <c r="AV13" s="39" t="s">
        <v>94</v>
      </c>
      <c r="AW13" s="39" t="s">
        <v>95</v>
      </c>
      <c r="AY13" s="80" t="s">
        <v>129</v>
      </c>
    </row>
    <row r="14" spans="2:51" x14ac:dyDescent="0.25">
      <c r="B14" s="40">
        <v>2.125</v>
      </c>
      <c r="C14" s="40">
        <v>0.16666666666666699</v>
      </c>
      <c r="D14" s="102">
        <v>4</v>
      </c>
      <c r="E14" s="41">
        <f t="shared" si="0"/>
        <v>2.8169014084507045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125</v>
      </c>
      <c r="P14" s="103">
        <v>123</v>
      </c>
      <c r="Q14" s="103">
        <v>9637913</v>
      </c>
      <c r="R14" s="46">
        <f t="shared" si="4"/>
        <v>4049</v>
      </c>
      <c r="S14" s="47">
        <f t="shared" si="5"/>
        <v>97.176000000000002</v>
      </c>
      <c r="T14" s="47">
        <f t="shared" si="6"/>
        <v>4.0490000000000004</v>
      </c>
      <c r="U14" s="104">
        <v>8.6999999999999993</v>
      </c>
      <c r="V14" s="104">
        <f t="shared" si="7"/>
        <v>8.6999999999999993</v>
      </c>
      <c r="W14" s="105" t="s">
        <v>131</v>
      </c>
      <c r="X14" s="107">
        <v>0</v>
      </c>
      <c r="Y14" s="107">
        <v>0</v>
      </c>
      <c r="Z14" s="107">
        <v>1045</v>
      </c>
      <c r="AA14" s="107">
        <v>1185</v>
      </c>
      <c r="AB14" s="107">
        <v>1187</v>
      </c>
      <c r="AC14" s="48" t="s">
        <v>90</v>
      </c>
      <c r="AD14" s="48" t="s">
        <v>90</v>
      </c>
      <c r="AE14" s="48" t="s">
        <v>90</v>
      </c>
      <c r="AF14" s="106" t="s">
        <v>90</v>
      </c>
      <c r="AG14" s="112">
        <v>48460246</v>
      </c>
      <c r="AH14" s="49">
        <f t="shared" ref="AH14:AH34" si="9">IF(ISBLANK(AG14),"-",AG14-AG13)</f>
        <v>1118</v>
      </c>
      <c r="AI14" s="50">
        <f t="shared" si="8"/>
        <v>276.11755989133115</v>
      </c>
      <c r="AJ14" s="95">
        <v>0</v>
      </c>
      <c r="AK14" s="95">
        <v>0</v>
      </c>
      <c r="AL14" s="95">
        <v>1</v>
      </c>
      <c r="AM14" s="95">
        <v>1</v>
      </c>
      <c r="AN14" s="95">
        <v>1</v>
      </c>
      <c r="AO14" s="95">
        <v>0.7</v>
      </c>
      <c r="AP14" s="107">
        <v>11037556</v>
      </c>
      <c r="AQ14" s="107">
        <f>AP14-AP13</f>
        <v>739</v>
      </c>
      <c r="AR14" s="51"/>
      <c r="AS14" s="52" t="s">
        <v>113</v>
      </c>
      <c r="AT14" s="54"/>
      <c r="AV14" s="39" t="s">
        <v>96</v>
      </c>
      <c r="AW14" s="39" t="s">
        <v>97</v>
      </c>
      <c r="AY14" s="80" t="s">
        <v>140</v>
      </c>
    </row>
    <row r="15" spans="2:51" ht="14.25" customHeight="1" x14ac:dyDescent="0.25">
      <c r="B15" s="40">
        <v>2.1666666666666701</v>
      </c>
      <c r="C15" s="40">
        <v>0.20833333333333301</v>
      </c>
      <c r="D15" s="102">
        <v>4</v>
      </c>
      <c r="E15" s="41">
        <f t="shared" si="0"/>
        <v>2.8169014084507045</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131</v>
      </c>
      <c r="P15" s="103">
        <v>126</v>
      </c>
      <c r="Q15" s="103">
        <v>9642197</v>
      </c>
      <c r="R15" s="46">
        <f t="shared" si="4"/>
        <v>4284</v>
      </c>
      <c r="S15" s="47">
        <f t="shared" si="5"/>
        <v>102.816</v>
      </c>
      <c r="T15" s="47">
        <f t="shared" si="6"/>
        <v>4.2839999999999998</v>
      </c>
      <c r="U15" s="104">
        <v>9.5</v>
      </c>
      <c r="V15" s="104">
        <f t="shared" si="7"/>
        <v>9.5</v>
      </c>
      <c r="W15" s="105" t="s">
        <v>131</v>
      </c>
      <c r="X15" s="107">
        <v>0</v>
      </c>
      <c r="Y15" s="107">
        <v>0</v>
      </c>
      <c r="Z15" s="107">
        <v>1085</v>
      </c>
      <c r="AA15" s="107">
        <v>1185</v>
      </c>
      <c r="AB15" s="107">
        <v>1187</v>
      </c>
      <c r="AC15" s="48" t="s">
        <v>90</v>
      </c>
      <c r="AD15" s="48" t="s">
        <v>90</v>
      </c>
      <c r="AE15" s="48" t="s">
        <v>90</v>
      </c>
      <c r="AF15" s="106" t="s">
        <v>90</v>
      </c>
      <c r="AG15" s="112">
        <v>48461444</v>
      </c>
      <c r="AH15" s="49">
        <f t="shared" si="9"/>
        <v>1198</v>
      </c>
      <c r="AI15" s="50">
        <f t="shared" si="8"/>
        <v>279.64519140989728</v>
      </c>
      <c r="AJ15" s="95">
        <v>0</v>
      </c>
      <c r="AK15" s="95">
        <v>0</v>
      </c>
      <c r="AL15" s="95">
        <v>1</v>
      </c>
      <c r="AM15" s="95">
        <v>1</v>
      </c>
      <c r="AN15" s="95">
        <v>1</v>
      </c>
      <c r="AO15" s="95">
        <v>0.7</v>
      </c>
      <c r="AP15" s="107">
        <v>11037837</v>
      </c>
      <c r="AQ15" s="107">
        <f>AP15-AP14</f>
        <v>281</v>
      </c>
      <c r="AR15" s="51"/>
      <c r="AS15" s="52" t="s">
        <v>113</v>
      </c>
      <c r="AV15" s="39" t="s">
        <v>98</v>
      </c>
      <c r="AW15" s="39" t="s">
        <v>99</v>
      </c>
      <c r="AY15" s="94"/>
    </row>
    <row r="16" spans="2:51" x14ac:dyDescent="0.25">
      <c r="B16" s="40">
        <v>2.2083333333333299</v>
      </c>
      <c r="C16" s="40">
        <v>0.25</v>
      </c>
      <c r="D16" s="102">
        <v>4</v>
      </c>
      <c r="E16" s="41">
        <f t="shared" si="0"/>
        <v>2.8169014084507045</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144</v>
      </c>
      <c r="P16" s="103">
        <v>143</v>
      </c>
      <c r="Q16" s="103">
        <v>9647734</v>
      </c>
      <c r="R16" s="46">
        <f t="shared" si="4"/>
        <v>5537</v>
      </c>
      <c r="S16" s="47">
        <f t="shared" si="5"/>
        <v>132.88800000000001</v>
      </c>
      <c r="T16" s="47">
        <f t="shared" si="6"/>
        <v>5.5369999999999999</v>
      </c>
      <c r="U16" s="104">
        <v>9.5</v>
      </c>
      <c r="V16" s="104">
        <f t="shared" si="7"/>
        <v>9.5</v>
      </c>
      <c r="W16" s="105" t="s">
        <v>131</v>
      </c>
      <c r="X16" s="107">
        <v>0</v>
      </c>
      <c r="Y16" s="107">
        <v>0</v>
      </c>
      <c r="Z16" s="107">
        <v>1186</v>
      </c>
      <c r="AA16" s="107">
        <v>1185</v>
      </c>
      <c r="AB16" s="107">
        <v>1187</v>
      </c>
      <c r="AC16" s="48" t="s">
        <v>90</v>
      </c>
      <c r="AD16" s="48" t="s">
        <v>90</v>
      </c>
      <c r="AE16" s="48" t="s">
        <v>90</v>
      </c>
      <c r="AF16" s="106" t="s">
        <v>90</v>
      </c>
      <c r="AG16" s="112">
        <v>48462664</v>
      </c>
      <c r="AH16" s="49">
        <f t="shared" si="9"/>
        <v>1220</v>
      </c>
      <c r="AI16" s="50">
        <f t="shared" si="8"/>
        <v>220.33592197941124</v>
      </c>
      <c r="AJ16" s="95">
        <v>0</v>
      </c>
      <c r="AK16" s="95">
        <v>0</v>
      </c>
      <c r="AL16" s="95">
        <v>1</v>
      </c>
      <c r="AM16" s="95">
        <v>1</v>
      </c>
      <c r="AN16" s="95">
        <v>1</v>
      </c>
      <c r="AO16" s="95">
        <v>0</v>
      </c>
      <c r="AP16" s="107">
        <v>11037837</v>
      </c>
      <c r="AQ16" s="107">
        <f>AP16-AP15</f>
        <v>0</v>
      </c>
      <c r="AR16" s="53">
        <v>1.1599999999999999</v>
      </c>
      <c r="AS16" s="52" t="s">
        <v>101</v>
      </c>
      <c r="AV16" s="39" t="s">
        <v>102</v>
      </c>
      <c r="AW16" s="39" t="s">
        <v>103</v>
      </c>
      <c r="AY16" s="94"/>
    </row>
    <row r="17" spans="1:51" x14ac:dyDescent="0.25">
      <c r="B17" s="40">
        <v>2.25</v>
      </c>
      <c r="C17" s="40">
        <v>0.29166666666666702</v>
      </c>
      <c r="D17" s="102">
        <v>5</v>
      </c>
      <c r="E17" s="41">
        <f t="shared" si="0"/>
        <v>3.5211267605633805</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138</v>
      </c>
      <c r="P17" s="103">
        <v>147</v>
      </c>
      <c r="Q17" s="103">
        <v>9653522</v>
      </c>
      <c r="R17" s="46">
        <f t="shared" si="4"/>
        <v>5788</v>
      </c>
      <c r="S17" s="47">
        <f t="shared" si="5"/>
        <v>138.91200000000001</v>
      </c>
      <c r="T17" s="47">
        <f t="shared" si="6"/>
        <v>5.7880000000000003</v>
      </c>
      <c r="U17" s="104">
        <v>9.1999999999999993</v>
      </c>
      <c r="V17" s="104">
        <f t="shared" si="7"/>
        <v>9.1999999999999993</v>
      </c>
      <c r="W17" s="105" t="s">
        <v>127</v>
      </c>
      <c r="X17" s="107">
        <v>1007</v>
      </c>
      <c r="Y17" s="107">
        <v>0</v>
      </c>
      <c r="Z17" s="107">
        <v>1187</v>
      </c>
      <c r="AA17" s="107">
        <v>1185</v>
      </c>
      <c r="AB17" s="107">
        <v>1188</v>
      </c>
      <c r="AC17" s="48" t="s">
        <v>90</v>
      </c>
      <c r="AD17" s="48" t="s">
        <v>90</v>
      </c>
      <c r="AE17" s="48" t="s">
        <v>90</v>
      </c>
      <c r="AF17" s="106" t="s">
        <v>90</v>
      </c>
      <c r="AG17" s="112">
        <v>48463968</v>
      </c>
      <c r="AH17" s="49">
        <f t="shared" si="9"/>
        <v>1304</v>
      </c>
      <c r="AI17" s="50">
        <f t="shared" si="8"/>
        <v>225.29371112646854</v>
      </c>
      <c r="AJ17" s="95">
        <v>1</v>
      </c>
      <c r="AK17" s="95">
        <v>0</v>
      </c>
      <c r="AL17" s="95">
        <v>1</v>
      </c>
      <c r="AM17" s="95">
        <v>1</v>
      </c>
      <c r="AN17" s="95">
        <v>1</v>
      </c>
      <c r="AO17" s="95">
        <v>0</v>
      </c>
      <c r="AP17" s="107">
        <v>11037837</v>
      </c>
      <c r="AQ17" s="107">
        <f t="shared" si="1"/>
        <v>0</v>
      </c>
      <c r="AR17" s="51"/>
      <c r="AS17" s="52" t="s">
        <v>101</v>
      </c>
      <c r="AT17" s="54"/>
      <c r="AV17" s="39" t="s">
        <v>104</v>
      </c>
      <c r="AW17" s="39" t="s">
        <v>105</v>
      </c>
      <c r="AY17" s="97"/>
    </row>
    <row r="18" spans="1:51" x14ac:dyDescent="0.25">
      <c r="B18" s="40">
        <v>2.2916666666666701</v>
      </c>
      <c r="C18" s="40">
        <v>0.33333333333333298</v>
      </c>
      <c r="D18" s="102">
        <v>5</v>
      </c>
      <c r="E18" s="41">
        <f t="shared" si="0"/>
        <v>3.5211267605633805</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138</v>
      </c>
      <c r="P18" s="103">
        <v>142</v>
      </c>
      <c r="Q18" s="103">
        <v>9659644</v>
      </c>
      <c r="R18" s="46">
        <f t="shared" si="4"/>
        <v>6122</v>
      </c>
      <c r="S18" s="47">
        <f t="shared" si="5"/>
        <v>146.928</v>
      </c>
      <c r="T18" s="47">
        <f t="shared" si="6"/>
        <v>6.1219999999999999</v>
      </c>
      <c r="U18" s="104">
        <v>8.8000000000000007</v>
      </c>
      <c r="V18" s="104">
        <f t="shared" si="7"/>
        <v>8.8000000000000007</v>
      </c>
      <c r="W18" s="105" t="s">
        <v>127</v>
      </c>
      <c r="X18" s="107">
        <v>1007</v>
      </c>
      <c r="Y18" s="107">
        <v>0</v>
      </c>
      <c r="Z18" s="107">
        <v>1187</v>
      </c>
      <c r="AA18" s="107">
        <v>1185</v>
      </c>
      <c r="AB18" s="107">
        <v>1188</v>
      </c>
      <c r="AC18" s="48" t="s">
        <v>90</v>
      </c>
      <c r="AD18" s="48" t="s">
        <v>90</v>
      </c>
      <c r="AE18" s="48" t="s">
        <v>90</v>
      </c>
      <c r="AF18" s="106" t="s">
        <v>90</v>
      </c>
      <c r="AG18" s="112">
        <v>48465344</v>
      </c>
      <c r="AH18" s="49">
        <f t="shared" si="9"/>
        <v>1376</v>
      </c>
      <c r="AI18" s="50">
        <f t="shared" si="8"/>
        <v>224.76314929761517</v>
      </c>
      <c r="AJ18" s="95">
        <v>1</v>
      </c>
      <c r="AK18" s="95">
        <v>0</v>
      </c>
      <c r="AL18" s="95">
        <v>1</v>
      </c>
      <c r="AM18" s="95">
        <v>1</v>
      </c>
      <c r="AN18" s="95">
        <v>1</v>
      </c>
      <c r="AO18" s="95">
        <v>0</v>
      </c>
      <c r="AP18" s="107">
        <v>11037837</v>
      </c>
      <c r="AQ18" s="107">
        <f t="shared" si="1"/>
        <v>0</v>
      </c>
      <c r="AR18" s="51"/>
      <c r="AS18" s="52" t="s">
        <v>101</v>
      </c>
      <c r="AV18" s="39" t="s">
        <v>106</v>
      </c>
      <c r="AW18" s="39" t="s">
        <v>107</v>
      </c>
      <c r="AY18" s="97"/>
    </row>
    <row r="19" spans="1:51" x14ac:dyDescent="0.25">
      <c r="A19" s="94" t="s">
        <v>130</v>
      </c>
      <c r="B19" s="40">
        <v>2.3333333333333299</v>
      </c>
      <c r="C19" s="40">
        <v>0.375</v>
      </c>
      <c r="D19" s="102">
        <v>5</v>
      </c>
      <c r="E19" s="41">
        <f t="shared" si="0"/>
        <v>3.5211267605633805</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135</v>
      </c>
      <c r="P19" s="103">
        <v>149</v>
      </c>
      <c r="Q19" s="103">
        <v>9665976</v>
      </c>
      <c r="R19" s="46">
        <f t="shared" si="4"/>
        <v>6332</v>
      </c>
      <c r="S19" s="47">
        <f t="shared" si="5"/>
        <v>151.96799999999999</v>
      </c>
      <c r="T19" s="47">
        <f t="shared" si="6"/>
        <v>6.3319999999999999</v>
      </c>
      <c r="U19" s="104">
        <v>8.1</v>
      </c>
      <c r="V19" s="104">
        <f t="shared" si="7"/>
        <v>8.1</v>
      </c>
      <c r="W19" s="105" t="s">
        <v>127</v>
      </c>
      <c r="X19" s="107">
        <v>1067</v>
      </c>
      <c r="Y19" s="107">
        <v>0</v>
      </c>
      <c r="Z19" s="107">
        <v>1187</v>
      </c>
      <c r="AA19" s="107">
        <v>1185</v>
      </c>
      <c r="AB19" s="107">
        <v>1188</v>
      </c>
      <c r="AC19" s="48" t="s">
        <v>90</v>
      </c>
      <c r="AD19" s="48" t="s">
        <v>90</v>
      </c>
      <c r="AE19" s="48" t="s">
        <v>90</v>
      </c>
      <c r="AF19" s="106" t="s">
        <v>90</v>
      </c>
      <c r="AG19" s="112">
        <v>48466770</v>
      </c>
      <c r="AH19" s="49">
        <f t="shared" si="9"/>
        <v>1426</v>
      </c>
      <c r="AI19" s="50">
        <f t="shared" si="8"/>
        <v>225.20530638029058</v>
      </c>
      <c r="AJ19" s="95">
        <v>1</v>
      </c>
      <c r="AK19" s="95">
        <v>0</v>
      </c>
      <c r="AL19" s="95">
        <v>1</v>
      </c>
      <c r="AM19" s="95">
        <v>1</v>
      </c>
      <c r="AN19" s="95">
        <v>1</v>
      </c>
      <c r="AO19" s="95">
        <v>0</v>
      </c>
      <c r="AP19" s="107">
        <v>11037837</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131</v>
      </c>
      <c r="P20" s="103">
        <v>146</v>
      </c>
      <c r="Q20" s="103">
        <v>9671928</v>
      </c>
      <c r="R20" s="46">
        <f t="shared" si="4"/>
        <v>5952</v>
      </c>
      <c r="S20" s="47">
        <f t="shared" si="5"/>
        <v>142.84800000000001</v>
      </c>
      <c r="T20" s="47">
        <f t="shared" si="6"/>
        <v>5.952</v>
      </c>
      <c r="U20" s="104">
        <v>7.4</v>
      </c>
      <c r="V20" s="104">
        <f t="shared" si="7"/>
        <v>7.4</v>
      </c>
      <c r="W20" s="105" t="s">
        <v>127</v>
      </c>
      <c r="X20" s="107">
        <v>1067</v>
      </c>
      <c r="Y20" s="107">
        <v>0</v>
      </c>
      <c r="Z20" s="107">
        <v>1187</v>
      </c>
      <c r="AA20" s="107">
        <v>1185</v>
      </c>
      <c r="AB20" s="107">
        <v>1188</v>
      </c>
      <c r="AC20" s="48" t="s">
        <v>90</v>
      </c>
      <c r="AD20" s="48" t="s">
        <v>90</v>
      </c>
      <c r="AE20" s="48" t="s">
        <v>90</v>
      </c>
      <c r="AF20" s="106" t="s">
        <v>90</v>
      </c>
      <c r="AG20" s="112">
        <v>48468132</v>
      </c>
      <c r="AH20" s="49">
        <f t="shared" si="9"/>
        <v>1362</v>
      </c>
      <c r="AI20" s="50">
        <f t="shared" si="8"/>
        <v>228.83064516129033</v>
      </c>
      <c r="AJ20" s="95">
        <v>1</v>
      </c>
      <c r="AK20" s="95">
        <v>0</v>
      </c>
      <c r="AL20" s="95">
        <v>1</v>
      </c>
      <c r="AM20" s="95">
        <v>1</v>
      </c>
      <c r="AN20" s="95">
        <v>1</v>
      </c>
      <c r="AO20" s="95">
        <v>0</v>
      </c>
      <c r="AP20" s="107">
        <v>11037837</v>
      </c>
      <c r="AQ20" s="107">
        <v>0</v>
      </c>
      <c r="AR20" s="53">
        <v>1.07</v>
      </c>
      <c r="AS20" s="52" t="s">
        <v>130</v>
      </c>
      <c r="AY20" s="97"/>
    </row>
    <row r="21" spans="1:51" x14ac:dyDescent="0.25">
      <c r="B21" s="40">
        <v>2.4166666666666701</v>
      </c>
      <c r="C21" s="40">
        <v>0.45833333333333298</v>
      </c>
      <c r="D21" s="102">
        <v>5</v>
      </c>
      <c r="E21" s="41">
        <f t="shared" si="0"/>
        <v>3.5211267605633805</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132</v>
      </c>
      <c r="P21" s="103">
        <v>146</v>
      </c>
      <c r="Q21" s="103">
        <v>9677885</v>
      </c>
      <c r="R21" s="46">
        <f t="shared" si="4"/>
        <v>5957</v>
      </c>
      <c r="S21" s="47">
        <f t="shared" si="5"/>
        <v>142.96799999999999</v>
      </c>
      <c r="T21" s="47">
        <f t="shared" si="6"/>
        <v>5.9569999999999999</v>
      </c>
      <c r="U21" s="104">
        <v>6.7</v>
      </c>
      <c r="V21" s="104">
        <f t="shared" si="7"/>
        <v>6.7</v>
      </c>
      <c r="W21" s="105" t="s">
        <v>127</v>
      </c>
      <c r="X21" s="107">
        <v>1067</v>
      </c>
      <c r="Y21" s="107">
        <v>0</v>
      </c>
      <c r="Z21" s="107">
        <v>1186</v>
      </c>
      <c r="AA21" s="107">
        <v>1185</v>
      </c>
      <c r="AB21" s="107">
        <v>1187</v>
      </c>
      <c r="AC21" s="48" t="s">
        <v>90</v>
      </c>
      <c r="AD21" s="48" t="s">
        <v>90</v>
      </c>
      <c r="AE21" s="48" t="s">
        <v>90</v>
      </c>
      <c r="AF21" s="106" t="s">
        <v>90</v>
      </c>
      <c r="AG21" s="112">
        <v>48469500</v>
      </c>
      <c r="AH21" s="49">
        <f t="shared" si="9"/>
        <v>1368</v>
      </c>
      <c r="AI21" s="50">
        <f t="shared" si="8"/>
        <v>229.64579486318618</v>
      </c>
      <c r="AJ21" s="95">
        <v>1</v>
      </c>
      <c r="AK21" s="95">
        <v>0</v>
      </c>
      <c r="AL21" s="95">
        <v>1</v>
      </c>
      <c r="AM21" s="95">
        <v>1</v>
      </c>
      <c r="AN21" s="95">
        <v>1</v>
      </c>
      <c r="AO21" s="95">
        <v>0</v>
      </c>
      <c r="AP21" s="107">
        <v>11037837</v>
      </c>
      <c r="AQ21" s="107">
        <f t="shared" si="1"/>
        <v>0</v>
      </c>
      <c r="AR21" s="51"/>
      <c r="AS21" s="52" t="s">
        <v>101</v>
      </c>
      <c r="AY21" s="97"/>
    </row>
    <row r="22" spans="1:51" x14ac:dyDescent="0.25">
      <c r="A22" s="94" t="s">
        <v>138</v>
      </c>
      <c r="B22" s="40">
        <v>2.4583333333333299</v>
      </c>
      <c r="C22" s="40">
        <v>0.5</v>
      </c>
      <c r="D22" s="102">
        <v>5</v>
      </c>
      <c r="E22" s="41">
        <f t="shared" si="0"/>
        <v>3.5211267605633805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131</v>
      </c>
      <c r="P22" s="103">
        <v>144</v>
      </c>
      <c r="Q22" s="103">
        <v>9683841</v>
      </c>
      <c r="R22" s="46">
        <f t="shared" si="4"/>
        <v>5956</v>
      </c>
      <c r="S22" s="47">
        <f t="shared" si="5"/>
        <v>142.94399999999999</v>
      </c>
      <c r="T22" s="47">
        <f t="shared" si="6"/>
        <v>5.9560000000000004</v>
      </c>
      <c r="U22" s="104">
        <v>6</v>
      </c>
      <c r="V22" s="104">
        <f t="shared" si="7"/>
        <v>6</v>
      </c>
      <c r="W22" s="105" t="s">
        <v>127</v>
      </c>
      <c r="X22" s="107">
        <v>1067</v>
      </c>
      <c r="Y22" s="107">
        <v>0</v>
      </c>
      <c r="Z22" s="107">
        <v>1186</v>
      </c>
      <c r="AA22" s="107">
        <v>1185</v>
      </c>
      <c r="AB22" s="107">
        <v>1187</v>
      </c>
      <c r="AC22" s="48" t="s">
        <v>90</v>
      </c>
      <c r="AD22" s="48" t="s">
        <v>90</v>
      </c>
      <c r="AE22" s="48" t="s">
        <v>90</v>
      </c>
      <c r="AF22" s="106" t="s">
        <v>90</v>
      </c>
      <c r="AG22" s="112">
        <v>48470868</v>
      </c>
      <c r="AH22" s="49">
        <f t="shared" si="9"/>
        <v>1368</v>
      </c>
      <c r="AI22" s="50">
        <f t="shared" si="8"/>
        <v>229.68435191403626</v>
      </c>
      <c r="AJ22" s="95">
        <v>1</v>
      </c>
      <c r="AK22" s="95">
        <v>0</v>
      </c>
      <c r="AL22" s="95">
        <v>1</v>
      </c>
      <c r="AM22" s="95">
        <v>1</v>
      </c>
      <c r="AN22" s="95">
        <v>1</v>
      </c>
      <c r="AO22" s="95">
        <v>0</v>
      </c>
      <c r="AP22" s="107">
        <v>11037837</v>
      </c>
      <c r="AQ22" s="107">
        <f t="shared" si="1"/>
        <v>0</v>
      </c>
      <c r="AR22" s="51"/>
      <c r="AS22" s="52" t="s">
        <v>101</v>
      </c>
      <c r="AV22" s="55" t="s">
        <v>110</v>
      </c>
      <c r="AY22" s="97"/>
    </row>
    <row r="23" spans="1:51" x14ac:dyDescent="0.25">
      <c r="B23" s="40">
        <v>2.5</v>
      </c>
      <c r="C23" s="40">
        <v>0.54166666666666696</v>
      </c>
      <c r="D23" s="102">
        <v>5</v>
      </c>
      <c r="E23" s="41">
        <f t="shared" si="0"/>
        <v>3.5211267605633805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131</v>
      </c>
      <c r="P23" s="103">
        <v>142</v>
      </c>
      <c r="Q23" s="103">
        <v>9689713</v>
      </c>
      <c r="R23" s="46">
        <f t="shared" si="4"/>
        <v>5872</v>
      </c>
      <c r="S23" s="47">
        <f t="shared" si="5"/>
        <v>140.928</v>
      </c>
      <c r="T23" s="47">
        <f t="shared" si="6"/>
        <v>5.8719999999999999</v>
      </c>
      <c r="U23" s="104">
        <v>5.4</v>
      </c>
      <c r="V23" s="104">
        <f t="shared" si="7"/>
        <v>5.4</v>
      </c>
      <c r="W23" s="105" t="s">
        <v>127</v>
      </c>
      <c r="X23" s="107">
        <v>1066</v>
      </c>
      <c r="Y23" s="107">
        <v>0</v>
      </c>
      <c r="Z23" s="107">
        <v>1186</v>
      </c>
      <c r="AA23" s="107">
        <v>1185</v>
      </c>
      <c r="AB23" s="107">
        <v>1187</v>
      </c>
      <c r="AC23" s="48" t="s">
        <v>90</v>
      </c>
      <c r="AD23" s="48" t="s">
        <v>90</v>
      </c>
      <c r="AE23" s="48" t="s">
        <v>90</v>
      </c>
      <c r="AF23" s="106" t="s">
        <v>90</v>
      </c>
      <c r="AG23" s="112">
        <v>48472236</v>
      </c>
      <c r="AH23" s="49">
        <f t="shared" si="9"/>
        <v>1368</v>
      </c>
      <c r="AI23" s="50">
        <f t="shared" si="8"/>
        <v>232.97002724795641</v>
      </c>
      <c r="AJ23" s="95">
        <v>1</v>
      </c>
      <c r="AK23" s="95">
        <v>0</v>
      </c>
      <c r="AL23" s="95">
        <v>1</v>
      </c>
      <c r="AM23" s="95">
        <v>1</v>
      </c>
      <c r="AN23" s="95">
        <v>1</v>
      </c>
      <c r="AO23" s="95">
        <v>0</v>
      </c>
      <c r="AP23" s="107">
        <v>11037837</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130</v>
      </c>
      <c r="P24" s="103">
        <v>136</v>
      </c>
      <c r="Q24" s="103">
        <v>9695577</v>
      </c>
      <c r="R24" s="46">
        <f t="shared" si="4"/>
        <v>5864</v>
      </c>
      <c r="S24" s="47">
        <f t="shared" si="5"/>
        <v>140.73599999999999</v>
      </c>
      <c r="T24" s="47">
        <f t="shared" si="6"/>
        <v>5.8639999999999999</v>
      </c>
      <c r="U24" s="104">
        <v>5</v>
      </c>
      <c r="V24" s="104">
        <f t="shared" si="7"/>
        <v>5</v>
      </c>
      <c r="W24" s="105" t="s">
        <v>127</v>
      </c>
      <c r="X24" s="107">
        <v>1036</v>
      </c>
      <c r="Y24" s="107">
        <v>0</v>
      </c>
      <c r="Z24" s="107">
        <v>1188</v>
      </c>
      <c r="AA24" s="107">
        <v>1185</v>
      </c>
      <c r="AB24" s="107">
        <v>1186</v>
      </c>
      <c r="AC24" s="48" t="s">
        <v>90</v>
      </c>
      <c r="AD24" s="48" t="s">
        <v>90</v>
      </c>
      <c r="AE24" s="48" t="s">
        <v>90</v>
      </c>
      <c r="AF24" s="106" t="s">
        <v>90</v>
      </c>
      <c r="AG24" s="112">
        <v>48473612</v>
      </c>
      <c r="AH24" s="49">
        <f>IF(ISBLANK(AG24),"-",AG24-AG23)</f>
        <v>1376</v>
      </c>
      <c r="AI24" s="50">
        <f t="shared" si="8"/>
        <v>234.65211459754434</v>
      </c>
      <c r="AJ24" s="95">
        <v>1</v>
      </c>
      <c r="AK24" s="95">
        <v>0</v>
      </c>
      <c r="AL24" s="95">
        <v>1</v>
      </c>
      <c r="AM24" s="95">
        <v>1</v>
      </c>
      <c r="AN24" s="95">
        <v>1</v>
      </c>
      <c r="AO24" s="95">
        <v>0</v>
      </c>
      <c r="AP24" s="107">
        <v>11037837</v>
      </c>
      <c r="AQ24" s="107">
        <f t="shared" si="1"/>
        <v>0</v>
      </c>
      <c r="AR24" s="53">
        <v>1.32</v>
      </c>
      <c r="AS24" s="52" t="s">
        <v>113</v>
      </c>
      <c r="AV24" s="58" t="s">
        <v>29</v>
      </c>
      <c r="AW24" s="58">
        <v>14.7</v>
      </c>
      <c r="AY24" s="97"/>
    </row>
    <row r="25" spans="1:51" x14ac:dyDescent="0.25">
      <c r="B25" s="40">
        <v>2.5833333333333299</v>
      </c>
      <c r="C25" s="40">
        <v>0.625</v>
      </c>
      <c r="D25" s="102">
        <v>5</v>
      </c>
      <c r="E25" s="41">
        <f t="shared" si="0"/>
        <v>3.5211267605633805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132</v>
      </c>
      <c r="P25" s="103">
        <v>141</v>
      </c>
      <c r="Q25" s="103">
        <v>9701307</v>
      </c>
      <c r="R25" s="46">
        <f t="shared" si="4"/>
        <v>5730</v>
      </c>
      <c r="S25" s="47">
        <f t="shared" si="5"/>
        <v>137.52000000000001</v>
      </c>
      <c r="T25" s="47">
        <f t="shared" si="6"/>
        <v>5.73</v>
      </c>
      <c r="U25" s="104">
        <v>4.5999999999999996</v>
      </c>
      <c r="V25" s="104">
        <f t="shared" si="7"/>
        <v>4.5999999999999996</v>
      </c>
      <c r="W25" s="105" t="s">
        <v>127</v>
      </c>
      <c r="X25" s="107">
        <v>1036</v>
      </c>
      <c r="Y25" s="107">
        <v>0</v>
      </c>
      <c r="Z25" s="107">
        <v>1187</v>
      </c>
      <c r="AA25" s="107">
        <v>1185</v>
      </c>
      <c r="AB25" s="107">
        <v>1187</v>
      </c>
      <c r="AC25" s="48" t="s">
        <v>90</v>
      </c>
      <c r="AD25" s="48" t="s">
        <v>90</v>
      </c>
      <c r="AE25" s="48" t="s">
        <v>90</v>
      </c>
      <c r="AF25" s="106" t="s">
        <v>90</v>
      </c>
      <c r="AG25" s="112">
        <v>48474948</v>
      </c>
      <c r="AH25" s="49">
        <f t="shared" si="9"/>
        <v>1336</v>
      </c>
      <c r="AI25" s="50">
        <f t="shared" si="8"/>
        <v>233.15881326352527</v>
      </c>
      <c r="AJ25" s="95">
        <v>1</v>
      </c>
      <c r="AK25" s="95">
        <v>0</v>
      </c>
      <c r="AL25" s="95">
        <v>1</v>
      </c>
      <c r="AM25" s="95">
        <v>1</v>
      </c>
      <c r="AN25" s="95">
        <v>1</v>
      </c>
      <c r="AO25" s="95">
        <v>0</v>
      </c>
      <c r="AP25" s="107">
        <v>11037837</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132</v>
      </c>
      <c r="P26" s="103">
        <v>140</v>
      </c>
      <c r="Q26" s="103">
        <v>9707076</v>
      </c>
      <c r="R26" s="46">
        <f t="shared" si="4"/>
        <v>5769</v>
      </c>
      <c r="S26" s="47">
        <f t="shared" si="5"/>
        <v>138.45599999999999</v>
      </c>
      <c r="T26" s="47">
        <f t="shared" si="6"/>
        <v>5.7690000000000001</v>
      </c>
      <c r="U26" s="104">
        <v>4.2</v>
      </c>
      <c r="V26" s="104">
        <f t="shared" si="7"/>
        <v>4.2</v>
      </c>
      <c r="W26" s="105" t="s">
        <v>127</v>
      </c>
      <c r="X26" s="107">
        <v>1036</v>
      </c>
      <c r="Y26" s="107">
        <v>0</v>
      </c>
      <c r="Z26" s="107">
        <v>1187</v>
      </c>
      <c r="AA26" s="107">
        <v>1185</v>
      </c>
      <c r="AB26" s="107">
        <v>1187</v>
      </c>
      <c r="AC26" s="48" t="s">
        <v>90</v>
      </c>
      <c r="AD26" s="48" t="s">
        <v>90</v>
      </c>
      <c r="AE26" s="48" t="s">
        <v>90</v>
      </c>
      <c r="AF26" s="106" t="s">
        <v>90</v>
      </c>
      <c r="AG26" s="112">
        <v>48476284</v>
      </c>
      <c r="AH26" s="49">
        <f t="shared" si="9"/>
        <v>1336</v>
      </c>
      <c r="AI26" s="50">
        <f t="shared" si="8"/>
        <v>231.5825966371988</v>
      </c>
      <c r="AJ26" s="95">
        <v>1</v>
      </c>
      <c r="AK26" s="95">
        <v>0</v>
      </c>
      <c r="AL26" s="95">
        <v>1</v>
      </c>
      <c r="AM26" s="95">
        <v>1</v>
      </c>
      <c r="AN26" s="95">
        <v>1</v>
      </c>
      <c r="AO26" s="95">
        <v>0</v>
      </c>
      <c r="AP26" s="107">
        <v>11037837</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134</v>
      </c>
      <c r="P27" s="103">
        <v>139</v>
      </c>
      <c r="Q27" s="103">
        <v>9712876</v>
      </c>
      <c r="R27" s="46">
        <f t="shared" si="4"/>
        <v>5800</v>
      </c>
      <c r="S27" s="47">
        <f t="shared" si="5"/>
        <v>139.19999999999999</v>
      </c>
      <c r="T27" s="47">
        <f t="shared" si="6"/>
        <v>5.8</v>
      </c>
      <c r="U27" s="104">
        <v>3.7</v>
      </c>
      <c r="V27" s="104">
        <f t="shared" si="7"/>
        <v>3.7</v>
      </c>
      <c r="W27" s="105" t="s">
        <v>127</v>
      </c>
      <c r="X27" s="107">
        <v>1035</v>
      </c>
      <c r="Y27" s="107">
        <v>0</v>
      </c>
      <c r="Z27" s="107">
        <v>1186</v>
      </c>
      <c r="AA27" s="107">
        <v>1185</v>
      </c>
      <c r="AB27" s="107">
        <v>1187</v>
      </c>
      <c r="AC27" s="48" t="s">
        <v>90</v>
      </c>
      <c r="AD27" s="48" t="s">
        <v>90</v>
      </c>
      <c r="AE27" s="48" t="s">
        <v>90</v>
      </c>
      <c r="AF27" s="106" t="s">
        <v>90</v>
      </c>
      <c r="AG27" s="112">
        <v>48477628</v>
      </c>
      <c r="AH27" s="49">
        <f t="shared" si="9"/>
        <v>1344</v>
      </c>
      <c r="AI27" s="50">
        <f t="shared" si="8"/>
        <v>231.72413793103448</v>
      </c>
      <c r="AJ27" s="95">
        <v>1</v>
      </c>
      <c r="AK27" s="95">
        <v>0</v>
      </c>
      <c r="AL27" s="95">
        <v>1</v>
      </c>
      <c r="AM27" s="95">
        <v>1</v>
      </c>
      <c r="AN27" s="95">
        <v>1</v>
      </c>
      <c r="AO27" s="95">
        <v>0</v>
      </c>
      <c r="AP27" s="107">
        <v>11037837</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135</v>
      </c>
      <c r="P28" s="103">
        <v>137</v>
      </c>
      <c r="Q28" s="103">
        <v>9718705</v>
      </c>
      <c r="R28" s="46">
        <f t="shared" si="4"/>
        <v>5829</v>
      </c>
      <c r="S28" s="47">
        <f t="shared" si="5"/>
        <v>139.89599999999999</v>
      </c>
      <c r="T28" s="47">
        <f t="shared" si="6"/>
        <v>5.8289999999999997</v>
      </c>
      <c r="U28" s="104">
        <v>3.3</v>
      </c>
      <c r="V28" s="104">
        <f t="shared" si="7"/>
        <v>3.3</v>
      </c>
      <c r="W28" s="105" t="s">
        <v>127</v>
      </c>
      <c r="X28" s="107">
        <v>1035</v>
      </c>
      <c r="Y28" s="107">
        <v>0</v>
      </c>
      <c r="Z28" s="107">
        <v>1187</v>
      </c>
      <c r="AA28" s="107">
        <v>1185</v>
      </c>
      <c r="AB28" s="107">
        <v>1187</v>
      </c>
      <c r="AC28" s="48" t="s">
        <v>90</v>
      </c>
      <c r="AD28" s="48" t="s">
        <v>90</v>
      </c>
      <c r="AE28" s="48" t="s">
        <v>90</v>
      </c>
      <c r="AF28" s="106" t="s">
        <v>90</v>
      </c>
      <c r="AG28" s="112">
        <v>48478976</v>
      </c>
      <c r="AH28" s="49">
        <f t="shared" si="9"/>
        <v>1348</v>
      </c>
      <c r="AI28" s="50">
        <f t="shared" si="8"/>
        <v>231.25750557557043</v>
      </c>
      <c r="AJ28" s="95">
        <v>1</v>
      </c>
      <c r="AK28" s="95">
        <v>0</v>
      </c>
      <c r="AL28" s="95">
        <v>1</v>
      </c>
      <c r="AM28" s="95">
        <v>1</v>
      </c>
      <c r="AN28" s="95">
        <v>1</v>
      </c>
      <c r="AO28" s="95">
        <v>0</v>
      </c>
      <c r="AP28" s="107">
        <v>11037837</v>
      </c>
      <c r="AQ28" s="107">
        <f t="shared" si="1"/>
        <v>0</v>
      </c>
      <c r="AR28" s="53">
        <v>1.26</v>
      </c>
      <c r="AS28" s="52" t="s">
        <v>113</v>
      </c>
      <c r="AV28" s="58" t="s">
        <v>116</v>
      </c>
      <c r="AW28" s="58">
        <v>101.325</v>
      </c>
      <c r="AY28" s="97"/>
    </row>
    <row r="29" spans="1:51" x14ac:dyDescent="0.25">
      <c r="A29" s="94" t="s">
        <v>130</v>
      </c>
      <c r="B29" s="40">
        <v>2.75</v>
      </c>
      <c r="C29" s="40">
        <v>0.79166666666666896</v>
      </c>
      <c r="D29" s="102">
        <v>4</v>
      </c>
      <c r="E29" s="41">
        <f t="shared" si="0"/>
        <v>2.8169014084507045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133</v>
      </c>
      <c r="P29" s="103">
        <v>140</v>
      </c>
      <c r="Q29" s="103">
        <v>9724489</v>
      </c>
      <c r="R29" s="46">
        <f t="shared" si="4"/>
        <v>5784</v>
      </c>
      <c r="S29" s="47">
        <f t="shared" si="5"/>
        <v>138.816</v>
      </c>
      <c r="T29" s="47">
        <f t="shared" si="6"/>
        <v>5.7839999999999998</v>
      </c>
      <c r="U29" s="104">
        <v>2.9</v>
      </c>
      <c r="V29" s="104">
        <f t="shared" si="7"/>
        <v>2.9</v>
      </c>
      <c r="W29" s="105" t="s">
        <v>127</v>
      </c>
      <c r="X29" s="107">
        <v>1036</v>
      </c>
      <c r="Y29" s="107">
        <v>0</v>
      </c>
      <c r="Z29" s="107">
        <v>1186</v>
      </c>
      <c r="AA29" s="107">
        <v>1185</v>
      </c>
      <c r="AB29" s="107">
        <v>1186</v>
      </c>
      <c r="AC29" s="48" t="s">
        <v>90</v>
      </c>
      <c r="AD29" s="48" t="s">
        <v>90</v>
      </c>
      <c r="AE29" s="48" t="s">
        <v>90</v>
      </c>
      <c r="AF29" s="106" t="s">
        <v>90</v>
      </c>
      <c r="AG29" s="112">
        <v>48480320</v>
      </c>
      <c r="AH29" s="49">
        <f t="shared" si="9"/>
        <v>1344</v>
      </c>
      <c r="AI29" s="50">
        <f t="shared" si="8"/>
        <v>232.36514522821577</v>
      </c>
      <c r="AJ29" s="95">
        <v>1</v>
      </c>
      <c r="AK29" s="95">
        <v>0</v>
      </c>
      <c r="AL29" s="95">
        <v>1</v>
      </c>
      <c r="AM29" s="95">
        <v>1</v>
      </c>
      <c r="AN29" s="95">
        <v>1</v>
      </c>
      <c r="AO29" s="95">
        <v>0</v>
      </c>
      <c r="AP29" s="107">
        <v>11037837</v>
      </c>
      <c r="AQ29" s="107">
        <f t="shared" si="1"/>
        <v>0</v>
      </c>
      <c r="AR29" s="51"/>
      <c r="AS29" s="52" t="s">
        <v>113</v>
      </c>
      <c r="AY29" s="97"/>
    </row>
    <row r="30" spans="1:51" x14ac:dyDescent="0.25">
      <c r="B30" s="40">
        <v>2.7916666666666701</v>
      </c>
      <c r="C30" s="40">
        <v>0.83333333333333703</v>
      </c>
      <c r="D30" s="102">
        <v>4</v>
      </c>
      <c r="E30" s="41">
        <f t="shared" si="0"/>
        <v>2.8169014084507045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133</v>
      </c>
      <c r="P30" s="103">
        <v>139</v>
      </c>
      <c r="Q30" s="103">
        <v>9730261</v>
      </c>
      <c r="R30" s="46">
        <f t="shared" si="4"/>
        <v>5772</v>
      </c>
      <c r="S30" s="47">
        <f t="shared" si="5"/>
        <v>138.52799999999999</v>
      </c>
      <c r="T30" s="47">
        <f t="shared" si="6"/>
        <v>5.7720000000000002</v>
      </c>
      <c r="U30" s="104">
        <v>2.6</v>
      </c>
      <c r="V30" s="104">
        <f t="shared" si="7"/>
        <v>2.6</v>
      </c>
      <c r="W30" s="105" t="s">
        <v>127</v>
      </c>
      <c r="X30" s="107">
        <v>1035</v>
      </c>
      <c r="Y30" s="107">
        <v>0</v>
      </c>
      <c r="Z30" s="107">
        <v>1187</v>
      </c>
      <c r="AA30" s="107">
        <v>1185</v>
      </c>
      <c r="AB30" s="107">
        <v>1187</v>
      </c>
      <c r="AC30" s="48" t="s">
        <v>90</v>
      </c>
      <c r="AD30" s="48" t="s">
        <v>90</v>
      </c>
      <c r="AE30" s="48" t="s">
        <v>90</v>
      </c>
      <c r="AF30" s="106" t="s">
        <v>90</v>
      </c>
      <c r="AG30" s="112">
        <v>48481660</v>
      </c>
      <c r="AH30" s="49">
        <f t="shared" si="9"/>
        <v>1340</v>
      </c>
      <c r="AI30" s="50">
        <f t="shared" si="8"/>
        <v>232.15523215523214</v>
      </c>
      <c r="AJ30" s="95">
        <v>1</v>
      </c>
      <c r="AK30" s="95">
        <v>0</v>
      </c>
      <c r="AL30" s="95">
        <v>1</v>
      </c>
      <c r="AM30" s="95">
        <v>1</v>
      </c>
      <c r="AN30" s="95">
        <v>1</v>
      </c>
      <c r="AO30" s="95">
        <v>0</v>
      </c>
      <c r="AP30" s="107">
        <v>11037837</v>
      </c>
      <c r="AQ30" s="107">
        <f t="shared" si="1"/>
        <v>0</v>
      </c>
      <c r="AR30" s="51"/>
      <c r="AS30" s="52" t="s">
        <v>113</v>
      </c>
      <c r="AV30" s="223" t="s">
        <v>117</v>
      </c>
      <c r="AW30" s="223"/>
      <c r="AY30" s="97"/>
    </row>
    <row r="31" spans="1:51" x14ac:dyDescent="0.25">
      <c r="B31" s="40">
        <v>2.8333333333333299</v>
      </c>
      <c r="C31" s="40">
        <v>0.875000000000004</v>
      </c>
      <c r="D31" s="102">
        <v>4</v>
      </c>
      <c r="E31" s="41">
        <f t="shared" si="0"/>
        <v>2.8169014084507045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130</v>
      </c>
      <c r="P31" s="103">
        <v>141</v>
      </c>
      <c r="Q31" s="103">
        <v>9736050</v>
      </c>
      <c r="R31" s="46">
        <f t="shared" si="4"/>
        <v>5789</v>
      </c>
      <c r="S31" s="47">
        <f t="shared" si="5"/>
        <v>138.93600000000001</v>
      </c>
      <c r="T31" s="47">
        <f t="shared" si="6"/>
        <v>5.7889999999999997</v>
      </c>
      <c r="U31" s="104">
        <v>2.1</v>
      </c>
      <c r="V31" s="104">
        <f t="shared" si="7"/>
        <v>2.1</v>
      </c>
      <c r="W31" s="105" t="s">
        <v>127</v>
      </c>
      <c r="X31" s="107">
        <v>1076</v>
      </c>
      <c r="Y31" s="107">
        <v>0</v>
      </c>
      <c r="Z31" s="107">
        <v>1186</v>
      </c>
      <c r="AA31" s="107">
        <v>1185</v>
      </c>
      <c r="AB31" s="107">
        <v>1186</v>
      </c>
      <c r="AC31" s="48" t="s">
        <v>90</v>
      </c>
      <c r="AD31" s="48" t="s">
        <v>90</v>
      </c>
      <c r="AE31" s="48" t="s">
        <v>90</v>
      </c>
      <c r="AF31" s="106" t="s">
        <v>90</v>
      </c>
      <c r="AG31" s="112">
        <v>48483028</v>
      </c>
      <c r="AH31" s="49">
        <f t="shared" si="9"/>
        <v>1368</v>
      </c>
      <c r="AI31" s="50">
        <f t="shared" si="8"/>
        <v>236.31024356538262</v>
      </c>
      <c r="AJ31" s="95">
        <v>1</v>
      </c>
      <c r="AK31" s="95">
        <v>0</v>
      </c>
      <c r="AL31" s="95">
        <v>1</v>
      </c>
      <c r="AM31" s="95">
        <v>1</v>
      </c>
      <c r="AN31" s="95">
        <v>1</v>
      </c>
      <c r="AO31" s="95">
        <v>0</v>
      </c>
      <c r="AP31" s="107">
        <v>11037837</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129</v>
      </c>
      <c r="P32" s="103">
        <v>132</v>
      </c>
      <c r="Q32" s="103">
        <v>9741329</v>
      </c>
      <c r="R32" s="46">
        <f t="shared" si="4"/>
        <v>5279</v>
      </c>
      <c r="S32" s="47">
        <f t="shared" si="5"/>
        <v>126.696</v>
      </c>
      <c r="T32" s="47">
        <f t="shared" si="6"/>
        <v>5.2789999999999999</v>
      </c>
      <c r="U32" s="104">
        <v>1.6</v>
      </c>
      <c r="V32" s="104">
        <f t="shared" si="7"/>
        <v>1.6</v>
      </c>
      <c r="W32" s="105" t="s">
        <v>127</v>
      </c>
      <c r="X32" s="107">
        <v>1076</v>
      </c>
      <c r="Y32" s="107">
        <v>0</v>
      </c>
      <c r="Z32" s="107">
        <v>1186</v>
      </c>
      <c r="AA32" s="107">
        <v>1185</v>
      </c>
      <c r="AB32" s="107">
        <v>1186</v>
      </c>
      <c r="AC32" s="48" t="s">
        <v>90</v>
      </c>
      <c r="AD32" s="48" t="s">
        <v>90</v>
      </c>
      <c r="AE32" s="48" t="s">
        <v>90</v>
      </c>
      <c r="AF32" s="106" t="s">
        <v>90</v>
      </c>
      <c r="AG32" s="112">
        <v>48484280</v>
      </c>
      <c r="AH32" s="49">
        <f t="shared" si="9"/>
        <v>1252</v>
      </c>
      <c r="AI32" s="50">
        <f t="shared" si="8"/>
        <v>237.16612994885395</v>
      </c>
      <c r="AJ32" s="95">
        <v>1</v>
      </c>
      <c r="AK32" s="95">
        <v>0</v>
      </c>
      <c r="AL32" s="95">
        <v>1</v>
      </c>
      <c r="AM32" s="95">
        <v>1</v>
      </c>
      <c r="AN32" s="95">
        <v>1</v>
      </c>
      <c r="AO32" s="95">
        <v>0</v>
      </c>
      <c r="AP32" s="107">
        <v>11037837</v>
      </c>
      <c r="AQ32" s="107">
        <f t="shared" si="1"/>
        <v>0</v>
      </c>
      <c r="AR32" s="53">
        <v>1.18</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133</v>
      </c>
      <c r="P33" s="103">
        <v>126</v>
      </c>
      <c r="Q33" s="103">
        <v>9746610</v>
      </c>
      <c r="R33" s="46">
        <f t="shared" si="4"/>
        <v>5281</v>
      </c>
      <c r="S33" s="47">
        <f t="shared" si="5"/>
        <v>126.744</v>
      </c>
      <c r="T33" s="47">
        <f t="shared" si="6"/>
        <v>5.2809999999999997</v>
      </c>
      <c r="U33" s="104">
        <v>1.6</v>
      </c>
      <c r="V33" s="104">
        <f t="shared" si="7"/>
        <v>1.6</v>
      </c>
      <c r="W33" s="105" t="s">
        <v>131</v>
      </c>
      <c r="X33" s="107">
        <v>0</v>
      </c>
      <c r="Y33" s="107">
        <v>0</v>
      </c>
      <c r="Z33" s="107">
        <v>1186</v>
      </c>
      <c r="AA33" s="107">
        <v>1185</v>
      </c>
      <c r="AB33" s="107">
        <v>1186</v>
      </c>
      <c r="AC33" s="48" t="s">
        <v>90</v>
      </c>
      <c r="AD33" s="48" t="s">
        <v>90</v>
      </c>
      <c r="AE33" s="48" t="s">
        <v>90</v>
      </c>
      <c r="AF33" s="106" t="s">
        <v>90</v>
      </c>
      <c r="AG33" s="112">
        <v>48485520</v>
      </c>
      <c r="AH33" s="49">
        <f t="shared" si="9"/>
        <v>1240</v>
      </c>
      <c r="AI33" s="50">
        <f t="shared" si="8"/>
        <v>234.8040143912138</v>
      </c>
      <c r="AJ33" s="95">
        <v>0</v>
      </c>
      <c r="AK33" s="95">
        <v>0</v>
      </c>
      <c r="AL33" s="95">
        <v>1</v>
      </c>
      <c r="AM33" s="95">
        <v>1</v>
      </c>
      <c r="AN33" s="95">
        <v>1</v>
      </c>
      <c r="AO33" s="95">
        <v>0.2</v>
      </c>
      <c r="AP33" s="107">
        <v>11038007</v>
      </c>
      <c r="AQ33" s="107">
        <f t="shared" si="1"/>
        <v>170</v>
      </c>
      <c r="AR33" s="51"/>
      <c r="AS33" s="52" t="s">
        <v>113</v>
      </c>
      <c r="AY33" s="97"/>
    </row>
    <row r="34" spans="2:51" x14ac:dyDescent="0.25">
      <c r="B34" s="40">
        <v>2.9583333333333299</v>
      </c>
      <c r="C34" s="40">
        <v>1</v>
      </c>
      <c r="D34" s="102">
        <v>4</v>
      </c>
      <c r="E34" s="41">
        <f t="shared" si="0"/>
        <v>2.8169014084507045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139</v>
      </c>
      <c r="P34" s="103">
        <v>121</v>
      </c>
      <c r="Q34" s="103">
        <v>9751733</v>
      </c>
      <c r="R34" s="46">
        <f t="shared" si="4"/>
        <v>5123</v>
      </c>
      <c r="S34" s="47">
        <f t="shared" si="5"/>
        <v>122.952</v>
      </c>
      <c r="T34" s="47">
        <f t="shared" si="6"/>
        <v>5.1230000000000002</v>
      </c>
      <c r="U34" s="104">
        <v>1.9</v>
      </c>
      <c r="V34" s="104">
        <f t="shared" si="7"/>
        <v>1.9</v>
      </c>
      <c r="W34" s="105" t="s">
        <v>131</v>
      </c>
      <c r="X34" s="107">
        <v>0</v>
      </c>
      <c r="Y34" s="107">
        <v>0</v>
      </c>
      <c r="Z34" s="107">
        <v>1186</v>
      </c>
      <c r="AA34" s="107">
        <v>1185</v>
      </c>
      <c r="AB34" s="107">
        <v>1186</v>
      </c>
      <c r="AC34" s="48" t="s">
        <v>90</v>
      </c>
      <c r="AD34" s="48" t="s">
        <v>90</v>
      </c>
      <c r="AE34" s="48" t="s">
        <v>90</v>
      </c>
      <c r="AF34" s="106" t="s">
        <v>90</v>
      </c>
      <c r="AG34" s="112">
        <v>48486748</v>
      </c>
      <c r="AH34" s="49">
        <f t="shared" si="9"/>
        <v>1228</v>
      </c>
      <c r="AI34" s="50">
        <f t="shared" si="8"/>
        <v>239.70329884833106</v>
      </c>
      <c r="AJ34" s="95">
        <v>0</v>
      </c>
      <c r="AK34" s="95">
        <v>0</v>
      </c>
      <c r="AL34" s="95">
        <v>1</v>
      </c>
      <c r="AM34" s="95">
        <v>1</v>
      </c>
      <c r="AN34" s="95">
        <v>1</v>
      </c>
      <c r="AO34" s="95">
        <v>0.2</v>
      </c>
      <c r="AP34" s="107">
        <v>11038226</v>
      </c>
      <c r="AQ34" s="107">
        <f t="shared" si="1"/>
        <v>219</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131775</v>
      </c>
      <c r="S35" s="65">
        <f>AVERAGE(S11:S34)</f>
        <v>131.77499999999998</v>
      </c>
      <c r="T35" s="65">
        <f>SUM(T11:T34)</f>
        <v>131.77500000000001</v>
      </c>
      <c r="U35" s="104"/>
      <c r="V35" s="91"/>
      <c r="W35" s="57"/>
      <c r="X35" s="85"/>
      <c r="Y35" s="86"/>
      <c r="Z35" s="86"/>
      <c r="AA35" s="86"/>
      <c r="AB35" s="87"/>
      <c r="AC35" s="85"/>
      <c r="AD35" s="86"/>
      <c r="AE35" s="87"/>
      <c r="AF35" s="88"/>
      <c r="AG35" s="66">
        <f>AG34-AG10</f>
        <v>30912</v>
      </c>
      <c r="AH35" s="67">
        <f>SUM(AH11:AH34)</f>
        <v>30912</v>
      </c>
      <c r="AI35" s="68">
        <f>$AH$35/$T35</f>
        <v>234.5816733067729</v>
      </c>
      <c r="AJ35" s="95"/>
      <c r="AK35" s="95"/>
      <c r="AL35" s="95"/>
      <c r="AM35" s="95"/>
      <c r="AN35" s="95"/>
      <c r="AO35" s="69"/>
      <c r="AP35" s="70">
        <f>AP34-AP10</f>
        <v>3752</v>
      </c>
      <c r="AQ35" s="71">
        <f>SUM(AQ11:AQ34)</f>
        <v>3752</v>
      </c>
      <c r="AR35" s="72">
        <f>AVERAGE(AR11:AR34)</f>
        <v>1.18</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172</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204</v>
      </c>
      <c r="C44" s="99"/>
      <c r="D44" s="99"/>
      <c r="E44" s="99"/>
      <c r="F44" s="99"/>
      <c r="G44" s="9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99"/>
      <c r="D45" s="99"/>
      <c r="E45" s="99"/>
      <c r="F45" s="99"/>
      <c r="G45" s="9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134</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180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205</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8" t="s">
        <v>139</v>
      </c>
      <c r="C53" s="130"/>
      <c r="D53" s="130"/>
      <c r="E53" s="130"/>
      <c r="F53" s="130"/>
      <c r="G53" s="130"/>
      <c r="H53" s="130"/>
      <c r="I53" s="180"/>
      <c r="J53" s="180"/>
      <c r="K53" s="180"/>
      <c r="L53" s="180"/>
      <c r="M53" s="180"/>
      <c r="N53" s="180"/>
      <c r="O53" s="180"/>
      <c r="P53" s="180"/>
      <c r="Q53" s="180"/>
      <c r="R53" s="180"/>
      <c r="S53" s="170"/>
      <c r="T53" s="170"/>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142</v>
      </c>
      <c r="C54" s="99"/>
      <c r="D54" s="99"/>
      <c r="E54" s="99"/>
      <c r="F54" s="99"/>
      <c r="G54" s="99"/>
      <c r="H54" s="99"/>
      <c r="I54" s="100"/>
      <c r="J54" s="100"/>
      <c r="K54" s="100"/>
      <c r="L54" s="100"/>
      <c r="M54" s="100"/>
      <c r="N54" s="100"/>
      <c r="O54" s="100"/>
      <c r="P54" s="100"/>
      <c r="Q54" s="100"/>
      <c r="R54" s="100"/>
      <c r="S54" s="170"/>
      <c r="T54" s="170"/>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99"/>
      <c r="H55" s="99"/>
      <c r="I55" s="100"/>
      <c r="J55" s="100"/>
      <c r="K55" s="100"/>
      <c r="L55" s="100"/>
      <c r="M55" s="100"/>
      <c r="N55" s="100"/>
      <c r="O55" s="100"/>
      <c r="P55" s="100"/>
      <c r="Q55" s="100"/>
      <c r="R55" s="100"/>
      <c r="S55" s="83"/>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206</v>
      </c>
      <c r="C56" s="99"/>
      <c r="D56" s="99"/>
      <c r="E56" s="99"/>
      <c r="F56" s="99"/>
      <c r="G56" s="99"/>
      <c r="H56" s="99"/>
      <c r="I56" s="100"/>
      <c r="J56" s="100"/>
      <c r="K56" s="100"/>
      <c r="L56" s="100"/>
      <c r="M56" s="100"/>
      <c r="N56" s="100"/>
      <c r="O56" s="100"/>
      <c r="P56" s="100"/>
      <c r="Q56" s="100"/>
      <c r="R56" s="100"/>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4"/>
      <c r="C57" s="99"/>
      <c r="D57" s="99"/>
      <c r="E57" s="99"/>
      <c r="F57" s="99"/>
      <c r="G57" s="99"/>
      <c r="H57" s="99"/>
      <c r="I57" s="100"/>
      <c r="J57" s="100"/>
      <c r="K57" s="100"/>
      <c r="L57" s="100"/>
      <c r="M57" s="100"/>
      <c r="N57" s="100"/>
      <c r="O57" s="100"/>
      <c r="P57" s="100"/>
      <c r="Q57" s="100"/>
      <c r="R57" s="100"/>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2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1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149"/>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A72" s="98"/>
      <c r="B72" s="117"/>
      <c r="C72" s="115"/>
      <c r="D72" s="109"/>
      <c r="E72" s="115"/>
      <c r="F72" s="115"/>
      <c r="G72" s="99"/>
      <c r="H72" s="99"/>
      <c r="I72" s="99"/>
      <c r="J72" s="100"/>
      <c r="K72" s="100"/>
      <c r="L72" s="100"/>
      <c r="M72" s="100"/>
      <c r="N72" s="100"/>
      <c r="O72" s="100"/>
      <c r="P72" s="100"/>
      <c r="Q72" s="100"/>
      <c r="R72" s="100"/>
      <c r="S72" s="100"/>
      <c r="T72" s="101"/>
      <c r="U72" s="79"/>
      <c r="V72" s="79"/>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R79" s="96"/>
      <c r="S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T82" s="96"/>
      <c r="AS82" s="94"/>
      <c r="AT82" s="94"/>
      <c r="AU82" s="94"/>
      <c r="AV82" s="94"/>
      <c r="AW82" s="94"/>
      <c r="AX82" s="94"/>
      <c r="AY82" s="94"/>
    </row>
    <row r="83" spans="15:51" x14ac:dyDescent="0.25">
      <c r="O83" s="96"/>
      <c r="Q83" s="96"/>
      <c r="R83" s="96"/>
      <c r="S83" s="96"/>
      <c r="AS83" s="94"/>
      <c r="AT83" s="94"/>
      <c r="AU83" s="94"/>
      <c r="AV83" s="94"/>
      <c r="AW83" s="94"/>
      <c r="AX83" s="94"/>
      <c r="AY83" s="94"/>
    </row>
    <row r="84" spans="15:51" x14ac:dyDescent="0.25">
      <c r="O84" s="12"/>
      <c r="P84" s="96"/>
      <c r="Q84" s="96"/>
      <c r="R84" s="96"/>
      <c r="S84" s="96"/>
      <c r="T84" s="96"/>
      <c r="AS84" s="94"/>
      <c r="AT84" s="94"/>
      <c r="AU84" s="94"/>
      <c r="AV84" s="94"/>
      <c r="AW84" s="94"/>
      <c r="AX84" s="94"/>
      <c r="AY84" s="94"/>
    </row>
    <row r="85" spans="15:51" x14ac:dyDescent="0.25">
      <c r="O85" s="12"/>
      <c r="P85" s="96"/>
      <c r="Q85" s="96"/>
      <c r="R85" s="96"/>
      <c r="S85" s="96"/>
      <c r="T85" s="96"/>
      <c r="U85" s="96"/>
      <c r="AS85" s="94"/>
      <c r="AT85" s="94"/>
      <c r="AU85" s="94"/>
      <c r="AV85" s="94"/>
      <c r="AW85" s="94"/>
      <c r="AX85" s="94"/>
      <c r="AY85" s="94"/>
    </row>
    <row r="86" spans="15:51" x14ac:dyDescent="0.25">
      <c r="O86" s="12"/>
      <c r="P86" s="96"/>
      <c r="T86" s="96"/>
      <c r="U86" s="96"/>
      <c r="AS86" s="94"/>
      <c r="AT86" s="94"/>
      <c r="AU86" s="94"/>
      <c r="AV86" s="94"/>
      <c r="AW86" s="94"/>
      <c r="AX86" s="94"/>
      <c r="AY86" s="94"/>
    </row>
    <row r="98" spans="45:51" x14ac:dyDescent="0.25">
      <c r="AS98" s="94"/>
      <c r="AT98" s="94"/>
      <c r="AU98" s="94"/>
      <c r="AV98" s="94"/>
      <c r="AW98" s="94"/>
      <c r="AX98" s="94"/>
      <c r="AY98" s="94"/>
    </row>
  </sheetData>
  <protectedRanges>
    <protectedRange sqref="S72: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2:R75" name="Range2_12_1_6_1_1"/>
    <protectedRange sqref="L72:M75" name="Range2_2_12_1_7_1_1"/>
    <protectedRange sqref="AS11:AS15" name="Range1_4_1_1_1_1"/>
    <protectedRange sqref="J11:J15 J26:J34" name="Range1_1_2_1_10_1_1_1_1"/>
    <protectedRange sqref="S38:S71" name="Range2_12_3_1_1_1_1"/>
    <protectedRange sqref="D38:H38 N59:R71 N38:R52" name="Range2_12_1_3_1_1_1_1"/>
    <protectedRange sqref="I38:M38 E59:M71 E39:M52" name="Range2_2_12_1_6_1_1_1_1"/>
    <protectedRange sqref="D59:D71 D39:D52" name="Range2_1_1_1_1_11_1_1_1_1_1_1"/>
    <protectedRange sqref="C59:C71 C39: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2:K75" name="Range2_2_12_1_4_1_1_1_1_1_1_1_1_1_1_1_1_1_1_1"/>
    <protectedRange sqref="I72:I75" name="Range2_2_12_1_7_1_1_2_2_1_2"/>
    <protectedRange sqref="F72:H75" name="Range2_2_12_1_3_1_2_1_1_1_1_2_1_1_1_1_1_1_1_1_1_1_1"/>
    <protectedRange sqref="E72: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Q10" name="Range1_16_3_1_1_1_1_1_4"/>
    <protectedRange sqref="N57:R58" name="Range2_12_1_3_1_1_1_1_2_1_2_2_2_2"/>
    <protectedRange sqref="I57:M58" name="Range2_2_12_1_6_1_1_1_1_3_1_2_2_2_3"/>
    <protectedRange sqref="E57:H57 G58:H58" name="Range2_2_12_1_6_1_1_1_1_2_2_1_2_2_2_2"/>
    <protectedRange sqref="D57" name="Range2_1_1_1_1_11_1_1_1_1_1_1_2_2_1_2_2_2_2"/>
    <protectedRange sqref="E58:F58" name="Range2_2_12_1_6_1_1_1_1_3_1_2_2_2_1_2_2_2_2"/>
    <protectedRange sqref="D58" name="Range2_1_1_1_1_11_1_1_1_1_1_1_3_1_2_2_2_1_2_2_2_2"/>
    <protectedRange sqref="C57" name="Range2_1_2_1_1_1_1_1_2_1_2_1_2_2_2_2"/>
    <protectedRange sqref="C58" name="Range2_1_2_1_1_1_1_1_3_1_2_2_1_2_1_2_2_2_2"/>
    <protectedRange sqref="N54:R54" name="Range2_12_1_3_1_1_1_1_2_3_2_2_2_2_2"/>
    <protectedRange sqref="I54:M54" name="Range2_2_12_1_6_1_1_1_1_3_3_2_2_2_2_2"/>
    <protectedRange sqref="G54:H54" name="Range2_2_12_1_6_1_1_1_1_2_2_3_2_2_2_2_2"/>
    <protectedRange sqref="E54:F54" name="Range2_2_12_1_6_1_1_1_1_3_1_2_2_2_3_2_2_2_2_2"/>
    <protectedRange sqref="D54" name="Range2_1_1_1_1_11_1_1_1_1_1_1_3_1_2_2_2_3_2_2_2_2_2"/>
    <protectedRange sqref="C54" name="Range2_1_2_1_1_1_1_1_3_1_2_2_1_2_3_2_2_2_2_2"/>
    <protectedRange sqref="N55:R56 N53:R53" name="Range2_12_1_3_1_1_1_1_2_1_2_2_2_2_2_2"/>
    <protectedRange sqref="I55:M56 I53:M53" name="Range2_2_12_1_6_1_1_1_1_3_1_2_2_2_3_2_2"/>
    <protectedRange sqref="E55:H55 G56:H56 E53:H53" name="Range2_2_12_1_6_1_1_1_1_2_2_1_2_2_2_2_2_2"/>
    <protectedRange sqref="D55 D53" name="Range2_1_1_1_1_11_1_1_1_1_1_1_2_2_1_2_2_2_2_2_2"/>
    <protectedRange sqref="E56:F56" name="Range2_2_12_1_6_1_1_1_1_3_1_2_2_2_1_2_2_2_2_2_2"/>
    <protectedRange sqref="D56" name="Range2_1_1_1_1_11_1_1_1_1_1_1_3_1_2_2_2_1_2_2_2_2_2_2"/>
    <protectedRange sqref="C55 C53" name="Range2_1_2_1_1_1_1_1_2_1_2_1_2_2_2_2_2_2"/>
    <protectedRange sqref="C56" name="Range2_1_2_1_1_1_1_1_3_1_2_2_1_2_1_2_2_2_2_2_2"/>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3"/>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5"/>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689" priority="36" operator="containsText" text="N/A">
      <formula>NOT(ISERROR(SEARCH("N/A",X11)))</formula>
    </cfRule>
    <cfRule type="cellIs" dxfId="688" priority="49" operator="equal">
      <formula>0</formula>
    </cfRule>
  </conditionalFormatting>
  <conditionalFormatting sqref="AC11:AE34 X11:Y34 AA11:AA34">
    <cfRule type="cellIs" dxfId="687" priority="48" operator="greaterThanOrEqual">
      <formula>1185</formula>
    </cfRule>
  </conditionalFormatting>
  <conditionalFormatting sqref="AC11:AE34 X11:Y34 AA11:AA34">
    <cfRule type="cellIs" dxfId="686" priority="47" operator="between">
      <formula>0.1</formula>
      <formula>1184</formula>
    </cfRule>
  </conditionalFormatting>
  <conditionalFormatting sqref="X8">
    <cfRule type="cellIs" dxfId="685" priority="46" operator="equal">
      <formula>0</formula>
    </cfRule>
  </conditionalFormatting>
  <conditionalFormatting sqref="X8">
    <cfRule type="cellIs" dxfId="684" priority="45" operator="greaterThan">
      <formula>1179</formula>
    </cfRule>
  </conditionalFormatting>
  <conditionalFormatting sqref="X8">
    <cfRule type="cellIs" dxfId="683" priority="44" operator="greaterThan">
      <formula>99</formula>
    </cfRule>
  </conditionalFormatting>
  <conditionalFormatting sqref="X8">
    <cfRule type="cellIs" dxfId="682" priority="43" operator="greaterThan">
      <formula>0.99</formula>
    </cfRule>
  </conditionalFormatting>
  <conditionalFormatting sqref="AB8">
    <cfRule type="cellIs" dxfId="681" priority="42" operator="equal">
      <formula>0</formula>
    </cfRule>
  </conditionalFormatting>
  <conditionalFormatting sqref="AB8">
    <cfRule type="cellIs" dxfId="680" priority="41" operator="greaterThan">
      <formula>1179</formula>
    </cfRule>
  </conditionalFormatting>
  <conditionalFormatting sqref="AB8">
    <cfRule type="cellIs" dxfId="679" priority="40" operator="greaterThan">
      <formula>99</formula>
    </cfRule>
  </conditionalFormatting>
  <conditionalFormatting sqref="AB8">
    <cfRule type="cellIs" dxfId="678" priority="39" operator="greaterThan">
      <formula>0.99</formula>
    </cfRule>
  </conditionalFormatting>
  <conditionalFormatting sqref="AH11:AH31">
    <cfRule type="cellIs" dxfId="677" priority="37" operator="greaterThan">
      <formula>$AH$8</formula>
    </cfRule>
    <cfRule type="cellIs" dxfId="676" priority="38" operator="greaterThan">
      <formula>$AH$8</formula>
    </cfRule>
  </conditionalFormatting>
  <conditionalFormatting sqref="AB11:AB34">
    <cfRule type="containsText" dxfId="675" priority="32" operator="containsText" text="N/A">
      <formula>NOT(ISERROR(SEARCH("N/A",AB11)))</formula>
    </cfRule>
    <cfRule type="cellIs" dxfId="674" priority="35" operator="equal">
      <formula>0</formula>
    </cfRule>
  </conditionalFormatting>
  <conditionalFormatting sqref="AB11:AB34">
    <cfRule type="cellIs" dxfId="673" priority="34" operator="greaterThanOrEqual">
      <formula>1185</formula>
    </cfRule>
  </conditionalFormatting>
  <conditionalFormatting sqref="AB11:AB34">
    <cfRule type="cellIs" dxfId="672" priority="33" operator="between">
      <formula>0.1</formula>
      <formula>1184</formula>
    </cfRule>
  </conditionalFormatting>
  <conditionalFormatting sqref="AO11:AO34 AN11:AN35">
    <cfRule type="cellIs" dxfId="671" priority="31" operator="equal">
      <formula>0</formula>
    </cfRule>
  </conditionalFormatting>
  <conditionalFormatting sqref="AO11:AO34 AN11:AN35">
    <cfRule type="cellIs" dxfId="670" priority="30" operator="greaterThan">
      <formula>1179</formula>
    </cfRule>
  </conditionalFormatting>
  <conditionalFormatting sqref="AO11:AO34 AN11:AN35">
    <cfRule type="cellIs" dxfId="669" priority="29" operator="greaterThan">
      <formula>99</formula>
    </cfRule>
  </conditionalFormatting>
  <conditionalFormatting sqref="AO11:AO34 AN11:AN35">
    <cfRule type="cellIs" dxfId="668" priority="28" operator="greaterThan">
      <formula>0.99</formula>
    </cfRule>
  </conditionalFormatting>
  <conditionalFormatting sqref="AQ11:AQ34">
    <cfRule type="cellIs" dxfId="667" priority="27" operator="equal">
      <formula>0</formula>
    </cfRule>
  </conditionalFormatting>
  <conditionalFormatting sqref="AQ11:AQ34">
    <cfRule type="cellIs" dxfId="666" priority="26" operator="greaterThan">
      <formula>1179</formula>
    </cfRule>
  </conditionalFormatting>
  <conditionalFormatting sqref="AQ11:AQ34">
    <cfRule type="cellIs" dxfId="665" priority="25" operator="greaterThan">
      <formula>99</formula>
    </cfRule>
  </conditionalFormatting>
  <conditionalFormatting sqref="AQ11:AQ34">
    <cfRule type="cellIs" dxfId="664" priority="24" operator="greaterThan">
      <formula>0.99</formula>
    </cfRule>
  </conditionalFormatting>
  <conditionalFormatting sqref="Z11:Z34">
    <cfRule type="containsText" dxfId="663" priority="20" operator="containsText" text="N/A">
      <formula>NOT(ISERROR(SEARCH("N/A",Z11)))</formula>
    </cfRule>
    <cfRule type="cellIs" dxfId="662" priority="23" operator="equal">
      <formula>0</formula>
    </cfRule>
  </conditionalFormatting>
  <conditionalFormatting sqref="Z11:Z34">
    <cfRule type="cellIs" dxfId="661" priority="22" operator="greaterThanOrEqual">
      <formula>1185</formula>
    </cfRule>
  </conditionalFormatting>
  <conditionalFormatting sqref="Z11:Z34">
    <cfRule type="cellIs" dxfId="660" priority="21" operator="between">
      <formula>0.1</formula>
      <formula>1184</formula>
    </cfRule>
  </conditionalFormatting>
  <conditionalFormatting sqref="AJ11:AN35">
    <cfRule type="cellIs" dxfId="659" priority="19" operator="equal">
      <formula>0</formula>
    </cfRule>
  </conditionalFormatting>
  <conditionalFormatting sqref="AJ11:AN35">
    <cfRule type="cellIs" dxfId="658" priority="18" operator="greaterThan">
      <formula>1179</formula>
    </cfRule>
  </conditionalFormatting>
  <conditionalFormatting sqref="AJ11:AN35">
    <cfRule type="cellIs" dxfId="657" priority="17" operator="greaterThan">
      <formula>99</formula>
    </cfRule>
  </conditionalFormatting>
  <conditionalFormatting sqref="AJ11:AN35">
    <cfRule type="cellIs" dxfId="656" priority="16" operator="greaterThan">
      <formula>0.99</formula>
    </cfRule>
  </conditionalFormatting>
  <conditionalFormatting sqref="AP11:AP34">
    <cfRule type="cellIs" dxfId="655" priority="15" operator="equal">
      <formula>0</formula>
    </cfRule>
  </conditionalFormatting>
  <conditionalFormatting sqref="AP11:AP34">
    <cfRule type="cellIs" dxfId="654" priority="14" operator="greaterThan">
      <formula>1179</formula>
    </cfRule>
  </conditionalFormatting>
  <conditionalFormatting sqref="AP11:AP34">
    <cfRule type="cellIs" dxfId="653" priority="13" operator="greaterThan">
      <formula>99</formula>
    </cfRule>
  </conditionalFormatting>
  <conditionalFormatting sqref="AP11:AP34">
    <cfRule type="cellIs" dxfId="652" priority="12" operator="greaterThan">
      <formula>0.99</formula>
    </cfRule>
  </conditionalFormatting>
  <conditionalFormatting sqref="AH32:AH34">
    <cfRule type="cellIs" dxfId="651" priority="10" operator="greaterThan">
      <formula>$AH$8</formula>
    </cfRule>
    <cfRule type="cellIs" dxfId="650" priority="11" operator="greaterThan">
      <formula>$AH$8</formula>
    </cfRule>
  </conditionalFormatting>
  <conditionalFormatting sqref="AI11:AI34">
    <cfRule type="cellIs" dxfId="649" priority="9" operator="greaterThan">
      <formula>$AI$8</formula>
    </cfRule>
  </conditionalFormatting>
  <conditionalFormatting sqref="AM20:AN34 AL11:AL34 AL34:AN34">
    <cfRule type="cellIs" dxfId="648" priority="8" operator="equal">
      <formula>0</formula>
    </cfRule>
  </conditionalFormatting>
  <conditionalFormatting sqref="AM20:AN34 AL11:AL34 AL34:AN34">
    <cfRule type="cellIs" dxfId="647" priority="7" operator="greaterThan">
      <formula>1179</formula>
    </cfRule>
  </conditionalFormatting>
  <conditionalFormatting sqref="AM20:AN34 AL11:AL34 AL34:AN34">
    <cfRule type="cellIs" dxfId="646" priority="6" operator="greaterThan">
      <formula>99</formula>
    </cfRule>
  </conditionalFormatting>
  <conditionalFormatting sqref="AM20:AN34 AL11:AL34 AL34:AN34">
    <cfRule type="cellIs" dxfId="645" priority="5" operator="greaterThan">
      <formula>0.99</formula>
    </cfRule>
  </conditionalFormatting>
  <conditionalFormatting sqref="AM16:AM34">
    <cfRule type="cellIs" dxfId="644" priority="4" operator="equal">
      <formula>0</formula>
    </cfRule>
  </conditionalFormatting>
  <conditionalFormatting sqref="AM16:AM34">
    <cfRule type="cellIs" dxfId="643" priority="3" operator="greaterThan">
      <formula>1179</formula>
    </cfRule>
  </conditionalFormatting>
  <conditionalFormatting sqref="AM16:AM34">
    <cfRule type="cellIs" dxfId="642" priority="2" operator="greaterThan">
      <formula>99</formula>
    </cfRule>
  </conditionalFormatting>
  <conditionalFormatting sqref="AM16:AM34">
    <cfRule type="cellIs" dxfId="641"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40" zoomScaleNormal="100" workbookViewId="0">
      <selection activeCell="B53" sqref="B53:R57"/>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82"/>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85" t="s">
        <v>10</v>
      </c>
      <c r="I7" s="108" t="s">
        <v>11</v>
      </c>
      <c r="J7" s="108" t="s">
        <v>12</v>
      </c>
      <c r="K7" s="108" t="s">
        <v>13</v>
      </c>
      <c r="L7" s="12"/>
      <c r="M7" s="12"/>
      <c r="N7" s="12"/>
      <c r="O7" s="185"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42570</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31052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83" t="s">
        <v>51</v>
      </c>
      <c r="V9" s="183" t="s">
        <v>52</v>
      </c>
      <c r="W9" s="233" t="s">
        <v>53</v>
      </c>
      <c r="X9" s="234" t="s">
        <v>54</v>
      </c>
      <c r="Y9" s="235"/>
      <c r="Z9" s="235"/>
      <c r="AA9" s="235"/>
      <c r="AB9" s="235"/>
      <c r="AC9" s="235"/>
      <c r="AD9" s="235"/>
      <c r="AE9" s="236"/>
      <c r="AF9" s="181" t="s">
        <v>55</v>
      </c>
      <c r="AG9" s="181" t="s">
        <v>56</v>
      </c>
      <c r="AH9" s="222" t="s">
        <v>57</v>
      </c>
      <c r="AI9" s="237" t="s">
        <v>58</v>
      </c>
      <c r="AJ9" s="183" t="s">
        <v>59</v>
      </c>
      <c r="AK9" s="183" t="s">
        <v>60</v>
      </c>
      <c r="AL9" s="183" t="s">
        <v>61</v>
      </c>
      <c r="AM9" s="183" t="s">
        <v>62</v>
      </c>
      <c r="AN9" s="183" t="s">
        <v>63</v>
      </c>
      <c r="AO9" s="183" t="s">
        <v>64</v>
      </c>
      <c r="AP9" s="183" t="s">
        <v>65</v>
      </c>
      <c r="AQ9" s="220" t="s">
        <v>66</v>
      </c>
      <c r="AR9" s="183" t="s">
        <v>67</v>
      </c>
      <c r="AS9" s="222" t="s">
        <v>68</v>
      </c>
      <c r="AV9" s="35" t="s">
        <v>69</v>
      </c>
      <c r="AW9" s="35" t="s">
        <v>70</v>
      </c>
      <c r="AY9" s="36" t="s">
        <v>71</v>
      </c>
    </row>
    <row r="10" spans="2:51" x14ac:dyDescent="0.25">
      <c r="B10" s="183" t="s">
        <v>72</v>
      </c>
      <c r="C10" s="183" t="s">
        <v>73</v>
      </c>
      <c r="D10" s="183" t="s">
        <v>74</v>
      </c>
      <c r="E10" s="183" t="s">
        <v>75</v>
      </c>
      <c r="F10" s="183" t="s">
        <v>74</v>
      </c>
      <c r="G10" s="183" t="s">
        <v>75</v>
      </c>
      <c r="H10" s="216"/>
      <c r="I10" s="183" t="s">
        <v>75</v>
      </c>
      <c r="J10" s="183" t="s">
        <v>75</v>
      </c>
      <c r="K10" s="183" t="s">
        <v>75</v>
      </c>
      <c r="L10" s="28" t="s">
        <v>29</v>
      </c>
      <c r="M10" s="219"/>
      <c r="N10" s="28" t="s">
        <v>29</v>
      </c>
      <c r="O10" s="221"/>
      <c r="P10" s="221"/>
      <c r="Q10" s="1">
        <f>'JULY 18'!Q34</f>
        <v>9751733</v>
      </c>
      <c r="R10" s="230"/>
      <c r="S10" s="231"/>
      <c r="T10" s="232"/>
      <c r="U10" s="183" t="s">
        <v>75</v>
      </c>
      <c r="V10" s="183" t="s">
        <v>75</v>
      </c>
      <c r="W10" s="233"/>
      <c r="X10" s="37" t="s">
        <v>76</v>
      </c>
      <c r="Y10" s="37" t="s">
        <v>77</v>
      </c>
      <c r="Z10" s="37" t="s">
        <v>78</v>
      </c>
      <c r="AA10" s="37" t="s">
        <v>79</v>
      </c>
      <c r="AB10" s="37" t="s">
        <v>80</v>
      </c>
      <c r="AC10" s="37" t="s">
        <v>81</v>
      </c>
      <c r="AD10" s="37" t="s">
        <v>82</v>
      </c>
      <c r="AE10" s="37" t="s">
        <v>83</v>
      </c>
      <c r="AF10" s="38"/>
      <c r="AG10" s="1">
        <f>'JULY 18'!AG34</f>
        <v>48486748</v>
      </c>
      <c r="AH10" s="222"/>
      <c r="AI10" s="238"/>
      <c r="AJ10" s="183" t="s">
        <v>84</v>
      </c>
      <c r="AK10" s="183" t="s">
        <v>84</v>
      </c>
      <c r="AL10" s="183" t="s">
        <v>84</v>
      </c>
      <c r="AM10" s="183" t="s">
        <v>84</v>
      </c>
      <c r="AN10" s="183" t="s">
        <v>84</v>
      </c>
      <c r="AO10" s="183" t="s">
        <v>84</v>
      </c>
      <c r="AP10" s="1">
        <f>'JULY 18'!AP34</f>
        <v>11038226</v>
      </c>
      <c r="AQ10" s="221"/>
      <c r="AR10" s="184" t="s">
        <v>85</v>
      </c>
      <c r="AS10" s="222"/>
      <c r="AV10" s="39" t="s">
        <v>86</v>
      </c>
      <c r="AW10" s="39" t="s">
        <v>87</v>
      </c>
      <c r="AY10" s="80" t="s">
        <v>126</v>
      </c>
    </row>
    <row r="11" spans="2:51" x14ac:dyDescent="0.25">
      <c r="B11" s="40">
        <v>2</v>
      </c>
      <c r="C11" s="40">
        <v>4.1666666666666664E-2</v>
      </c>
      <c r="D11" s="102">
        <v>4</v>
      </c>
      <c r="E11" s="41">
        <f t="shared" ref="E11:E34" si="0">D11/1.42</f>
        <v>2.8169014084507045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138</v>
      </c>
      <c r="P11" s="103">
        <v>109</v>
      </c>
      <c r="Q11" s="103">
        <v>9755975</v>
      </c>
      <c r="R11" s="46">
        <f>IF(ISBLANK(Q11),"-",Q11-Q10)</f>
        <v>4242</v>
      </c>
      <c r="S11" s="47">
        <f>R11*24/1000</f>
        <v>101.80800000000001</v>
      </c>
      <c r="T11" s="47">
        <f>R11/1000</f>
        <v>4.242</v>
      </c>
      <c r="U11" s="104">
        <v>3.8</v>
      </c>
      <c r="V11" s="104">
        <f>U11</f>
        <v>3.8</v>
      </c>
      <c r="W11" s="105" t="s">
        <v>131</v>
      </c>
      <c r="X11" s="107">
        <v>0</v>
      </c>
      <c r="Y11" s="107">
        <v>0</v>
      </c>
      <c r="Z11" s="107">
        <v>1057</v>
      </c>
      <c r="AA11" s="107">
        <v>1185</v>
      </c>
      <c r="AB11" s="107">
        <v>1127</v>
      </c>
      <c r="AC11" s="48" t="s">
        <v>90</v>
      </c>
      <c r="AD11" s="48" t="s">
        <v>90</v>
      </c>
      <c r="AE11" s="48" t="s">
        <v>90</v>
      </c>
      <c r="AF11" s="106" t="s">
        <v>90</v>
      </c>
      <c r="AG11" s="112">
        <v>48487771</v>
      </c>
      <c r="AH11" s="49">
        <f>IF(ISBLANK(AG11),"-",AG11-AG10)</f>
        <v>1023</v>
      </c>
      <c r="AI11" s="50">
        <f>AH11/T11</f>
        <v>241.15983026874116</v>
      </c>
      <c r="AJ11" s="95">
        <v>0</v>
      </c>
      <c r="AK11" s="95">
        <v>0</v>
      </c>
      <c r="AL11" s="95">
        <v>1</v>
      </c>
      <c r="AM11" s="95">
        <v>1</v>
      </c>
      <c r="AN11" s="95">
        <v>1</v>
      </c>
      <c r="AO11" s="95">
        <v>0.7</v>
      </c>
      <c r="AP11" s="107">
        <v>11039096</v>
      </c>
      <c r="AQ11" s="107">
        <f t="shared" ref="AQ11:AQ34" si="1">AP11-AP10</f>
        <v>870</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137</v>
      </c>
      <c r="P12" s="103">
        <v>110</v>
      </c>
      <c r="Q12" s="103">
        <v>9760205</v>
      </c>
      <c r="R12" s="46">
        <f t="shared" ref="R12:R34" si="4">IF(ISBLANK(Q12),"-",Q12-Q11)</f>
        <v>4230</v>
      </c>
      <c r="S12" s="47">
        <f t="shared" ref="S12:S34" si="5">R12*24/1000</f>
        <v>101.52</v>
      </c>
      <c r="T12" s="47">
        <f t="shared" ref="T12:T34" si="6">R12/1000</f>
        <v>4.2300000000000004</v>
      </c>
      <c r="U12" s="104">
        <v>5.3</v>
      </c>
      <c r="V12" s="104">
        <f t="shared" ref="V12:V34" si="7">U12</f>
        <v>5.3</v>
      </c>
      <c r="W12" s="105" t="s">
        <v>131</v>
      </c>
      <c r="X12" s="107">
        <v>0</v>
      </c>
      <c r="Y12" s="107">
        <v>0</v>
      </c>
      <c r="Z12" s="107">
        <v>1057</v>
      </c>
      <c r="AA12" s="107">
        <v>1185</v>
      </c>
      <c r="AB12" s="107">
        <v>1127</v>
      </c>
      <c r="AC12" s="48" t="s">
        <v>90</v>
      </c>
      <c r="AD12" s="48" t="s">
        <v>90</v>
      </c>
      <c r="AE12" s="48" t="s">
        <v>90</v>
      </c>
      <c r="AF12" s="106" t="s">
        <v>90</v>
      </c>
      <c r="AG12" s="112">
        <v>48488781</v>
      </c>
      <c r="AH12" s="49">
        <f>IF(ISBLANK(AG12),"-",AG12-AG11)</f>
        <v>1010</v>
      </c>
      <c r="AI12" s="50">
        <f t="shared" ref="AI12:AI34" si="8">AH12/T12</f>
        <v>238.7706855791962</v>
      </c>
      <c r="AJ12" s="95">
        <v>0</v>
      </c>
      <c r="AK12" s="95">
        <v>0</v>
      </c>
      <c r="AL12" s="95">
        <v>1</v>
      </c>
      <c r="AM12" s="95">
        <v>1</v>
      </c>
      <c r="AN12" s="95">
        <v>1</v>
      </c>
      <c r="AO12" s="95">
        <v>0.7</v>
      </c>
      <c r="AP12" s="107">
        <v>11039916</v>
      </c>
      <c r="AQ12" s="107">
        <f t="shared" si="1"/>
        <v>820</v>
      </c>
      <c r="AR12" s="110">
        <v>1.1299999999999999</v>
      </c>
      <c r="AS12" s="52" t="s">
        <v>113</v>
      </c>
      <c r="AV12" s="39" t="s">
        <v>92</v>
      </c>
      <c r="AW12" s="39" t="s">
        <v>93</v>
      </c>
      <c r="AY12" s="80" t="s">
        <v>124</v>
      </c>
    </row>
    <row r="13" spans="2:51" x14ac:dyDescent="0.25">
      <c r="B13" s="40">
        <v>2.0833333333333299</v>
      </c>
      <c r="C13" s="40">
        <v>0.125</v>
      </c>
      <c r="D13" s="102">
        <v>5</v>
      </c>
      <c r="E13" s="41">
        <f t="shared" si="0"/>
        <v>3.5211267605633805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133</v>
      </c>
      <c r="P13" s="103">
        <v>108</v>
      </c>
      <c r="Q13" s="103">
        <v>9764565</v>
      </c>
      <c r="R13" s="46">
        <f t="shared" si="4"/>
        <v>4360</v>
      </c>
      <c r="S13" s="47">
        <f t="shared" si="5"/>
        <v>104.64</v>
      </c>
      <c r="T13" s="47">
        <f t="shared" si="6"/>
        <v>4.3600000000000003</v>
      </c>
      <c r="U13" s="104">
        <v>7.7</v>
      </c>
      <c r="V13" s="104">
        <f t="shared" si="7"/>
        <v>7.7</v>
      </c>
      <c r="W13" s="105" t="s">
        <v>131</v>
      </c>
      <c r="X13" s="107">
        <v>0</v>
      </c>
      <c r="Y13" s="107">
        <v>0</v>
      </c>
      <c r="Z13" s="107">
        <v>1057</v>
      </c>
      <c r="AA13" s="107">
        <v>1185</v>
      </c>
      <c r="AB13" s="107">
        <v>1127</v>
      </c>
      <c r="AC13" s="48" t="s">
        <v>90</v>
      </c>
      <c r="AD13" s="48" t="s">
        <v>90</v>
      </c>
      <c r="AE13" s="48" t="s">
        <v>90</v>
      </c>
      <c r="AF13" s="106" t="s">
        <v>90</v>
      </c>
      <c r="AG13" s="112">
        <v>48489892</v>
      </c>
      <c r="AH13" s="49">
        <f>IF(ISBLANK(AG13),"-",AG13-AG12)</f>
        <v>1111</v>
      </c>
      <c r="AI13" s="50">
        <f t="shared" si="8"/>
        <v>254.81651376146786</v>
      </c>
      <c r="AJ13" s="95">
        <v>0</v>
      </c>
      <c r="AK13" s="95">
        <v>0</v>
      </c>
      <c r="AL13" s="95">
        <v>1</v>
      </c>
      <c r="AM13" s="95">
        <v>1</v>
      </c>
      <c r="AN13" s="95">
        <v>1</v>
      </c>
      <c r="AO13" s="95">
        <v>0.7</v>
      </c>
      <c r="AP13" s="107">
        <v>11040716</v>
      </c>
      <c r="AQ13" s="107">
        <f t="shared" si="1"/>
        <v>800</v>
      </c>
      <c r="AR13" s="51"/>
      <c r="AS13" s="52" t="s">
        <v>113</v>
      </c>
      <c r="AV13" s="39" t="s">
        <v>94</v>
      </c>
      <c r="AW13" s="39" t="s">
        <v>95</v>
      </c>
      <c r="AY13" s="80" t="s">
        <v>129</v>
      </c>
    </row>
    <row r="14" spans="2:51" x14ac:dyDescent="0.25">
      <c r="B14" s="40">
        <v>2.125</v>
      </c>
      <c r="C14" s="40">
        <v>0.16666666666666699</v>
      </c>
      <c r="D14" s="102">
        <v>4</v>
      </c>
      <c r="E14" s="41">
        <f t="shared" si="0"/>
        <v>2.8169014084507045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125</v>
      </c>
      <c r="P14" s="103">
        <v>117</v>
      </c>
      <c r="Q14" s="103">
        <v>9768996</v>
      </c>
      <c r="R14" s="46">
        <f t="shared" si="4"/>
        <v>4431</v>
      </c>
      <c r="S14" s="47">
        <f t="shared" si="5"/>
        <v>106.34399999999999</v>
      </c>
      <c r="T14" s="47">
        <f t="shared" si="6"/>
        <v>4.431</v>
      </c>
      <c r="U14" s="104">
        <v>8.9</v>
      </c>
      <c r="V14" s="104">
        <f t="shared" si="7"/>
        <v>8.9</v>
      </c>
      <c r="W14" s="105" t="s">
        <v>131</v>
      </c>
      <c r="X14" s="107">
        <v>0</v>
      </c>
      <c r="Y14" s="107">
        <v>0</v>
      </c>
      <c r="Z14" s="107">
        <v>1106</v>
      </c>
      <c r="AA14" s="107">
        <v>1185</v>
      </c>
      <c r="AB14" s="107">
        <v>1187</v>
      </c>
      <c r="AC14" s="48" t="s">
        <v>90</v>
      </c>
      <c r="AD14" s="48" t="s">
        <v>90</v>
      </c>
      <c r="AE14" s="48" t="s">
        <v>90</v>
      </c>
      <c r="AF14" s="106" t="s">
        <v>90</v>
      </c>
      <c r="AG14" s="112">
        <v>48491028</v>
      </c>
      <c r="AH14" s="49">
        <f t="shared" ref="AH14:AH34" si="9">IF(ISBLANK(AG14),"-",AG14-AG13)</f>
        <v>1136</v>
      </c>
      <c r="AI14" s="50">
        <f t="shared" si="8"/>
        <v>256.37553599638909</v>
      </c>
      <c r="AJ14" s="95">
        <v>0</v>
      </c>
      <c r="AK14" s="95">
        <v>0</v>
      </c>
      <c r="AL14" s="95">
        <v>1</v>
      </c>
      <c r="AM14" s="95">
        <v>1</v>
      </c>
      <c r="AN14" s="95">
        <v>1</v>
      </c>
      <c r="AO14" s="95">
        <v>0.7</v>
      </c>
      <c r="AP14" s="107">
        <v>11041506</v>
      </c>
      <c r="AQ14" s="107">
        <f>AP14-AP13</f>
        <v>790</v>
      </c>
      <c r="AR14" s="51"/>
      <c r="AS14" s="52" t="s">
        <v>113</v>
      </c>
      <c r="AT14" s="54"/>
      <c r="AV14" s="39" t="s">
        <v>96</v>
      </c>
      <c r="AW14" s="39" t="s">
        <v>97</v>
      </c>
      <c r="AY14" s="80" t="s">
        <v>140</v>
      </c>
    </row>
    <row r="15" spans="2:51" ht="14.25" customHeight="1" x14ac:dyDescent="0.25">
      <c r="B15" s="40">
        <v>2.1666666666666701</v>
      </c>
      <c r="C15" s="40">
        <v>0.20833333333333301</v>
      </c>
      <c r="D15" s="102">
        <v>4</v>
      </c>
      <c r="E15" s="41">
        <f t="shared" si="0"/>
        <v>2.8169014084507045</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122</v>
      </c>
      <c r="P15" s="103">
        <v>119</v>
      </c>
      <c r="Q15" s="103">
        <v>9773445</v>
      </c>
      <c r="R15" s="46">
        <f t="shared" si="4"/>
        <v>4449</v>
      </c>
      <c r="S15" s="47">
        <f t="shared" si="5"/>
        <v>106.776</v>
      </c>
      <c r="T15" s="47">
        <f t="shared" si="6"/>
        <v>4.4489999999999998</v>
      </c>
      <c r="U15" s="104">
        <v>9.5</v>
      </c>
      <c r="V15" s="104">
        <f t="shared" si="7"/>
        <v>9.5</v>
      </c>
      <c r="W15" s="105" t="s">
        <v>131</v>
      </c>
      <c r="X15" s="107">
        <v>0</v>
      </c>
      <c r="Y15" s="107">
        <v>0</v>
      </c>
      <c r="Z15" s="107">
        <v>1106</v>
      </c>
      <c r="AA15" s="107">
        <v>1185</v>
      </c>
      <c r="AB15" s="107">
        <v>1187</v>
      </c>
      <c r="AC15" s="48" t="s">
        <v>90</v>
      </c>
      <c r="AD15" s="48" t="s">
        <v>90</v>
      </c>
      <c r="AE15" s="48" t="s">
        <v>90</v>
      </c>
      <c r="AF15" s="106" t="s">
        <v>90</v>
      </c>
      <c r="AG15" s="112">
        <v>48492244</v>
      </c>
      <c r="AH15" s="49">
        <f t="shared" si="9"/>
        <v>1216</v>
      </c>
      <c r="AI15" s="50">
        <f t="shared" si="8"/>
        <v>273.31984715666442</v>
      </c>
      <c r="AJ15" s="95">
        <v>0</v>
      </c>
      <c r="AK15" s="95">
        <v>0</v>
      </c>
      <c r="AL15" s="95">
        <v>1</v>
      </c>
      <c r="AM15" s="95">
        <v>1</v>
      </c>
      <c r="AN15" s="95">
        <v>1</v>
      </c>
      <c r="AO15" s="95">
        <v>0.7</v>
      </c>
      <c r="AP15" s="107">
        <v>11041740</v>
      </c>
      <c r="AQ15" s="107">
        <f>AP15-AP14</f>
        <v>234</v>
      </c>
      <c r="AR15" s="51"/>
      <c r="AS15" s="52" t="s">
        <v>113</v>
      </c>
      <c r="AV15" s="39" t="s">
        <v>98</v>
      </c>
      <c r="AW15" s="39" t="s">
        <v>99</v>
      </c>
      <c r="AY15" s="94"/>
    </row>
    <row r="16" spans="2:51" x14ac:dyDescent="0.25">
      <c r="B16" s="40">
        <v>2.2083333333333299</v>
      </c>
      <c r="C16" s="40">
        <v>0.25</v>
      </c>
      <c r="D16" s="102">
        <v>4</v>
      </c>
      <c r="E16" s="41">
        <f t="shared" si="0"/>
        <v>2.8169014084507045</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142</v>
      </c>
      <c r="P16" s="103">
        <v>136</v>
      </c>
      <c r="Q16" s="103">
        <v>9779546</v>
      </c>
      <c r="R16" s="46">
        <f t="shared" si="4"/>
        <v>6101</v>
      </c>
      <c r="S16" s="47">
        <f t="shared" si="5"/>
        <v>146.42400000000001</v>
      </c>
      <c r="T16" s="47">
        <f t="shared" si="6"/>
        <v>6.101</v>
      </c>
      <c r="U16" s="104">
        <v>9.5</v>
      </c>
      <c r="V16" s="104">
        <f t="shared" si="7"/>
        <v>9.5</v>
      </c>
      <c r="W16" s="105" t="s">
        <v>131</v>
      </c>
      <c r="X16" s="107">
        <v>0</v>
      </c>
      <c r="Y16" s="107">
        <v>0</v>
      </c>
      <c r="Z16" s="107">
        <v>1187</v>
      </c>
      <c r="AA16" s="107">
        <v>1185</v>
      </c>
      <c r="AB16" s="107">
        <v>1186</v>
      </c>
      <c r="AC16" s="48" t="s">
        <v>90</v>
      </c>
      <c r="AD16" s="48" t="s">
        <v>90</v>
      </c>
      <c r="AE16" s="48" t="s">
        <v>90</v>
      </c>
      <c r="AF16" s="106" t="s">
        <v>90</v>
      </c>
      <c r="AG16" s="112">
        <v>48493546</v>
      </c>
      <c r="AH16" s="49">
        <f t="shared" si="9"/>
        <v>1302</v>
      </c>
      <c r="AI16" s="50">
        <f t="shared" si="8"/>
        <v>213.40763809211606</v>
      </c>
      <c r="AJ16" s="95">
        <v>0</v>
      </c>
      <c r="AK16" s="95">
        <v>0</v>
      </c>
      <c r="AL16" s="95">
        <v>1</v>
      </c>
      <c r="AM16" s="95">
        <v>1</v>
      </c>
      <c r="AN16" s="95">
        <v>1</v>
      </c>
      <c r="AO16" s="95">
        <v>0</v>
      </c>
      <c r="AP16" s="107">
        <v>11041740</v>
      </c>
      <c r="AQ16" s="107">
        <f>AP16-AP15</f>
        <v>0</v>
      </c>
      <c r="AR16" s="53">
        <v>1.1200000000000001</v>
      </c>
      <c r="AS16" s="52" t="s">
        <v>101</v>
      </c>
      <c r="AV16" s="39" t="s">
        <v>102</v>
      </c>
      <c r="AW16" s="39" t="s">
        <v>103</v>
      </c>
      <c r="AY16" s="94"/>
    </row>
    <row r="17" spans="1:51" x14ac:dyDescent="0.25">
      <c r="B17" s="40">
        <v>2.25</v>
      </c>
      <c r="C17" s="40">
        <v>0.29166666666666702</v>
      </c>
      <c r="D17" s="102">
        <v>4</v>
      </c>
      <c r="E17" s="41">
        <f t="shared" si="0"/>
        <v>2.8169014084507045</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131</v>
      </c>
      <c r="P17" s="103">
        <v>145</v>
      </c>
      <c r="Q17" s="103">
        <v>9785317</v>
      </c>
      <c r="R17" s="46">
        <f t="shared" si="4"/>
        <v>5771</v>
      </c>
      <c r="S17" s="47">
        <f t="shared" si="5"/>
        <v>138.50399999999999</v>
      </c>
      <c r="T17" s="47">
        <f t="shared" si="6"/>
        <v>5.7709999999999999</v>
      </c>
      <c r="U17" s="104">
        <v>9.1999999999999993</v>
      </c>
      <c r="V17" s="104">
        <f t="shared" si="7"/>
        <v>9.1999999999999993</v>
      </c>
      <c r="W17" s="105" t="s">
        <v>127</v>
      </c>
      <c r="X17" s="107">
        <v>0</v>
      </c>
      <c r="Y17" s="107">
        <v>1087</v>
      </c>
      <c r="Z17" s="107">
        <v>1186</v>
      </c>
      <c r="AA17" s="107">
        <v>1185</v>
      </c>
      <c r="AB17" s="107">
        <v>1186</v>
      </c>
      <c r="AC17" s="48" t="s">
        <v>90</v>
      </c>
      <c r="AD17" s="48" t="s">
        <v>90</v>
      </c>
      <c r="AE17" s="48" t="s">
        <v>90</v>
      </c>
      <c r="AF17" s="106" t="s">
        <v>90</v>
      </c>
      <c r="AG17" s="112">
        <v>48494824</v>
      </c>
      <c r="AH17" s="49">
        <f t="shared" si="9"/>
        <v>1278</v>
      </c>
      <c r="AI17" s="50">
        <f t="shared" si="8"/>
        <v>221.4520880263386</v>
      </c>
      <c r="AJ17" s="95">
        <v>0</v>
      </c>
      <c r="AK17" s="95">
        <v>1</v>
      </c>
      <c r="AL17" s="95">
        <v>1</v>
      </c>
      <c r="AM17" s="95">
        <v>1</v>
      </c>
      <c r="AN17" s="95">
        <v>1</v>
      </c>
      <c r="AO17" s="95">
        <v>0</v>
      </c>
      <c r="AP17" s="107">
        <v>11041740</v>
      </c>
      <c r="AQ17" s="107">
        <f t="shared" si="1"/>
        <v>0</v>
      </c>
      <c r="AR17" s="51"/>
      <c r="AS17" s="52" t="s">
        <v>101</v>
      </c>
      <c r="AT17" s="54"/>
      <c r="AV17" s="39" t="s">
        <v>104</v>
      </c>
      <c r="AW17" s="39" t="s">
        <v>105</v>
      </c>
      <c r="AY17" s="97"/>
    </row>
    <row r="18" spans="1:51" x14ac:dyDescent="0.25">
      <c r="B18" s="40">
        <v>2.2916666666666701</v>
      </c>
      <c r="C18" s="40">
        <v>0.33333333333333298</v>
      </c>
      <c r="D18" s="102">
        <v>4</v>
      </c>
      <c r="E18" s="41">
        <f t="shared" si="0"/>
        <v>2.8169014084507045</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131</v>
      </c>
      <c r="P18" s="103">
        <v>142</v>
      </c>
      <c r="Q18" s="103">
        <v>9791494</v>
      </c>
      <c r="R18" s="46">
        <f t="shared" si="4"/>
        <v>6177</v>
      </c>
      <c r="S18" s="47">
        <f t="shared" si="5"/>
        <v>148.24799999999999</v>
      </c>
      <c r="T18" s="47">
        <f t="shared" si="6"/>
        <v>6.1769999999999996</v>
      </c>
      <c r="U18" s="104">
        <v>8.4</v>
      </c>
      <c r="V18" s="104">
        <f t="shared" si="7"/>
        <v>8.4</v>
      </c>
      <c r="W18" s="105" t="s">
        <v>127</v>
      </c>
      <c r="X18" s="107">
        <v>0</v>
      </c>
      <c r="Y18" s="107">
        <v>1087</v>
      </c>
      <c r="Z18" s="107">
        <v>1187</v>
      </c>
      <c r="AA18" s="107">
        <v>1185</v>
      </c>
      <c r="AB18" s="107">
        <v>1186</v>
      </c>
      <c r="AC18" s="48" t="s">
        <v>90</v>
      </c>
      <c r="AD18" s="48" t="s">
        <v>90</v>
      </c>
      <c r="AE18" s="48" t="s">
        <v>90</v>
      </c>
      <c r="AF18" s="106" t="s">
        <v>90</v>
      </c>
      <c r="AG18" s="112">
        <v>48496260</v>
      </c>
      <c r="AH18" s="49">
        <f t="shared" si="9"/>
        <v>1436</v>
      </c>
      <c r="AI18" s="50">
        <f t="shared" si="8"/>
        <v>232.4753116399547</v>
      </c>
      <c r="AJ18" s="95">
        <v>0</v>
      </c>
      <c r="AK18" s="95">
        <v>1</v>
      </c>
      <c r="AL18" s="95">
        <v>1</v>
      </c>
      <c r="AM18" s="95">
        <v>1</v>
      </c>
      <c r="AN18" s="95">
        <v>1</v>
      </c>
      <c r="AO18" s="95">
        <v>0</v>
      </c>
      <c r="AP18" s="107">
        <v>11041740</v>
      </c>
      <c r="AQ18" s="107">
        <f t="shared" si="1"/>
        <v>0</v>
      </c>
      <c r="AR18" s="51"/>
      <c r="AS18" s="52" t="s">
        <v>101</v>
      </c>
      <c r="AV18" s="39" t="s">
        <v>106</v>
      </c>
      <c r="AW18" s="39" t="s">
        <v>107</v>
      </c>
      <c r="AY18" s="97"/>
    </row>
    <row r="19" spans="1:51" x14ac:dyDescent="0.25">
      <c r="A19" s="94" t="s">
        <v>130</v>
      </c>
      <c r="B19" s="40">
        <v>2.3333333333333299</v>
      </c>
      <c r="C19" s="40">
        <v>0.375</v>
      </c>
      <c r="D19" s="102">
        <v>4</v>
      </c>
      <c r="E19" s="41">
        <f t="shared" si="0"/>
        <v>2.8169014084507045</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131</v>
      </c>
      <c r="P19" s="103">
        <v>143</v>
      </c>
      <c r="Q19" s="103">
        <v>9797512</v>
      </c>
      <c r="R19" s="46">
        <f t="shared" si="4"/>
        <v>6018</v>
      </c>
      <c r="S19" s="47">
        <f t="shared" si="5"/>
        <v>144.43199999999999</v>
      </c>
      <c r="T19" s="47">
        <f t="shared" si="6"/>
        <v>6.0179999999999998</v>
      </c>
      <c r="U19" s="104">
        <v>7.6</v>
      </c>
      <c r="V19" s="104">
        <f t="shared" si="7"/>
        <v>7.6</v>
      </c>
      <c r="W19" s="105" t="s">
        <v>127</v>
      </c>
      <c r="X19" s="107">
        <v>0</v>
      </c>
      <c r="Y19" s="107">
        <v>1087</v>
      </c>
      <c r="Z19" s="107">
        <v>1187</v>
      </c>
      <c r="AA19" s="107">
        <v>1185</v>
      </c>
      <c r="AB19" s="107">
        <v>1187</v>
      </c>
      <c r="AC19" s="48" t="s">
        <v>90</v>
      </c>
      <c r="AD19" s="48" t="s">
        <v>90</v>
      </c>
      <c r="AE19" s="48" t="s">
        <v>90</v>
      </c>
      <c r="AF19" s="106" t="s">
        <v>90</v>
      </c>
      <c r="AG19" s="112">
        <v>48497696</v>
      </c>
      <c r="AH19" s="49">
        <f t="shared" si="9"/>
        <v>1436</v>
      </c>
      <c r="AI19" s="50">
        <f t="shared" si="8"/>
        <v>238.61748089066137</v>
      </c>
      <c r="AJ19" s="95">
        <v>0</v>
      </c>
      <c r="AK19" s="95">
        <v>1</v>
      </c>
      <c r="AL19" s="95">
        <v>1</v>
      </c>
      <c r="AM19" s="95">
        <v>1</v>
      </c>
      <c r="AN19" s="95">
        <v>1</v>
      </c>
      <c r="AO19" s="95">
        <v>0</v>
      </c>
      <c r="AP19" s="107">
        <v>11041740</v>
      </c>
      <c r="AQ19" s="107">
        <f t="shared" si="1"/>
        <v>0</v>
      </c>
      <c r="AR19" s="51"/>
      <c r="AS19" s="52" t="s">
        <v>101</v>
      </c>
      <c r="AV19" s="39" t="s">
        <v>108</v>
      </c>
      <c r="AW19" s="39" t="s">
        <v>109</v>
      </c>
      <c r="AY19" s="97"/>
    </row>
    <row r="20" spans="1:51" x14ac:dyDescent="0.25">
      <c r="B20" s="40">
        <v>2.375</v>
      </c>
      <c r="C20" s="40">
        <v>0.41666666666666669</v>
      </c>
      <c r="D20" s="102">
        <v>4</v>
      </c>
      <c r="E20" s="41">
        <f t="shared" si="0"/>
        <v>2.8169014084507045</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130</v>
      </c>
      <c r="P20" s="103">
        <v>140</v>
      </c>
      <c r="Q20" s="103">
        <v>9803633</v>
      </c>
      <c r="R20" s="46">
        <f t="shared" si="4"/>
        <v>6121</v>
      </c>
      <c r="S20" s="47">
        <f t="shared" si="5"/>
        <v>146.904</v>
      </c>
      <c r="T20" s="47">
        <f t="shared" si="6"/>
        <v>6.1210000000000004</v>
      </c>
      <c r="U20" s="104">
        <v>6.8</v>
      </c>
      <c r="V20" s="104">
        <f t="shared" si="7"/>
        <v>6.8</v>
      </c>
      <c r="W20" s="105" t="s">
        <v>127</v>
      </c>
      <c r="X20" s="107">
        <v>0</v>
      </c>
      <c r="Y20" s="107">
        <v>1086</v>
      </c>
      <c r="Z20" s="107">
        <v>1186</v>
      </c>
      <c r="AA20" s="107">
        <v>1185</v>
      </c>
      <c r="AB20" s="107">
        <v>1187</v>
      </c>
      <c r="AC20" s="48" t="s">
        <v>90</v>
      </c>
      <c r="AD20" s="48" t="s">
        <v>90</v>
      </c>
      <c r="AE20" s="48" t="s">
        <v>90</v>
      </c>
      <c r="AF20" s="106" t="s">
        <v>90</v>
      </c>
      <c r="AG20" s="112">
        <v>48499100</v>
      </c>
      <c r="AH20" s="49">
        <f t="shared" si="9"/>
        <v>1404</v>
      </c>
      <c r="AI20" s="50">
        <f t="shared" si="8"/>
        <v>229.37428524750857</v>
      </c>
      <c r="AJ20" s="95">
        <v>0</v>
      </c>
      <c r="AK20" s="95">
        <v>1</v>
      </c>
      <c r="AL20" s="95">
        <v>1</v>
      </c>
      <c r="AM20" s="95">
        <v>1</v>
      </c>
      <c r="AN20" s="95">
        <v>1</v>
      </c>
      <c r="AO20" s="95">
        <v>0</v>
      </c>
      <c r="AP20" s="107">
        <v>11041740</v>
      </c>
      <c r="AQ20" s="107">
        <v>0</v>
      </c>
      <c r="AR20" s="53">
        <v>0.91</v>
      </c>
      <c r="AS20" s="52" t="s">
        <v>130</v>
      </c>
      <c r="AY20" s="97"/>
    </row>
    <row r="21" spans="1:51" x14ac:dyDescent="0.25">
      <c r="B21" s="40">
        <v>2.4166666666666701</v>
      </c>
      <c r="C21" s="40">
        <v>0.45833333333333298</v>
      </c>
      <c r="D21" s="102">
        <v>4</v>
      </c>
      <c r="E21" s="41">
        <f t="shared" si="0"/>
        <v>2.8169014084507045</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130</v>
      </c>
      <c r="P21" s="103">
        <v>143</v>
      </c>
      <c r="Q21" s="103">
        <v>9809811</v>
      </c>
      <c r="R21" s="46">
        <f t="shared" si="4"/>
        <v>6178</v>
      </c>
      <c r="S21" s="47">
        <f t="shared" si="5"/>
        <v>148.27199999999999</v>
      </c>
      <c r="T21" s="47">
        <f t="shared" si="6"/>
        <v>6.1779999999999999</v>
      </c>
      <c r="U21" s="104">
        <v>6</v>
      </c>
      <c r="V21" s="104">
        <f t="shared" si="7"/>
        <v>6</v>
      </c>
      <c r="W21" s="105" t="s">
        <v>127</v>
      </c>
      <c r="X21" s="107">
        <v>0</v>
      </c>
      <c r="Y21" s="107">
        <v>1087</v>
      </c>
      <c r="Z21" s="107">
        <v>1187</v>
      </c>
      <c r="AA21" s="107">
        <v>1185</v>
      </c>
      <c r="AB21" s="107">
        <v>1187</v>
      </c>
      <c r="AC21" s="48" t="s">
        <v>90</v>
      </c>
      <c r="AD21" s="48" t="s">
        <v>90</v>
      </c>
      <c r="AE21" s="48" t="s">
        <v>90</v>
      </c>
      <c r="AF21" s="106" t="s">
        <v>90</v>
      </c>
      <c r="AG21" s="112">
        <v>48500522</v>
      </c>
      <c r="AH21" s="49">
        <f t="shared" si="9"/>
        <v>1422</v>
      </c>
      <c r="AI21" s="50">
        <f t="shared" si="8"/>
        <v>230.17157656199419</v>
      </c>
      <c r="AJ21" s="95">
        <v>0</v>
      </c>
      <c r="AK21" s="95">
        <v>1</v>
      </c>
      <c r="AL21" s="95">
        <v>1</v>
      </c>
      <c r="AM21" s="95">
        <v>1</v>
      </c>
      <c r="AN21" s="95">
        <v>1</v>
      </c>
      <c r="AO21" s="95">
        <v>0</v>
      </c>
      <c r="AP21" s="107">
        <v>11041740</v>
      </c>
      <c r="AQ21" s="107">
        <f t="shared" si="1"/>
        <v>0</v>
      </c>
      <c r="AR21" s="51"/>
      <c r="AS21" s="52" t="s">
        <v>101</v>
      </c>
      <c r="AY21" s="97"/>
    </row>
    <row r="22" spans="1:51" x14ac:dyDescent="0.25">
      <c r="A22" s="94" t="s">
        <v>138</v>
      </c>
      <c r="B22" s="40">
        <v>2.4583333333333299</v>
      </c>
      <c r="C22" s="40">
        <v>0.5</v>
      </c>
      <c r="D22" s="102">
        <v>4</v>
      </c>
      <c r="E22" s="41">
        <f t="shared" si="0"/>
        <v>2.8169014084507045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130</v>
      </c>
      <c r="P22" s="103">
        <v>143</v>
      </c>
      <c r="Q22" s="103">
        <v>9816015</v>
      </c>
      <c r="R22" s="46">
        <f t="shared" si="4"/>
        <v>6204</v>
      </c>
      <c r="S22" s="47">
        <f t="shared" si="5"/>
        <v>148.89599999999999</v>
      </c>
      <c r="T22" s="47">
        <f t="shared" si="6"/>
        <v>6.2039999999999997</v>
      </c>
      <c r="U22" s="104">
        <v>5.2</v>
      </c>
      <c r="V22" s="104">
        <f t="shared" si="7"/>
        <v>5.2</v>
      </c>
      <c r="W22" s="105" t="s">
        <v>127</v>
      </c>
      <c r="X22" s="107">
        <v>0</v>
      </c>
      <c r="Y22" s="107">
        <v>1087</v>
      </c>
      <c r="Z22" s="107">
        <v>1187</v>
      </c>
      <c r="AA22" s="107">
        <v>1185</v>
      </c>
      <c r="AB22" s="107">
        <v>1187</v>
      </c>
      <c r="AC22" s="48" t="s">
        <v>90</v>
      </c>
      <c r="AD22" s="48" t="s">
        <v>90</v>
      </c>
      <c r="AE22" s="48" t="s">
        <v>90</v>
      </c>
      <c r="AF22" s="106" t="s">
        <v>90</v>
      </c>
      <c r="AG22" s="112">
        <v>48501966</v>
      </c>
      <c r="AH22" s="49">
        <f t="shared" si="9"/>
        <v>1444</v>
      </c>
      <c r="AI22" s="50">
        <f t="shared" si="8"/>
        <v>232.75306254029658</v>
      </c>
      <c r="AJ22" s="95">
        <v>0</v>
      </c>
      <c r="AK22" s="95">
        <v>1</v>
      </c>
      <c r="AL22" s="95">
        <v>1</v>
      </c>
      <c r="AM22" s="95">
        <v>1</v>
      </c>
      <c r="AN22" s="95">
        <v>1</v>
      </c>
      <c r="AO22" s="95">
        <v>0</v>
      </c>
      <c r="AP22" s="107">
        <v>11041740</v>
      </c>
      <c r="AQ22" s="107">
        <f t="shared" si="1"/>
        <v>0</v>
      </c>
      <c r="AR22" s="51"/>
      <c r="AS22" s="52" t="s">
        <v>101</v>
      </c>
      <c r="AV22" s="55" t="s">
        <v>110</v>
      </c>
      <c r="AY22" s="97"/>
    </row>
    <row r="23" spans="1:51" x14ac:dyDescent="0.25">
      <c r="B23" s="40">
        <v>2.5</v>
      </c>
      <c r="C23" s="40">
        <v>0.54166666666666696</v>
      </c>
      <c r="D23" s="102">
        <v>4</v>
      </c>
      <c r="E23" s="41">
        <f t="shared" si="0"/>
        <v>2.8169014084507045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128</v>
      </c>
      <c r="P23" s="103">
        <v>140</v>
      </c>
      <c r="Q23" s="103">
        <v>9821528</v>
      </c>
      <c r="R23" s="46">
        <f t="shared" si="4"/>
        <v>5513</v>
      </c>
      <c r="S23" s="47">
        <f t="shared" si="5"/>
        <v>132.31200000000001</v>
      </c>
      <c r="T23" s="47">
        <f t="shared" si="6"/>
        <v>5.5129999999999999</v>
      </c>
      <c r="U23" s="104">
        <v>4.7</v>
      </c>
      <c r="V23" s="104">
        <f t="shared" si="7"/>
        <v>4.7</v>
      </c>
      <c r="W23" s="105" t="s">
        <v>127</v>
      </c>
      <c r="X23" s="107">
        <v>0</v>
      </c>
      <c r="Y23" s="107">
        <v>1086</v>
      </c>
      <c r="Z23" s="107">
        <v>1187</v>
      </c>
      <c r="AA23" s="107">
        <v>1185</v>
      </c>
      <c r="AB23" s="107">
        <v>1187</v>
      </c>
      <c r="AC23" s="48" t="s">
        <v>90</v>
      </c>
      <c r="AD23" s="48" t="s">
        <v>90</v>
      </c>
      <c r="AE23" s="48" t="s">
        <v>90</v>
      </c>
      <c r="AF23" s="106" t="s">
        <v>90</v>
      </c>
      <c r="AG23" s="112">
        <v>48503264</v>
      </c>
      <c r="AH23" s="49">
        <f t="shared" si="9"/>
        <v>1298</v>
      </c>
      <c r="AI23" s="50">
        <f t="shared" si="8"/>
        <v>235.44349718846362</v>
      </c>
      <c r="AJ23" s="95">
        <v>0</v>
      </c>
      <c r="AK23" s="95">
        <v>1</v>
      </c>
      <c r="AL23" s="95">
        <v>1</v>
      </c>
      <c r="AM23" s="95">
        <v>1</v>
      </c>
      <c r="AN23" s="95">
        <v>1</v>
      </c>
      <c r="AO23" s="95">
        <v>0</v>
      </c>
      <c r="AP23" s="107">
        <v>11041740</v>
      </c>
      <c r="AQ23" s="107">
        <f t="shared" si="1"/>
        <v>0</v>
      </c>
      <c r="AR23" s="51"/>
      <c r="AS23" s="52" t="s">
        <v>113</v>
      </c>
      <c r="AT23" s="54"/>
      <c r="AV23" s="56" t="s">
        <v>111</v>
      </c>
      <c r="AW23" s="57" t="s">
        <v>112</v>
      </c>
      <c r="AY23" s="97"/>
    </row>
    <row r="24" spans="1:51" x14ac:dyDescent="0.25">
      <c r="B24" s="40">
        <v>2.5416666666666701</v>
      </c>
      <c r="C24" s="40">
        <v>0.58333333333333404</v>
      </c>
      <c r="D24" s="102">
        <v>4</v>
      </c>
      <c r="E24" s="41">
        <f t="shared" si="0"/>
        <v>2.8169014084507045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131</v>
      </c>
      <c r="P24" s="103">
        <v>139</v>
      </c>
      <c r="Q24" s="103">
        <v>9827346</v>
      </c>
      <c r="R24" s="46">
        <f t="shared" si="4"/>
        <v>5818</v>
      </c>
      <c r="S24" s="47">
        <f t="shared" si="5"/>
        <v>139.63200000000001</v>
      </c>
      <c r="T24" s="47">
        <f t="shared" si="6"/>
        <v>5.8179999999999996</v>
      </c>
      <c r="U24" s="104">
        <v>4.0999999999999996</v>
      </c>
      <c r="V24" s="104">
        <f t="shared" si="7"/>
        <v>4.0999999999999996</v>
      </c>
      <c r="W24" s="105" t="s">
        <v>127</v>
      </c>
      <c r="X24" s="107">
        <v>0</v>
      </c>
      <c r="Y24" s="107">
        <v>1046</v>
      </c>
      <c r="Z24" s="107">
        <v>1187</v>
      </c>
      <c r="AA24" s="107">
        <v>1185</v>
      </c>
      <c r="AB24" s="107">
        <v>1187</v>
      </c>
      <c r="AC24" s="48" t="s">
        <v>90</v>
      </c>
      <c r="AD24" s="48" t="s">
        <v>90</v>
      </c>
      <c r="AE24" s="48" t="s">
        <v>90</v>
      </c>
      <c r="AF24" s="106" t="s">
        <v>90</v>
      </c>
      <c r="AG24" s="112">
        <v>48504636</v>
      </c>
      <c r="AH24" s="49">
        <f>IF(ISBLANK(AG24),"-",AG24-AG23)</f>
        <v>1372</v>
      </c>
      <c r="AI24" s="50">
        <f t="shared" si="8"/>
        <v>235.81986937091784</v>
      </c>
      <c r="AJ24" s="95">
        <v>0</v>
      </c>
      <c r="AK24" s="95">
        <v>1</v>
      </c>
      <c r="AL24" s="95">
        <v>1</v>
      </c>
      <c r="AM24" s="95">
        <v>1</v>
      </c>
      <c r="AN24" s="95">
        <v>1</v>
      </c>
      <c r="AO24" s="95">
        <v>0</v>
      </c>
      <c r="AP24" s="107">
        <v>11041740</v>
      </c>
      <c r="AQ24" s="107">
        <f t="shared" si="1"/>
        <v>0</v>
      </c>
      <c r="AR24" s="53">
        <v>1.1599999999999999</v>
      </c>
      <c r="AS24" s="52" t="s">
        <v>113</v>
      </c>
      <c r="AV24" s="58" t="s">
        <v>29</v>
      </c>
      <c r="AW24" s="58">
        <v>14.7</v>
      </c>
      <c r="AY24" s="97"/>
    </row>
    <row r="25" spans="1:51" x14ac:dyDescent="0.25">
      <c r="B25" s="40">
        <v>2.5833333333333299</v>
      </c>
      <c r="C25" s="40">
        <v>0.625</v>
      </c>
      <c r="D25" s="102">
        <v>5</v>
      </c>
      <c r="E25" s="41">
        <f t="shared" si="0"/>
        <v>3.5211267605633805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136</v>
      </c>
      <c r="P25" s="103">
        <v>141</v>
      </c>
      <c r="Q25" s="103">
        <v>9833124</v>
      </c>
      <c r="R25" s="46">
        <f t="shared" si="4"/>
        <v>5778</v>
      </c>
      <c r="S25" s="47">
        <f t="shared" si="5"/>
        <v>138.672</v>
      </c>
      <c r="T25" s="47">
        <f t="shared" si="6"/>
        <v>5.7779999999999996</v>
      </c>
      <c r="U25" s="104">
        <v>3.7</v>
      </c>
      <c r="V25" s="104">
        <f t="shared" si="7"/>
        <v>3.7</v>
      </c>
      <c r="W25" s="105" t="s">
        <v>127</v>
      </c>
      <c r="X25" s="107">
        <v>0</v>
      </c>
      <c r="Y25" s="107">
        <v>1045</v>
      </c>
      <c r="Z25" s="107">
        <v>1187</v>
      </c>
      <c r="AA25" s="107">
        <v>1185</v>
      </c>
      <c r="AB25" s="107">
        <v>1187</v>
      </c>
      <c r="AC25" s="48" t="s">
        <v>90</v>
      </c>
      <c r="AD25" s="48" t="s">
        <v>90</v>
      </c>
      <c r="AE25" s="48" t="s">
        <v>90</v>
      </c>
      <c r="AF25" s="106" t="s">
        <v>90</v>
      </c>
      <c r="AG25" s="112">
        <v>48505972</v>
      </c>
      <c r="AH25" s="49">
        <f t="shared" si="9"/>
        <v>1336</v>
      </c>
      <c r="AI25" s="50">
        <f t="shared" si="8"/>
        <v>231.22187608168917</v>
      </c>
      <c r="AJ25" s="95">
        <v>0</v>
      </c>
      <c r="AK25" s="95">
        <v>1</v>
      </c>
      <c r="AL25" s="95">
        <v>1</v>
      </c>
      <c r="AM25" s="95">
        <v>1</v>
      </c>
      <c r="AN25" s="95">
        <v>1</v>
      </c>
      <c r="AO25" s="95">
        <v>0</v>
      </c>
      <c r="AP25" s="107">
        <v>11041740</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136</v>
      </c>
      <c r="P26" s="103">
        <v>142</v>
      </c>
      <c r="Q26" s="103">
        <v>9839029</v>
      </c>
      <c r="R26" s="46">
        <f t="shared" si="4"/>
        <v>5905</v>
      </c>
      <c r="S26" s="47">
        <f t="shared" si="5"/>
        <v>141.72</v>
      </c>
      <c r="T26" s="47">
        <f t="shared" si="6"/>
        <v>5.9050000000000002</v>
      </c>
      <c r="U26" s="104">
        <v>3.3</v>
      </c>
      <c r="V26" s="104">
        <f t="shared" si="7"/>
        <v>3.3</v>
      </c>
      <c r="W26" s="105" t="s">
        <v>127</v>
      </c>
      <c r="X26" s="107">
        <v>0</v>
      </c>
      <c r="Y26" s="107">
        <v>1045</v>
      </c>
      <c r="Z26" s="107">
        <v>1187</v>
      </c>
      <c r="AA26" s="107">
        <v>1185</v>
      </c>
      <c r="AB26" s="107">
        <v>1187</v>
      </c>
      <c r="AC26" s="48" t="s">
        <v>90</v>
      </c>
      <c r="AD26" s="48" t="s">
        <v>90</v>
      </c>
      <c r="AE26" s="48" t="s">
        <v>90</v>
      </c>
      <c r="AF26" s="106" t="s">
        <v>90</v>
      </c>
      <c r="AG26" s="112">
        <v>48507332</v>
      </c>
      <c r="AH26" s="49">
        <f t="shared" si="9"/>
        <v>1360</v>
      </c>
      <c r="AI26" s="50">
        <f t="shared" si="8"/>
        <v>230.31329381879763</v>
      </c>
      <c r="AJ26" s="95">
        <v>0</v>
      </c>
      <c r="AK26" s="95">
        <v>1</v>
      </c>
      <c r="AL26" s="95">
        <v>1</v>
      </c>
      <c r="AM26" s="95">
        <v>1</v>
      </c>
      <c r="AN26" s="95">
        <v>1</v>
      </c>
      <c r="AO26" s="95">
        <v>0</v>
      </c>
      <c r="AP26" s="107">
        <v>11041740</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135</v>
      </c>
      <c r="P27" s="103">
        <v>139</v>
      </c>
      <c r="Q27" s="103">
        <v>9844867</v>
      </c>
      <c r="R27" s="46">
        <f t="shared" si="4"/>
        <v>5838</v>
      </c>
      <c r="S27" s="47">
        <f t="shared" si="5"/>
        <v>140.11199999999999</v>
      </c>
      <c r="T27" s="47">
        <f t="shared" si="6"/>
        <v>5.8380000000000001</v>
      </c>
      <c r="U27" s="104">
        <v>2.9</v>
      </c>
      <c r="V27" s="104">
        <f t="shared" si="7"/>
        <v>2.9</v>
      </c>
      <c r="W27" s="105" t="s">
        <v>127</v>
      </c>
      <c r="X27" s="107">
        <v>0</v>
      </c>
      <c r="Y27" s="107">
        <v>1045</v>
      </c>
      <c r="Z27" s="107">
        <v>1187</v>
      </c>
      <c r="AA27" s="107">
        <v>1185</v>
      </c>
      <c r="AB27" s="107">
        <v>1187</v>
      </c>
      <c r="AC27" s="48" t="s">
        <v>90</v>
      </c>
      <c r="AD27" s="48" t="s">
        <v>90</v>
      </c>
      <c r="AE27" s="48" t="s">
        <v>90</v>
      </c>
      <c r="AF27" s="106" t="s">
        <v>90</v>
      </c>
      <c r="AG27" s="112">
        <v>48508676</v>
      </c>
      <c r="AH27" s="49">
        <f t="shared" si="9"/>
        <v>1344</v>
      </c>
      <c r="AI27" s="50">
        <f t="shared" si="8"/>
        <v>230.21582733812949</v>
      </c>
      <c r="AJ27" s="95">
        <v>0</v>
      </c>
      <c r="AK27" s="95">
        <v>1</v>
      </c>
      <c r="AL27" s="95">
        <v>1</v>
      </c>
      <c r="AM27" s="95">
        <v>1</v>
      </c>
      <c r="AN27" s="95">
        <v>1</v>
      </c>
      <c r="AO27" s="95">
        <v>0</v>
      </c>
      <c r="AP27" s="107">
        <v>11041740</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136</v>
      </c>
      <c r="P28" s="103">
        <v>140</v>
      </c>
      <c r="Q28" s="103">
        <v>9850767</v>
      </c>
      <c r="R28" s="46">
        <f t="shared" si="4"/>
        <v>5900</v>
      </c>
      <c r="S28" s="47">
        <f t="shared" si="5"/>
        <v>141.6</v>
      </c>
      <c r="T28" s="47">
        <f t="shared" si="6"/>
        <v>5.9</v>
      </c>
      <c r="U28" s="104">
        <v>2.5</v>
      </c>
      <c r="V28" s="104">
        <f t="shared" si="7"/>
        <v>2.5</v>
      </c>
      <c r="W28" s="105" t="s">
        <v>127</v>
      </c>
      <c r="X28" s="107">
        <v>0</v>
      </c>
      <c r="Y28" s="107">
        <v>1035</v>
      </c>
      <c r="Z28" s="107">
        <v>1187</v>
      </c>
      <c r="AA28" s="107">
        <v>1185</v>
      </c>
      <c r="AB28" s="107">
        <v>1187</v>
      </c>
      <c r="AC28" s="48" t="s">
        <v>90</v>
      </c>
      <c r="AD28" s="48" t="s">
        <v>90</v>
      </c>
      <c r="AE28" s="48" t="s">
        <v>90</v>
      </c>
      <c r="AF28" s="106" t="s">
        <v>90</v>
      </c>
      <c r="AG28" s="112">
        <v>48510036</v>
      </c>
      <c r="AH28" s="49">
        <f t="shared" si="9"/>
        <v>1360</v>
      </c>
      <c r="AI28" s="50">
        <f t="shared" si="8"/>
        <v>230.50847457627117</v>
      </c>
      <c r="AJ28" s="95">
        <v>0</v>
      </c>
      <c r="AK28" s="95">
        <v>1</v>
      </c>
      <c r="AL28" s="95">
        <v>1</v>
      </c>
      <c r="AM28" s="95">
        <v>1</v>
      </c>
      <c r="AN28" s="95">
        <v>1</v>
      </c>
      <c r="AO28" s="95">
        <v>0</v>
      </c>
      <c r="AP28" s="107">
        <v>11041740</v>
      </c>
      <c r="AQ28" s="107">
        <f t="shared" si="1"/>
        <v>0</v>
      </c>
      <c r="AR28" s="53">
        <v>1.1200000000000001</v>
      </c>
      <c r="AS28" s="52" t="s">
        <v>113</v>
      </c>
      <c r="AV28" s="58" t="s">
        <v>116</v>
      </c>
      <c r="AW28" s="58">
        <v>101.325</v>
      </c>
      <c r="AY28" s="97"/>
    </row>
    <row r="29" spans="1:51" x14ac:dyDescent="0.25">
      <c r="A29" s="94" t="s">
        <v>130</v>
      </c>
      <c r="B29" s="40">
        <v>2.75</v>
      </c>
      <c r="C29" s="40">
        <v>0.79166666666666896</v>
      </c>
      <c r="D29" s="102">
        <v>4</v>
      </c>
      <c r="E29" s="41">
        <f t="shared" si="0"/>
        <v>2.8169014084507045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134</v>
      </c>
      <c r="P29" s="103">
        <v>141</v>
      </c>
      <c r="Q29" s="103">
        <v>9856613</v>
      </c>
      <c r="R29" s="46">
        <f t="shared" si="4"/>
        <v>5846</v>
      </c>
      <c r="S29" s="47">
        <f t="shared" si="5"/>
        <v>140.304</v>
      </c>
      <c r="T29" s="47">
        <f t="shared" si="6"/>
        <v>5.8460000000000001</v>
      </c>
      <c r="U29" s="104">
        <v>2.2000000000000002</v>
      </c>
      <c r="V29" s="104">
        <f t="shared" si="7"/>
        <v>2.2000000000000002</v>
      </c>
      <c r="W29" s="105" t="s">
        <v>127</v>
      </c>
      <c r="X29" s="107">
        <v>0</v>
      </c>
      <c r="Y29" s="107">
        <v>1045</v>
      </c>
      <c r="Z29" s="107">
        <v>1186</v>
      </c>
      <c r="AA29" s="107">
        <v>1185</v>
      </c>
      <c r="AB29" s="107">
        <v>1187</v>
      </c>
      <c r="AC29" s="48" t="s">
        <v>90</v>
      </c>
      <c r="AD29" s="48" t="s">
        <v>90</v>
      </c>
      <c r="AE29" s="48" t="s">
        <v>90</v>
      </c>
      <c r="AF29" s="106" t="s">
        <v>90</v>
      </c>
      <c r="AG29" s="112">
        <v>48511380</v>
      </c>
      <c r="AH29" s="49">
        <f t="shared" si="9"/>
        <v>1344</v>
      </c>
      <c r="AI29" s="50">
        <f t="shared" si="8"/>
        <v>229.90078686281217</v>
      </c>
      <c r="AJ29" s="95">
        <v>0</v>
      </c>
      <c r="AK29" s="95">
        <v>1</v>
      </c>
      <c r="AL29" s="95">
        <v>1</v>
      </c>
      <c r="AM29" s="95">
        <v>1</v>
      </c>
      <c r="AN29" s="95">
        <v>1</v>
      </c>
      <c r="AO29" s="95">
        <v>0</v>
      </c>
      <c r="AP29" s="107">
        <v>11041740</v>
      </c>
      <c r="AQ29" s="107">
        <f t="shared" si="1"/>
        <v>0</v>
      </c>
      <c r="AR29" s="51"/>
      <c r="AS29" s="52" t="s">
        <v>113</v>
      </c>
      <c r="AY29" s="97"/>
    </row>
    <row r="30" spans="1:51" x14ac:dyDescent="0.25">
      <c r="B30" s="40">
        <v>2.7916666666666701</v>
      </c>
      <c r="C30" s="40">
        <v>0.83333333333333703</v>
      </c>
      <c r="D30" s="102">
        <v>4</v>
      </c>
      <c r="E30" s="41">
        <f t="shared" si="0"/>
        <v>2.8169014084507045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133</v>
      </c>
      <c r="P30" s="103">
        <v>138</v>
      </c>
      <c r="Q30" s="103">
        <v>9862451</v>
      </c>
      <c r="R30" s="46">
        <f t="shared" si="4"/>
        <v>5838</v>
      </c>
      <c r="S30" s="47">
        <f t="shared" si="5"/>
        <v>140.11199999999999</v>
      </c>
      <c r="T30" s="47">
        <f t="shared" si="6"/>
        <v>5.8380000000000001</v>
      </c>
      <c r="U30" s="104">
        <v>1.7</v>
      </c>
      <c r="V30" s="104">
        <f t="shared" si="7"/>
        <v>1.7</v>
      </c>
      <c r="W30" s="105" t="s">
        <v>127</v>
      </c>
      <c r="X30" s="107">
        <v>0</v>
      </c>
      <c r="Y30" s="107">
        <v>1045</v>
      </c>
      <c r="Z30" s="107">
        <v>1187</v>
      </c>
      <c r="AA30" s="107">
        <v>1185</v>
      </c>
      <c r="AB30" s="107">
        <v>1187</v>
      </c>
      <c r="AC30" s="48" t="s">
        <v>90</v>
      </c>
      <c r="AD30" s="48" t="s">
        <v>90</v>
      </c>
      <c r="AE30" s="48" t="s">
        <v>90</v>
      </c>
      <c r="AF30" s="106" t="s">
        <v>90</v>
      </c>
      <c r="AG30" s="112">
        <v>48512744</v>
      </c>
      <c r="AH30" s="49">
        <f t="shared" si="9"/>
        <v>1364</v>
      </c>
      <c r="AI30" s="50">
        <f t="shared" si="8"/>
        <v>233.64165810208976</v>
      </c>
      <c r="AJ30" s="95">
        <v>0</v>
      </c>
      <c r="AK30" s="95">
        <v>1</v>
      </c>
      <c r="AL30" s="95">
        <v>1</v>
      </c>
      <c r="AM30" s="95">
        <v>1</v>
      </c>
      <c r="AN30" s="95">
        <v>1</v>
      </c>
      <c r="AO30" s="95">
        <v>0</v>
      </c>
      <c r="AP30" s="107">
        <v>11041740</v>
      </c>
      <c r="AQ30" s="107">
        <f t="shared" si="1"/>
        <v>0</v>
      </c>
      <c r="AR30" s="51"/>
      <c r="AS30" s="52" t="s">
        <v>113</v>
      </c>
      <c r="AV30" s="223" t="s">
        <v>117</v>
      </c>
      <c r="AW30" s="223"/>
      <c r="AY30" s="97"/>
    </row>
    <row r="31" spans="1:51" x14ac:dyDescent="0.25">
      <c r="B31" s="40">
        <v>2.8333333333333299</v>
      </c>
      <c r="C31" s="40">
        <v>0.875000000000004</v>
      </c>
      <c r="D31" s="102">
        <v>4</v>
      </c>
      <c r="E31" s="41">
        <f t="shared" si="0"/>
        <v>2.8169014084507045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130</v>
      </c>
      <c r="P31" s="103">
        <v>137</v>
      </c>
      <c r="Q31" s="103">
        <v>9868150</v>
      </c>
      <c r="R31" s="46">
        <f t="shared" si="4"/>
        <v>5699</v>
      </c>
      <c r="S31" s="47">
        <f t="shared" si="5"/>
        <v>136.77600000000001</v>
      </c>
      <c r="T31" s="47">
        <f t="shared" si="6"/>
        <v>5.6989999999999998</v>
      </c>
      <c r="U31" s="104">
        <v>1.3</v>
      </c>
      <c r="V31" s="104">
        <f t="shared" si="7"/>
        <v>1.3</v>
      </c>
      <c r="W31" s="105" t="s">
        <v>127</v>
      </c>
      <c r="X31" s="107">
        <v>0</v>
      </c>
      <c r="Y31" s="107">
        <v>1075</v>
      </c>
      <c r="Z31" s="107">
        <v>1187</v>
      </c>
      <c r="AA31" s="107">
        <v>1185</v>
      </c>
      <c r="AB31" s="107">
        <v>1186</v>
      </c>
      <c r="AC31" s="48" t="s">
        <v>90</v>
      </c>
      <c r="AD31" s="48" t="s">
        <v>90</v>
      </c>
      <c r="AE31" s="48" t="s">
        <v>90</v>
      </c>
      <c r="AF31" s="106" t="s">
        <v>90</v>
      </c>
      <c r="AG31" s="112">
        <v>48514076</v>
      </c>
      <c r="AH31" s="49">
        <f t="shared" si="9"/>
        <v>1332</v>
      </c>
      <c r="AI31" s="50">
        <f t="shared" si="8"/>
        <v>233.72521494999123</v>
      </c>
      <c r="AJ31" s="95">
        <v>0</v>
      </c>
      <c r="AK31" s="95">
        <v>1</v>
      </c>
      <c r="AL31" s="95">
        <v>1</v>
      </c>
      <c r="AM31" s="95">
        <v>1</v>
      </c>
      <c r="AN31" s="95">
        <v>1</v>
      </c>
      <c r="AO31" s="95">
        <v>0</v>
      </c>
      <c r="AP31" s="107">
        <v>11041740</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132</v>
      </c>
      <c r="P32" s="103">
        <v>132</v>
      </c>
      <c r="Q32" s="103">
        <v>9873676</v>
      </c>
      <c r="R32" s="46">
        <f t="shared" si="4"/>
        <v>5526</v>
      </c>
      <c r="S32" s="47">
        <f t="shared" si="5"/>
        <v>132.624</v>
      </c>
      <c r="T32" s="47">
        <f t="shared" si="6"/>
        <v>5.5259999999999998</v>
      </c>
      <c r="U32" s="104">
        <v>1.3</v>
      </c>
      <c r="V32" s="104">
        <f t="shared" si="7"/>
        <v>1.3</v>
      </c>
      <c r="W32" s="105" t="s">
        <v>131</v>
      </c>
      <c r="X32" s="107">
        <v>0</v>
      </c>
      <c r="Y32" s="107">
        <v>0</v>
      </c>
      <c r="Z32" s="107">
        <v>1187</v>
      </c>
      <c r="AA32" s="107">
        <v>1185</v>
      </c>
      <c r="AB32" s="107">
        <v>1187</v>
      </c>
      <c r="AC32" s="48" t="s">
        <v>90</v>
      </c>
      <c r="AD32" s="48" t="s">
        <v>90</v>
      </c>
      <c r="AE32" s="48" t="s">
        <v>90</v>
      </c>
      <c r="AF32" s="106" t="s">
        <v>90</v>
      </c>
      <c r="AG32" s="112">
        <v>48515332</v>
      </c>
      <c r="AH32" s="49">
        <f t="shared" si="9"/>
        <v>1256</v>
      </c>
      <c r="AI32" s="50">
        <f t="shared" si="8"/>
        <v>227.28917842924358</v>
      </c>
      <c r="AJ32" s="95">
        <v>0</v>
      </c>
      <c r="AK32" s="95">
        <v>0</v>
      </c>
      <c r="AL32" s="95">
        <v>1</v>
      </c>
      <c r="AM32" s="95">
        <v>1</v>
      </c>
      <c r="AN32" s="95">
        <v>1</v>
      </c>
      <c r="AO32" s="95">
        <v>0</v>
      </c>
      <c r="AP32" s="107">
        <v>11041740</v>
      </c>
      <c r="AQ32" s="107">
        <f t="shared" si="1"/>
        <v>0</v>
      </c>
      <c r="AR32" s="53">
        <v>1.19</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3</v>
      </c>
      <c r="E33" s="41">
        <f t="shared" si="0"/>
        <v>2.1126760563380285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140</v>
      </c>
      <c r="P33" s="103">
        <v>121</v>
      </c>
      <c r="Q33" s="103">
        <v>9878975</v>
      </c>
      <c r="R33" s="46">
        <f t="shared" si="4"/>
        <v>5299</v>
      </c>
      <c r="S33" s="47">
        <f t="shared" si="5"/>
        <v>127.176</v>
      </c>
      <c r="T33" s="47">
        <f t="shared" si="6"/>
        <v>5.2990000000000004</v>
      </c>
      <c r="U33" s="104">
        <v>1.6</v>
      </c>
      <c r="V33" s="104">
        <f t="shared" si="7"/>
        <v>1.6</v>
      </c>
      <c r="W33" s="105" t="s">
        <v>131</v>
      </c>
      <c r="X33" s="107">
        <v>0</v>
      </c>
      <c r="Y33" s="107">
        <v>0</v>
      </c>
      <c r="Z33" s="107">
        <v>1187</v>
      </c>
      <c r="AA33" s="107">
        <v>1185</v>
      </c>
      <c r="AB33" s="107">
        <v>1187</v>
      </c>
      <c r="AC33" s="48" t="s">
        <v>90</v>
      </c>
      <c r="AD33" s="48" t="s">
        <v>90</v>
      </c>
      <c r="AE33" s="48" t="s">
        <v>90</v>
      </c>
      <c r="AF33" s="106" t="s">
        <v>90</v>
      </c>
      <c r="AG33" s="112">
        <v>48516580</v>
      </c>
      <c r="AH33" s="49">
        <f t="shared" si="9"/>
        <v>1248</v>
      </c>
      <c r="AI33" s="50">
        <f t="shared" si="8"/>
        <v>235.5161351198339</v>
      </c>
      <c r="AJ33" s="95">
        <v>0</v>
      </c>
      <c r="AK33" s="95">
        <v>0</v>
      </c>
      <c r="AL33" s="95">
        <v>1</v>
      </c>
      <c r="AM33" s="95">
        <v>1</v>
      </c>
      <c r="AN33" s="95">
        <v>1</v>
      </c>
      <c r="AO33" s="95">
        <v>0.5</v>
      </c>
      <c r="AP33" s="107">
        <v>11041874</v>
      </c>
      <c r="AQ33" s="107">
        <f t="shared" si="1"/>
        <v>134</v>
      </c>
      <c r="AR33" s="51"/>
      <c r="AS33" s="52" t="s">
        <v>113</v>
      </c>
      <c r="AY33" s="97"/>
    </row>
    <row r="34" spans="2:51" x14ac:dyDescent="0.25">
      <c r="B34" s="40">
        <v>2.9583333333333299</v>
      </c>
      <c r="C34" s="40">
        <v>1</v>
      </c>
      <c r="D34" s="102">
        <v>3</v>
      </c>
      <c r="E34" s="41">
        <f t="shared" si="0"/>
        <v>2.1126760563380285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132</v>
      </c>
      <c r="P34" s="103">
        <v>119</v>
      </c>
      <c r="Q34" s="103">
        <v>9884066</v>
      </c>
      <c r="R34" s="46">
        <f t="shared" si="4"/>
        <v>5091</v>
      </c>
      <c r="S34" s="47">
        <f t="shared" si="5"/>
        <v>122.184</v>
      </c>
      <c r="T34" s="47">
        <f t="shared" si="6"/>
        <v>5.0910000000000002</v>
      </c>
      <c r="U34" s="104">
        <v>2.2000000000000002</v>
      </c>
      <c r="V34" s="104">
        <f t="shared" si="7"/>
        <v>2.2000000000000002</v>
      </c>
      <c r="W34" s="105" t="s">
        <v>212</v>
      </c>
      <c r="X34" s="107">
        <v>0</v>
      </c>
      <c r="Y34" s="107">
        <v>0</v>
      </c>
      <c r="Z34" s="107">
        <v>1187</v>
      </c>
      <c r="AA34" s="107">
        <v>1185</v>
      </c>
      <c r="AB34" s="107">
        <v>1186</v>
      </c>
      <c r="AC34" s="48" t="s">
        <v>90</v>
      </c>
      <c r="AD34" s="48" t="s">
        <v>90</v>
      </c>
      <c r="AE34" s="48" t="s">
        <v>90</v>
      </c>
      <c r="AF34" s="106" t="s">
        <v>90</v>
      </c>
      <c r="AG34" s="112">
        <v>48517800</v>
      </c>
      <c r="AH34" s="49">
        <f t="shared" si="9"/>
        <v>1220</v>
      </c>
      <c r="AI34" s="50">
        <f t="shared" si="8"/>
        <v>239.63857788253782</v>
      </c>
      <c r="AJ34" s="95">
        <v>0</v>
      </c>
      <c r="AK34" s="95">
        <v>0</v>
      </c>
      <c r="AL34" s="95">
        <v>1</v>
      </c>
      <c r="AM34" s="95">
        <v>1</v>
      </c>
      <c r="AN34" s="95">
        <v>1</v>
      </c>
      <c r="AO34" s="95">
        <v>0.5</v>
      </c>
      <c r="AP34" s="107">
        <v>11042093</v>
      </c>
      <c r="AQ34" s="107">
        <f t="shared" si="1"/>
        <v>219</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132333</v>
      </c>
      <c r="S35" s="65">
        <f>AVERAGE(S11:S34)</f>
        <v>132.333</v>
      </c>
      <c r="T35" s="65">
        <f>SUM(T11:T34)</f>
        <v>132.333</v>
      </c>
      <c r="U35" s="104"/>
      <c r="V35" s="91"/>
      <c r="W35" s="57"/>
      <c r="X35" s="85"/>
      <c r="Y35" s="86"/>
      <c r="Z35" s="86"/>
      <c r="AA35" s="86"/>
      <c r="AB35" s="87"/>
      <c r="AC35" s="85"/>
      <c r="AD35" s="86"/>
      <c r="AE35" s="87"/>
      <c r="AF35" s="88"/>
      <c r="AG35" s="66">
        <f>AG34-AG10</f>
        <v>31052</v>
      </c>
      <c r="AH35" s="67">
        <f>SUM(AH11:AH34)</f>
        <v>31052</v>
      </c>
      <c r="AI35" s="68">
        <f>$AH$35/$T35</f>
        <v>234.65046511452169</v>
      </c>
      <c r="AJ35" s="95"/>
      <c r="AK35" s="95"/>
      <c r="AL35" s="95"/>
      <c r="AM35" s="95"/>
      <c r="AN35" s="95"/>
      <c r="AO35" s="69"/>
      <c r="AP35" s="70">
        <f>AP34-AP10</f>
        <v>3867</v>
      </c>
      <c r="AQ35" s="71">
        <f>SUM(AQ11:AQ34)</f>
        <v>3867</v>
      </c>
      <c r="AR35" s="72">
        <f>AVERAGE(AR11:AR34)</f>
        <v>1.1050000000000002</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145</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207</v>
      </c>
      <c r="C44" s="99"/>
      <c r="D44" s="99"/>
      <c r="E44" s="99"/>
      <c r="F44" s="99"/>
      <c r="G44" s="9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99"/>
      <c r="D45" s="99"/>
      <c r="E45" s="99"/>
      <c r="F45" s="99"/>
      <c r="G45" s="9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168</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180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208</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8" t="s">
        <v>139</v>
      </c>
      <c r="C53" s="130"/>
      <c r="D53" s="130"/>
      <c r="E53" s="130"/>
      <c r="F53" s="130"/>
      <c r="G53" s="130"/>
      <c r="H53" s="130"/>
      <c r="I53" s="180"/>
      <c r="J53" s="180"/>
      <c r="K53" s="180"/>
      <c r="L53" s="180"/>
      <c r="M53" s="180"/>
      <c r="N53" s="180"/>
      <c r="O53" s="180"/>
      <c r="P53" s="180"/>
      <c r="Q53" s="180"/>
      <c r="R53" s="180"/>
      <c r="S53" s="170"/>
      <c r="T53" s="170"/>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209</v>
      </c>
      <c r="C54" s="99"/>
      <c r="D54" s="99"/>
      <c r="E54" s="99"/>
      <c r="F54" s="99"/>
      <c r="G54" s="99"/>
      <c r="H54" s="99"/>
      <c r="I54" s="100"/>
      <c r="J54" s="100"/>
      <c r="K54" s="100"/>
      <c r="L54" s="100"/>
      <c r="M54" s="100"/>
      <c r="N54" s="100"/>
      <c r="O54" s="100"/>
      <c r="P54" s="100"/>
      <c r="Q54" s="100"/>
      <c r="R54" s="100"/>
      <c r="S54" s="170"/>
      <c r="T54" s="170"/>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99"/>
      <c r="H55" s="99"/>
      <c r="I55" s="100"/>
      <c r="J55" s="100"/>
      <c r="K55" s="100"/>
      <c r="L55" s="100"/>
      <c r="M55" s="100"/>
      <c r="N55" s="100"/>
      <c r="O55" s="100"/>
      <c r="P55" s="100"/>
      <c r="Q55" s="100"/>
      <c r="R55" s="100"/>
      <c r="S55" s="83"/>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211</v>
      </c>
      <c r="C56" s="99"/>
      <c r="D56" s="99"/>
      <c r="E56" s="99"/>
      <c r="F56" s="99"/>
      <c r="G56" s="99"/>
      <c r="H56" s="99"/>
      <c r="I56" s="100"/>
      <c r="J56" s="100"/>
      <c r="K56" s="100"/>
      <c r="L56" s="100"/>
      <c r="M56" s="100"/>
      <c r="N56" s="100"/>
      <c r="O56" s="100"/>
      <c r="P56" s="100"/>
      <c r="Q56" s="100"/>
      <c r="R56" s="100"/>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4"/>
      <c r="C57" s="99"/>
      <c r="D57" s="99"/>
      <c r="E57" s="99"/>
      <c r="F57" s="99"/>
      <c r="G57" s="99"/>
      <c r="H57" s="99"/>
      <c r="I57" s="100"/>
      <c r="J57" s="100"/>
      <c r="K57" s="100"/>
      <c r="L57" s="100"/>
      <c r="M57" s="100"/>
      <c r="N57" s="100"/>
      <c r="O57" s="100"/>
      <c r="P57" s="100"/>
      <c r="Q57" s="100"/>
      <c r="R57" s="100"/>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2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1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149"/>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A72" s="98"/>
      <c r="B72" s="117"/>
      <c r="C72" s="115"/>
      <c r="D72" s="109"/>
      <c r="E72" s="115"/>
      <c r="F72" s="115"/>
      <c r="G72" s="99"/>
      <c r="H72" s="99"/>
      <c r="I72" s="99"/>
      <c r="J72" s="100"/>
      <c r="K72" s="100"/>
      <c r="L72" s="100"/>
      <c r="M72" s="100"/>
      <c r="N72" s="100"/>
      <c r="O72" s="100"/>
      <c r="P72" s="100"/>
      <c r="Q72" s="100"/>
      <c r="R72" s="100"/>
      <c r="S72" s="100"/>
      <c r="T72" s="101"/>
      <c r="U72" s="79"/>
      <c r="V72" s="79"/>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R79" s="96"/>
      <c r="S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T82" s="96"/>
      <c r="AS82" s="94"/>
      <c r="AT82" s="94"/>
      <c r="AU82" s="94"/>
      <c r="AV82" s="94"/>
      <c r="AW82" s="94"/>
      <c r="AX82" s="94"/>
      <c r="AY82" s="94"/>
    </row>
    <row r="83" spans="15:51" x14ac:dyDescent="0.25">
      <c r="O83" s="96"/>
      <c r="Q83" s="96"/>
      <c r="R83" s="96"/>
      <c r="S83" s="96"/>
      <c r="AS83" s="94"/>
      <c r="AT83" s="94"/>
      <c r="AU83" s="94"/>
      <c r="AV83" s="94"/>
      <c r="AW83" s="94"/>
      <c r="AX83" s="94"/>
      <c r="AY83" s="94"/>
    </row>
    <row r="84" spans="15:51" x14ac:dyDescent="0.25">
      <c r="O84" s="12"/>
      <c r="P84" s="96"/>
      <c r="Q84" s="96"/>
      <c r="R84" s="96"/>
      <c r="S84" s="96"/>
      <c r="T84" s="96"/>
      <c r="AS84" s="94"/>
      <c r="AT84" s="94"/>
      <c r="AU84" s="94"/>
      <c r="AV84" s="94"/>
      <c r="AW84" s="94"/>
      <c r="AX84" s="94"/>
      <c r="AY84" s="94"/>
    </row>
    <row r="85" spans="15:51" x14ac:dyDescent="0.25">
      <c r="O85" s="12"/>
      <c r="P85" s="96"/>
      <c r="Q85" s="96"/>
      <c r="R85" s="96"/>
      <c r="S85" s="96"/>
      <c r="T85" s="96"/>
      <c r="U85" s="96"/>
      <c r="AS85" s="94"/>
      <c r="AT85" s="94"/>
      <c r="AU85" s="94"/>
      <c r="AV85" s="94"/>
      <c r="AW85" s="94"/>
      <c r="AX85" s="94"/>
      <c r="AY85" s="94"/>
    </row>
    <row r="86" spans="15:51" x14ac:dyDescent="0.25">
      <c r="O86" s="12"/>
      <c r="P86" s="96"/>
      <c r="T86" s="96"/>
      <c r="U86" s="96"/>
      <c r="AS86" s="94"/>
      <c r="AT86" s="94"/>
      <c r="AU86" s="94"/>
      <c r="AV86" s="94"/>
      <c r="AW86" s="94"/>
      <c r="AX86" s="94"/>
      <c r="AY86" s="94"/>
    </row>
    <row r="98" spans="45:51" x14ac:dyDescent="0.25">
      <c r="AS98" s="94"/>
      <c r="AT98" s="94"/>
      <c r="AU98" s="94"/>
      <c r="AV98" s="94"/>
      <c r="AW98" s="94"/>
      <c r="AX98" s="94"/>
      <c r="AY98" s="94"/>
    </row>
  </sheetData>
  <protectedRanges>
    <protectedRange sqref="S72: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2:R75" name="Range2_12_1_6_1_1"/>
    <protectedRange sqref="L72:M75" name="Range2_2_12_1_7_1_1"/>
    <protectedRange sqref="AS11:AS15" name="Range1_4_1_1_1_1"/>
    <protectedRange sqref="J11:J15 J26:J34" name="Range1_1_2_1_10_1_1_1_1"/>
    <protectedRange sqref="S38:S71" name="Range2_12_3_1_1_1_1"/>
    <protectedRange sqref="D38:H38 N59:R71 N38:R52" name="Range2_12_1_3_1_1_1_1"/>
    <protectedRange sqref="I38:M38 E59:M71 E39:M52" name="Range2_2_12_1_6_1_1_1_1"/>
    <protectedRange sqref="D59:D71 D39:D52" name="Range2_1_1_1_1_11_1_1_1_1_1_1"/>
    <protectedRange sqref="C59:C71 C39: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2:K75" name="Range2_2_12_1_4_1_1_1_1_1_1_1_1_1_1_1_1_1_1_1"/>
    <protectedRange sqref="I72:I75" name="Range2_2_12_1_7_1_1_2_2_1_2"/>
    <protectedRange sqref="F72:H75" name="Range2_2_12_1_3_1_2_1_1_1_1_2_1_1_1_1_1_1_1_1_1_1_1"/>
    <protectedRange sqref="E72: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Q10" name="Range1_16_3_1_1_1_1_1_4"/>
    <protectedRange sqref="N57:R58" name="Range2_12_1_3_1_1_1_1_2_1_2_2_2_2"/>
    <protectedRange sqref="I57:M58" name="Range2_2_12_1_6_1_1_1_1_3_1_2_2_2_3"/>
    <protectedRange sqref="E57:H57 G58:H58" name="Range2_2_12_1_6_1_1_1_1_2_2_1_2_2_2_2"/>
    <protectedRange sqref="D57" name="Range2_1_1_1_1_11_1_1_1_1_1_1_2_2_1_2_2_2_2"/>
    <protectedRange sqref="E58:F58" name="Range2_2_12_1_6_1_1_1_1_3_1_2_2_2_1_2_2_2_2"/>
    <protectedRange sqref="D58" name="Range2_1_1_1_1_11_1_1_1_1_1_1_3_1_2_2_2_1_2_2_2_2"/>
    <protectedRange sqref="C57" name="Range2_1_2_1_1_1_1_1_2_1_2_1_2_2_2_2"/>
    <protectedRange sqref="C58" name="Range2_1_2_1_1_1_1_1_3_1_2_2_1_2_1_2_2_2_2"/>
    <protectedRange sqref="N55:R56" name="Range2_12_1_3_1_1_1_1_2_1_2_2_2_2_2_2"/>
    <protectedRange sqref="I55:M56" name="Range2_2_12_1_6_1_1_1_1_3_1_2_2_2_3_2_2"/>
    <protectedRange sqref="E55:H55 G56:H56" name="Range2_2_12_1_6_1_1_1_1_2_2_1_2_2_2_2_2_2"/>
    <protectedRange sqref="D55" name="Range2_1_1_1_1_11_1_1_1_1_1_1_2_2_1_2_2_2_2_2_2"/>
    <protectedRange sqref="E56:F56" name="Range2_2_12_1_6_1_1_1_1_3_1_2_2_2_1_2_2_2_2_2_2"/>
    <protectedRange sqref="D56" name="Range2_1_1_1_1_11_1_1_1_1_1_1_3_1_2_2_2_1_2_2_2_2_2_2"/>
    <protectedRange sqref="C55" name="Range2_1_2_1_1_1_1_1_2_1_2_1_2_2_2_2_2_2"/>
    <protectedRange sqref="C56" name="Range2_1_2_1_1_1_1_1_3_1_2_2_1_2_1_2_2_2_2_2_2"/>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N54:R54" name="Range2_12_1_3_1_1_1_1_2_3_2_2_2_2_2_1"/>
    <protectedRange sqref="I54:M54" name="Range2_2_12_1_6_1_1_1_1_3_3_2_2_2_2_2_1"/>
    <protectedRange sqref="G54:H54" name="Range2_2_12_1_6_1_1_1_1_2_2_3_2_2_2_2_2_1"/>
    <protectedRange sqref="E54:F54" name="Range2_2_12_1_6_1_1_1_1_3_1_2_2_2_3_2_2_2_2_2_1"/>
    <protectedRange sqref="D54" name="Range2_1_1_1_1_11_1_1_1_1_1_1_3_1_2_2_2_3_2_2_2_2_2_1"/>
    <protectedRange sqref="C54" name="Range2_1_2_1_1_1_1_1_3_1_2_2_1_2_3_2_2_2_2_2_1"/>
    <protectedRange sqref="N53:R53" name="Range2_12_1_3_1_1_1_1_2_1_2_2_2_2_2_2_1"/>
    <protectedRange sqref="I53:M53" name="Range2_2_12_1_6_1_1_1_1_3_1_2_2_2_3_2_2_1"/>
    <protectedRange sqref="E53:H53" name="Range2_2_12_1_6_1_1_1_1_2_2_1_2_2_2_2_2_2_1"/>
    <protectedRange sqref="D53" name="Range2_1_1_1_1_11_1_1_1_1_1_1_2_2_1_2_2_2_2_2_2_1"/>
    <protectedRange sqref="C53" name="Range2_1_2_1_1_1_1_1_2_1_2_1_2_2_2_2_2_2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640" priority="36" operator="containsText" text="N/A">
      <formula>NOT(ISERROR(SEARCH("N/A",X11)))</formula>
    </cfRule>
    <cfRule type="cellIs" dxfId="639" priority="49" operator="equal">
      <formula>0</formula>
    </cfRule>
  </conditionalFormatting>
  <conditionalFormatting sqref="AC11:AE34 X11:Y34 AA11:AA34">
    <cfRule type="cellIs" dxfId="638" priority="48" operator="greaterThanOrEqual">
      <formula>1185</formula>
    </cfRule>
  </conditionalFormatting>
  <conditionalFormatting sqref="AC11:AE34 X11:Y34 AA11:AA34">
    <cfRule type="cellIs" dxfId="637" priority="47" operator="between">
      <formula>0.1</formula>
      <formula>1184</formula>
    </cfRule>
  </conditionalFormatting>
  <conditionalFormatting sqref="X8">
    <cfRule type="cellIs" dxfId="636" priority="46" operator="equal">
      <formula>0</formula>
    </cfRule>
  </conditionalFormatting>
  <conditionalFormatting sqref="X8">
    <cfRule type="cellIs" dxfId="635" priority="45" operator="greaterThan">
      <formula>1179</formula>
    </cfRule>
  </conditionalFormatting>
  <conditionalFormatting sqref="X8">
    <cfRule type="cellIs" dxfId="634" priority="44" operator="greaterThan">
      <formula>99</formula>
    </cfRule>
  </conditionalFormatting>
  <conditionalFormatting sqref="X8">
    <cfRule type="cellIs" dxfId="633" priority="43" operator="greaterThan">
      <formula>0.99</formula>
    </cfRule>
  </conditionalFormatting>
  <conditionalFormatting sqref="AB8">
    <cfRule type="cellIs" dxfId="632" priority="42" operator="equal">
      <formula>0</formula>
    </cfRule>
  </conditionalFormatting>
  <conditionalFormatting sqref="AB8">
    <cfRule type="cellIs" dxfId="631" priority="41" operator="greaterThan">
      <formula>1179</formula>
    </cfRule>
  </conditionalFormatting>
  <conditionalFormatting sqref="AB8">
    <cfRule type="cellIs" dxfId="630" priority="40" operator="greaterThan">
      <formula>99</formula>
    </cfRule>
  </conditionalFormatting>
  <conditionalFormatting sqref="AB8">
    <cfRule type="cellIs" dxfId="629" priority="39" operator="greaterThan">
      <formula>0.99</formula>
    </cfRule>
  </conditionalFormatting>
  <conditionalFormatting sqref="AH11:AH31">
    <cfRule type="cellIs" dxfId="628" priority="37" operator="greaterThan">
      <formula>$AH$8</formula>
    </cfRule>
    <cfRule type="cellIs" dxfId="627" priority="38" operator="greaterThan">
      <formula>$AH$8</formula>
    </cfRule>
  </conditionalFormatting>
  <conditionalFormatting sqref="AB11:AB34">
    <cfRule type="containsText" dxfId="626" priority="32" operator="containsText" text="N/A">
      <formula>NOT(ISERROR(SEARCH("N/A",AB11)))</formula>
    </cfRule>
    <cfRule type="cellIs" dxfId="625" priority="35" operator="equal">
      <formula>0</formula>
    </cfRule>
  </conditionalFormatting>
  <conditionalFormatting sqref="AB11:AB34">
    <cfRule type="cellIs" dxfId="624" priority="34" operator="greaterThanOrEqual">
      <formula>1185</formula>
    </cfRule>
  </conditionalFormatting>
  <conditionalFormatting sqref="AB11:AB34">
    <cfRule type="cellIs" dxfId="623" priority="33" operator="between">
      <formula>0.1</formula>
      <formula>1184</formula>
    </cfRule>
  </conditionalFormatting>
  <conditionalFormatting sqref="AN11:AN35 AO11:AO34">
    <cfRule type="cellIs" dxfId="622" priority="31" operator="equal">
      <formula>0</formula>
    </cfRule>
  </conditionalFormatting>
  <conditionalFormatting sqref="AN11:AN35 AO11:AO34">
    <cfRule type="cellIs" dxfId="621" priority="30" operator="greaterThan">
      <formula>1179</formula>
    </cfRule>
  </conditionalFormatting>
  <conditionalFormatting sqref="AN11:AN35 AO11:AO34">
    <cfRule type="cellIs" dxfId="620" priority="29" operator="greaterThan">
      <formula>99</formula>
    </cfRule>
  </conditionalFormatting>
  <conditionalFormatting sqref="AN11:AN35 AO11:AO34">
    <cfRule type="cellIs" dxfId="619" priority="28" operator="greaterThan">
      <formula>0.99</formula>
    </cfRule>
  </conditionalFormatting>
  <conditionalFormatting sqref="AQ11:AQ34">
    <cfRule type="cellIs" dxfId="618" priority="27" operator="equal">
      <formula>0</formula>
    </cfRule>
  </conditionalFormatting>
  <conditionalFormatting sqref="AQ11:AQ34">
    <cfRule type="cellIs" dxfId="617" priority="26" operator="greaterThan">
      <formula>1179</formula>
    </cfRule>
  </conditionalFormatting>
  <conditionalFormatting sqref="AQ11:AQ34">
    <cfRule type="cellIs" dxfId="616" priority="25" operator="greaterThan">
      <formula>99</formula>
    </cfRule>
  </conditionalFormatting>
  <conditionalFormatting sqref="AQ11:AQ34">
    <cfRule type="cellIs" dxfId="615" priority="24" operator="greaterThan">
      <formula>0.99</formula>
    </cfRule>
  </conditionalFormatting>
  <conditionalFormatting sqref="Z11:Z34">
    <cfRule type="containsText" dxfId="614" priority="20" operator="containsText" text="N/A">
      <formula>NOT(ISERROR(SEARCH("N/A",Z11)))</formula>
    </cfRule>
    <cfRule type="cellIs" dxfId="613" priority="23" operator="equal">
      <formula>0</formula>
    </cfRule>
  </conditionalFormatting>
  <conditionalFormatting sqref="Z11:Z34">
    <cfRule type="cellIs" dxfId="612" priority="22" operator="greaterThanOrEqual">
      <formula>1185</formula>
    </cfRule>
  </conditionalFormatting>
  <conditionalFormatting sqref="Z11:Z34">
    <cfRule type="cellIs" dxfId="611" priority="21" operator="between">
      <formula>0.1</formula>
      <formula>1184</formula>
    </cfRule>
  </conditionalFormatting>
  <conditionalFormatting sqref="AJ11:AN35">
    <cfRule type="cellIs" dxfId="610" priority="19" operator="equal">
      <formula>0</formula>
    </cfRule>
  </conditionalFormatting>
  <conditionalFormatting sqref="AJ11:AN35">
    <cfRule type="cellIs" dxfId="609" priority="18" operator="greaterThan">
      <formula>1179</formula>
    </cfRule>
  </conditionalFormatting>
  <conditionalFormatting sqref="AJ11:AN35">
    <cfRule type="cellIs" dxfId="608" priority="17" operator="greaterThan">
      <formula>99</formula>
    </cfRule>
  </conditionalFormatting>
  <conditionalFormatting sqref="AJ11:AN35">
    <cfRule type="cellIs" dxfId="607" priority="16" operator="greaterThan">
      <formula>0.99</formula>
    </cfRule>
  </conditionalFormatting>
  <conditionalFormatting sqref="AP11:AP34">
    <cfRule type="cellIs" dxfId="606" priority="15" operator="equal">
      <formula>0</formula>
    </cfRule>
  </conditionalFormatting>
  <conditionalFormatting sqref="AP11:AP34">
    <cfRule type="cellIs" dxfId="605" priority="14" operator="greaterThan">
      <formula>1179</formula>
    </cfRule>
  </conditionalFormatting>
  <conditionalFormatting sqref="AP11:AP34">
    <cfRule type="cellIs" dxfId="604" priority="13" operator="greaterThan">
      <formula>99</formula>
    </cfRule>
  </conditionalFormatting>
  <conditionalFormatting sqref="AP11:AP34">
    <cfRule type="cellIs" dxfId="603" priority="12" operator="greaterThan">
      <formula>0.99</formula>
    </cfRule>
  </conditionalFormatting>
  <conditionalFormatting sqref="AH32:AH34">
    <cfRule type="cellIs" dxfId="602" priority="10" operator="greaterThan">
      <formula>$AH$8</formula>
    </cfRule>
    <cfRule type="cellIs" dxfId="601" priority="11" operator="greaterThan">
      <formula>$AH$8</formula>
    </cfRule>
  </conditionalFormatting>
  <conditionalFormatting sqref="AI11:AI34">
    <cfRule type="cellIs" dxfId="600" priority="9" operator="greaterThan">
      <formula>$AI$8</formula>
    </cfRule>
  </conditionalFormatting>
  <conditionalFormatting sqref="AM20:AN34 AL11:AL34">
    <cfRule type="cellIs" dxfId="599" priority="8" operator="equal">
      <formula>0</formula>
    </cfRule>
  </conditionalFormatting>
  <conditionalFormatting sqref="AM20:AN34 AL11:AL34">
    <cfRule type="cellIs" dxfId="598" priority="7" operator="greaterThan">
      <formula>1179</formula>
    </cfRule>
  </conditionalFormatting>
  <conditionalFormatting sqref="AM20:AN34 AL11:AL34">
    <cfRule type="cellIs" dxfId="597" priority="6" operator="greaterThan">
      <formula>99</formula>
    </cfRule>
  </conditionalFormatting>
  <conditionalFormatting sqref="AM20:AN34 AL11:AL34">
    <cfRule type="cellIs" dxfId="596" priority="5" operator="greaterThan">
      <formula>0.99</formula>
    </cfRule>
  </conditionalFormatting>
  <conditionalFormatting sqref="AM16:AM34">
    <cfRule type="cellIs" dxfId="595" priority="4" operator="equal">
      <formula>0</formula>
    </cfRule>
  </conditionalFormatting>
  <conditionalFormatting sqref="AM16:AM34">
    <cfRule type="cellIs" dxfId="594" priority="3" operator="greaterThan">
      <formula>1179</formula>
    </cfRule>
  </conditionalFormatting>
  <conditionalFormatting sqref="AM16:AM34">
    <cfRule type="cellIs" dxfId="593" priority="2" operator="greaterThan">
      <formula>99</formula>
    </cfRule>
  </conditionalFormatting>
  <conditionalFormatting sqref="AM16:AM34">
    <cfRule type="cellIs" dxfId="592"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38" zoomScaleNormal="100" workbookViewId="0">
      <selection activeCell="B48" sqref="B48:B49"/>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125</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39"/>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42" t="s">
        <v>10</v>
      </c>
      <c r="I7" s="108" t="s">
        <v>11</v>
      </c>
      <c r="J7" s="108" t="s">
        <v>12</v>
      </c>
      <c r="K7" s="108" t="s">
        <v>13</v>
      </c>
      <c r="L7" s="12"/>
      <c r="M7" s="12"/>
      <c r="N7" s="12"/>
      <c r="O7" s="142"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42553</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31364</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40" t="s">
        <v>51</v>
      </c>
      <c r="V9" s="140" t="s">
        <v>52</v>
      </c>
      <c r="W9" s="233" t="s">
        <v>53</v>
      </c>
      <c r="X9" s="234" t="s">
        <v>54</v>
      </c>
      <c r="Y9" s="235"/>
      <c r="Z9" s="235"/>
      <c r="AA9" s="235"/>
      <c r="AB9" s="235"/>
      <c r="AC9" s="235"/>
      <c r="AD9" s="235"/>
      <c r="AE9" s="236"/>
      <c r="AF9" s="138" t="s">
        <v>55</v>
      </c>
      <c r="AG9" s="138" t="s">
        <v>56</v>
      </c>
      <c r="AH9" s="222" t="s">
        <v>57</v>
      </c>
      <c r="AI9" s="237" t="s">
        <v>58</v>
      </c>
      <c r="AJ9" s="140" t="s">
        <v>59</v>
      </c>
      <c r="AK9" s="140" t="s">
        <v>60</v>
      </c>
      <c r="AL9" s="140" t="s">
        <v>61</v>
      </c>
      <c r="AM9" s="140" t="s">
        <v>62</v>
      </c>
      <c r="AN9" s="140" t="s">
        <v>63</v>
      </c>
      <c r="AO9" s="140" t="s">
        <v>64</v>
      </c>
      <c r="AP9" s="140" t="s">
        <v>65</v>
      </c>
      <c r="AQ9" s="220" t="s">
        <v>66</v>
      </c>
      <c r="AR9" s="140" t="s">
        <v>67</v>
      </c>
      <c r="AS9" s="222" t="s">
        <v>68</v>
      </c>
      <c r="AV9" s="35" t="s">
        <v>69</v>
      </c>
      <c r="AW9" s="35" t="s">
        <v>70</v>
      </c>
      <c r="AY9" s="36" t="s">
        <v>71</v>
      </c>
    </row>
    <row r="10" spans="2:51" x14ac:dyDescent="0.25">
      <c r="B10" s="140" t="s">
        <v>72</v>
      </c>
      <c r="C10" s="140" t="s">
        <v>73</v>
      </c>
      <c r="D10" s="140" t="s">
        <v>74</v>
      </c>
      <c r="E10" s="140" t="s">
        <v>75</v>
      </c>
      <c r="F10" s="140" t="s">
        <v>74</v>
      </c>
      <c r="G10" s="140" t="s">
        <v>75</v>
      </c>
      <c r="H10" s="216"/>
      <c r="I10" s="140" t="s">
        <v>75</v>
      </c>
      <c r="J10" s="140" t="s">
        <v>75</v>
      </c>
      <c r="K10" s="140" t="s">
        <v>75</v>
      </c>
      <c r="L10" s="28" t="s">
        <v>29</v>
      </c>
      <c r="M10" s="219"/>
      <c r="N10" s="28" t="s">
        <v>29</v>
      </c>
      <c r="O10" s="221"/>
      <c r="P10" s="221"/>
      <c r="Q10" s="1">
        <f>'JULY 1'!Q34</f>
        <v>7505181</v>
      </c>
      <c r="R10" s="230"/>
      <c r="S10" s="231"/>
      <c r="T10" s="232"/>
      <c r="U10" s="140" t="s">
        <v>75</v>
      </c>
      <c r="V10" s="140" t="s">
        <v>75</v>
      </c>
      <c r="W10" s="233"/>
      <c r="X10" s="37" t="s">
        <v>76</v>
      </c>
      <c r="Y10" s="37" t="s">
        <v>77</v>
      </c>
      <c r="Z10" s="37" t="s">
        <v>78</v>
      </c>
      <c r="AA10" s="37" t="s">
        <v>79</v>
      </c>
      <c r="AB10" s="37" t="s">
        <v>80</v>
      </c>
      <c r="AC10" s="37" t="s">
        <v>81</v>
      </c>
      <c r="AD10" s="37" t="s">
        <v>82</v>
      </c>
      <c r="AE10" s="37" t="s">
        <v>83</v>
      </c>
      <c r="AF10" s="38"/>
      <c r="AG10" s="1">
        <f>'JULY 1'!AG34</f>
        <v>47964568</v>
      </c>
      <c r="AH10" s="222"/>
      <c r="AI10" s="238"/>
      <c r="AJ10" s="140" t="s">
        <v>84</v>
      </c>
      <c r="AK10" s="140" t="s">
        <v>84</v>
      </c>
      <c r="AL10" s="140" t="s">
        <v>84</v>
      </c>
      <c r="AM10" s="140" t="s">
        <v>84</v>
      </c>
      <c r="AN10" s="140" t="s">
        <v>84</v>
      </c>
      <c r="AO10" s="140" t="s">
        <v>84</v>
      </c>
      <c r="AP10" s="1">
        <f>'JULY 1'!AP34</f>
        <v>10967584</v>
      </c>
      <c r="AQ10" s="221"/>
      <c r="AR10" s="141" t="s">
        <v>85</v>
      </c>
      <c r="AS10" s="222"/>
      <c r="AV10" s="39" t="s">
        <v>86</v>
      </c>
      <c r="AW10" s="39" t="s">
        <v>87</v>
      </c>
      <c r="AY10" s="80" t="s">
        <v>126</v>
      </c>
    </row>
    <row r="11" spans="2:51" x14ac:dyDescent="0.25">
      <c r="B11" s="40">
        <v>2</v>
      </c>
      <c r="C11" s="40">
        <v>4.1666666666666664E-2</v>
      </c>
      <c r="D11" s="102">
        <v>4</v>
      </c>
      <c r="E11" s="41">
        <f t="shared" ref="E11:E34" si="0">D11/1.42</f>
        <v>2.8169014084507045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136</v>
      </c>
      <c r="P11" s="103">
        <v>110</v>
      </c>
      <c r="Q11" s="103">
        <v>7509967</v>
      </c>
      <c r="R11" s="46">
        <f>IF(ISBLANK(Q11),"-",Q11-Q10)</f>
        <v>4786</v>
      </c>
      <c r="S11" s="47">
        <f>R11*24/1000</f>
        <v>114.864</v>
      </c>
      <c r="T11" s="47">
        <f>R11/1000</f>
        <v>4.7859999999999996</v>
      </c>
      <c r="U11" s="104">
        <v>3.9</v>
      </c>
      <c r="V11" s="104">
        <f>U11</f>
        <v>3.9</v>
      </c>
      <c r="W11" s="105" t="s">
        <v>131</v>
      </c>
      <c r="X11" s="107">
        <v>0</v>
      </c>
      <c r="Y11" s="107">
        <v>0</v>
      </c>
      <c r="Z11" s="107">
        <v>1147</v>
      </c>
      <c r="AA11" s="107">
        <v>1185</v>
      </c>
      <c r="AB11" s="107">
        <v>1096</v>
      </c>
      <c r="AC11" s="48" t="s">
        <v>90</v>
      </c>
      <c r="AD11" s="48" t="s">
        <v>90</v>
      </c>
      <c r="AE11" s="48" t="s">
        <v>90</v>
      </c>
      <c r="AF11" s="106" t="s">
        <v>90</v>
      </c>
      <c r="AG11" s="112">
        <v>47965700</v>
      </c>
      <c r="AH11" s="49">
        <f>IF(ISBLANK(AG11),"-",AG11-AG10)</f>
        <v>1132</v>
      </c>
      <c r="AI11" s="50">
        <f>AH11/T11</f>
        <v>236.52319264521523</v>
      </c>
      <c r="AJ11" s="95">
        <v>0</v>
      </c>
      <c r="AK11" s="95">
        <v>0</v>
      </c>
      <c r="AL11" s="95">
        <v>1</v>
      </c>
      <c r="AM11" s="95">
        <v>1</v>
      </c>
      <c r="AN11" s="95">
        <v>1</v>
      </c>
      <c r="AO11" s="95">
        <v>0.75</v>
      </c>
      <c r="AP11" s="107">
        <v>10968133</v>
      </c>
      <c r="AQ11" s="107">
        <f t="shared" ref="AQ11:AQ34" si="1">AP11-AP10</f>
        <v>549</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137</v>
      </c>
      <c r="P12" s="103">
        <v>109</v>
      </c>
      <c r="Q12" s="103">
        <v>7514588</v>
      </c>
      <c r="R12" s="46">
        <f t="shared" ref="R12:R34" si="4">IF(ISBLANK(Q12),"-",Q12-Q11)</f>
        <v>4621</v>
      </c>
      <c r="S12" s="47">
        <f t="shared" ref="S12:S34" si="5">R12*24/1000</f>
        <v>110.904</v>
      </c>
      <c r="T12" s="47">
        <f t="shared" ref="T12:T34" si="6">R12/1000</f>
        <v>4.6210000000000004</v>
      </c>
      <c r="U12" s="104">
        <v>5.2</v>
      </c>
      <c r="V12" s="104">
        <f t="shared" ref="V12:V34" si="7">U12</f>
        <v>5.2</v>
      </c>
      <c r="W12" s="105" t="s">
        <v>131</v>
      </c>
      <c r="X12" s="107">
        <v>0</v>
      </c>
      <c r="Y12" s="107">
        <v>0</v>
      </c>
      <c r="Z12" s="107">
        <v>1096</v>
      </c>
      <c r="AA12" s="107">
        <v>1185</v>
      </c>
      <c r="AB12" s="107">
        <v>1096</v>
      </c>
      <c r="AC12" s="48" t="s">
        <v>90</v>
      </c>
      <c r="AD12" s="48" t="s">
        <v>90</v>
      </c>
      <c r="AE12" s="48" t="s">
        <v>90</v>
      </c>
      <c r="AF12" s="106" t="s">
        <v>90</v>
      </c>
      <c r="AG12" s="112">
        <v>47966788</v>
      </c>
      <c r="AH12" s="49">
        <f>IF(ISBLANK(AG12),"-",AG12-AG11)</f>
        <v>1088</v>
      </c>
      <c r="AI12" s="50">
        <f t="shared" ref="AI12:AI34" si="8">AH12/T12</f>
        <v>235.44687297121834</v>
      </c>
      <c r="AJ12" s="95">
        <v>0</v>
      </c>
      <c r="AK12" s="95">
        <v>0</v>
      </c>
      <c r="AL12" s="95">
        <v>1</v>
      </c>
      <c r="AM12" s="95">
        <v>1</v>
      </c>
      <c r="AN12" s="95">
        <v>1</v>
      </c>
      <c r="AO12" s="95">
        <v>0.75</v>
      </c>
      <c r="AP12" s="107">
        <v>10968738</v>
      </c>
      <c r="AQ12" s="107">
        <f t="shared" si="1"/>
        <v>605</v>
      </c>
      <c r="AR12" s="110">
        <v>1.28</v>
      </c>
      <c r="AS12" s="52" t="s">
        <v>113</v>
      </c>
      <c r="AV12" s="39" t="s">
        <v>92</v>
      </c>
      <c r="AW12" s="39" t="s">
        <v>93</v>
      </c>
      <c r="AY12" s="80" t="s">
        <v>124</v>
      </c>
    </row>
    <row r="13" spans="2:51" x14ac:dyDescent="0.25">
      <c r="B13" s="40">
        <v>2.0833333333333299</v>
      </c>
      <c r="C13" s="40">
        <v>0.125</v>
      </c>
      <c r="D13" s="102">
        <v>5</v>
      </c>
      <c r="E13" s="41">
        <f t="shared" si="0"/>
        <v>3.5211267605633805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133</v>
      </c>
      <c r="P13" s="103">
        <v>109</v>
      </c>
      <c r="Q13" s="103">
        <v>7519100</v>
      </c>
      <c r="R13" s="46">
        <f t="shared" si="4"/>
        <v>4512</v>
      </c>
      <c r="S13" s="47">
        <f t="shared" si="5"/>
        <v>108.288</v>
      </c>
      <c r="T13" s="47">
        <f t="shared" si="6"/>
        <v>4.5119999999999996</v>
      </c>
      <c r="U13" s="104">
        <v>6.9</v>
      </c>
      <c r="V13" s="104">
        <f t="shared" si="7"/>
        <v>6.9</v>
      </c>
      <c r="W13" s="105" t="s">
        <v>131</v>
      </c>
      <c r="X13" s="107">
        <v>0</v>
      </c>
      <c r="Y13" s="107">
        <v>0</v>
      </c>
      <c r="Z13" s="107">
        <v>1096</v>
      </c>
      <c r="AA13" s="107">
        <v>1185</v>
      </c>
      <c r="AB13" s="107">
        <v>1096</v>
      </c>
      <c r="AC13" s="48" t="s">
        <v>90</v>
      </c>
      <c r="AD13" s="48" t="s">
        <v>90</v>
      </c>
      <c r="AE13" s="48" t="s">
        <v>90</v>
      </c>
      <c r="AF13" s="106" t="s">
        <v>90</v>
      </c>
      <c r="AG13" s="112">
        <v>47967820</v>
      </c>
      <c r="AH13" s="49">
        <f>IF(ISBLANK(AG13),"-",AG13-AG12)</f>
        <v>1032</v>
      </c>
      <c r="AI13" s="50">
        <f t="shared" si="8"/>
        <v>228.72340425531917</v>
      </c>
      <c r="AJ13" s="95">
        <v>0</v>
      </c>
      <c r="AK13" s="95">
        <v>0</v>
      </c>
      <c r="AL13" s="95">
        <v>1</v>
      </c>
      <c r="AM13" s="95">
        <v>1</v>
      </c>
      <c r="AN13" s="95">
        <v>1</v>
      </c>
      <c r="AO13" s="95">
        <v>0.75</v>
      </c>
      <c r="AP13" s="107">
        <v>10969421</v>
      </c>
      <c r="AQ13" s="107">
        <f t="shared" si="1"/>
        <v>683</v>
      </c>
      <c r="AR13" s="51"/>
      <c r="AS13" s="52" t="s">
        <v>113</v>
      </c>
      <c r="AV13" s="39" t="s">
        <v>94</v>
      </c>
      <c r="AW13" s="39" t="s">
        <v>95</v>
      </c>
      <c r="AY13" s="80" t="s">
        <v>129</v>
      </c>
    </row>
    <row r="14" spans="2:51" x14ac:dyDescent="0.25">
      <c r="B14" s="40">
        <v>2.125</v>
      </c>
      <c r="C14" s="40">
        <v>0.16666666666666699</v>
      </c>
      <c r="D14" s="102">
        <v>5</v>
      </c>
      <c r="E14" s="41">
        <f t="shared" si="0"/>
        <v>3.5211267605633805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130</v>
      </c>
      <c r="P14" s="103">
        <v>116</v>
      </c>
      <c r="Q14" s="103">
        <v>7523462</v>
      </c>
      <c r="R14" s="46">
        <f t="shared" si="4"/>
        <v>4362</v>
      </c>
      <c r="S14" s="47">
        <f t="shared" si="5"/>
        <v>104.688</v>
      </c>
      <c r="T14" s="47">
        <f t="shared" si="6"/>
        <v>4.3620000000000001</v>
      </c>
      <c r="U14" s="104">
        <v>8.6</v>
      </c>
      <c r="V14" s="104">
        <f t="shared" si="7"/>
        <v>8.6</v>
      </c>
      <c r="W14" s="105" t="s">
        <v>131</v>
      </c>
      <c r="X14" s="107">
        <v>0</v>
      </c>
      <c r="Y14" s="107">
        <v>0</v>
      </c>
      <c r="Z14" s="107">
        <v>1166</v>
      </c>
      <c r="AA14" s="107">
        <v>1185</v>
      </c>
      <c r="AB14" s="107">
        <v>1166</v>
      </c>
      <c r="AC14" s="48" t="s">
        <v>90</v>
      </c>
      <c r="AD14" s="48" t="s">
        <v>90</v>
      </c>
      <c r="AE14" s="48" t="s">
        <v>90</v>
      </c>
      <c r="AF14" s="106" t="s">
        <v>90</v>
      </c>
      <c r="AG14" s="112">
        <v>47969052</v>
      </c>
      <c r="AH14" s="49">
        <f t="shared" ref="AH14:AH34" si="9">IF(ISBLANK(AG14),"-",AG14-AG13)</f>
        <v>1232</v>
      </c>
      <c r="AI14" s="50">
        <f t="shared" si="8"/>
        <v>282.43924805135259</v>
      </c>
      <c r="AJ14" s="95">
        <v>0</v>
      </c>
      <c r="AK14" s="95">
        <v>0</v>
      </c>
      <c r="AL14" s="95">
        <v>1</v>
      </c>
      <c r="AM14" s="95">
        <v>1</v>
      </c>
      <c r="AN14" s="95">
        <v>1</v>
      </c>
      <c r="AO14" s="95">
        <v>0.75</v>
      </c>
      <c r="AP14" s="107">
        <v>10970079</v>
      </c>
      <c r="AQ14" s="107">
        <f>AP14-AP13</f>
        <v>658</v>
      </c>
      <c r="AR14" s="51"/>
      <c r="AS14" s="52" t="s">
        <v>113</v>
      </c>
      <c r="AT14" s="54"/>
      <c r="AV14" s="39" t="s">
        <v>96</v>
      </c>
      <c r="AW14" s="39" t="s">
        <v>97</v>
      </c>
      <c r="AY14" s="80" t="s">
        <v>140</v>
      </c>
    </row>
    <row r="15" spans="2:51" ht="14.25" customHeight="1" x14ac:dyDescent="0.25">
      <c r="B15" s="40">
        <v>2.1666666666666701</v>
      </c>
      <c r="C15" s="40">
        <v>0.20833333333333301</v>
      </c>
      <c r="D15" s="102">
        <v>5</v>
      </c>
      <c r="E15" s="41">
        <f t="shared" si="0"/>
        <v>3.5211267605633805</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139</v>
      </c>
      <c r="P15" s="103">
        <v>117</v>
      </c>
      <c r="Q15" s="103">
        <v>7527981</v>
      </c>
      <c r="R15" s="46">
        <f t="shared" si="4"/>
        <v>4519</v>
      </c>
      <c r="S15" s="47">
        <f t="shared" si="5"/>
        <v>108.456</v>
      </c>
      <c r="T15" s="47">
        <f t="shared" si="6"/>
        <v>4.5190000000000001</v>
      </c>
      <c r="U15" s="104">
        <v>9.5</v>
      </c>
      <c r="V15" s="104">
        <f t="shared" si="7"/>
        <v>9.5</v>
      </c>
      <c r="W15" s="105" t="s">
        <v>131</v>
      </c>
      <c r="X15" s="107">
        <v>0</v>
      </c>
      <c r="Y15" s="107">
        <v>0</v>
      </c>
      <c r="Z15" s="107">
        <v>1187</v>
      </c>
      <c r="AA15" s="107">
        <v>1185</v>
      </c>
      <c r="AB15" s="107">
        <v>1187</v>
      </c>
      <c r="AC15" s="48" t="s">
        <v>90</v>
      </c>
      <c r="AD15" s="48" t="s">
        <v>90</v>
      </c>
      <c r="AE15" s="48" t="s">
        <v>90</v>
      </c>
      <c r="AF15" s="106" t="s">
        <v>90</v>
      </c>
      <c r="AG15" s="112">
        <v>47970350</v>
      </c>
      <c r="AH15" s="49">
        <f t="shared" si="9"/>
        <v>1298</v>
      </c>
      <c r="AI15" s="50">
        <f t="shared" si="8"/>
        <v>287.23168842664307</v>
      </c>
      <c r="AJ15" s="95">
        <v>0</v>
      </c>
      <c r="AK15" s="95">
        <v>0</v>
      </c>
      <c r="AL15" s="95">
        <v>1</v>
      </c>
      <c r="AM15" s="95">
        <v>1</v>
      </c>
      <c r="AN15" s="95">
        <v>1</v>
      </c>
      <c r="AO15" s="95">
        <v>0.75</v>
      </c>
      <c r="AP15" s="107">
        <v>10970165</v>
      </c>
      <c r="AQ15" s="107">
        <f>AP15-AP14</f>
        <v>86</v>
      </c>
      <c r="AR15" s="51"/>
      <c r="AS15" s="52" t="s">
        <v>113</v>
      </c>
      <c r="AV15" s="39" t="s">
        <v>98</v>
      </c>
      <c r="AW15" s="39" t="s">
        <v>99</v>
      </c>
      <c r="AY15" s="94"/>
    </row>
    <row r="16" spans="2:51" x14ac:dyDescent="0.25">
      <c r="B16" s="40">
        <v>2.2083333333333299</v>
      </c>
      <c r="C16" s="40">
        <v>0.25</v>
      </c>
      <c r="D16" s="102">
        <v>5</v>
      </c>
      <c r="E16" s="41">
        <f t="shared" si="0"/>
        <v>3.5211267605633805</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143</v>
      </c>
      <c r="P16" s="103">
        <v>137</v>
      </c>
      <c r="Q16" s="103">
        <v>7533196</v>
      </c>
      <c r="R16" s="46">
        <f t="shared" si="4"/>
        <v>5215</v>
      </c>
      <c r="S16" s="47">
        <f t="shared" si="5"/>
        <v>125.16</v>
      </c>
      <c r="T16" s="47">
        <f t="shared" si="6"/>
        <v>5.2149999999999999</v>
      </c>
      <c r="U16" s="104">
        <v>9.5</v>
      </c>
      <c r="V16" s="104">
        <f t="shared" si="7"/>
        <v>9.5</v>
      </c>
      <c r="W16" s="105" t="s">
        <v>127</v>
      </c>
      <c r="X16" s="107">
        <v>0</v>
      </c>
      <c r="Y16" s="107">
        <v>0</v>
      </c>
      <c r="Z16" s="107">
        <v>1187</v>
      </c>
      <c r="AA16" s="107">
        <v>1185</v>
      </c>
      <c r="AB16" s="107">
        <v>1187</v>
      </c>
      <c r="AC16" s="48" t="s">
        <v>90</v>
      </c>
      <c r="AD16" s="48" t="s">
        <v>90</v>
      </c>
      <c r="AE16" s="48" t="s">
        <v>90</v>
      </c>
      <c r="AF16" s="106" t="s">
        <v>90</v>
      </c>
      <c r="AG16" s="112">
        <v>47971620</v>
      </c>
      <c r="AH16" s="49">
        <f t="shared" si="9"/>
        <v>1270</v>
      </c>
      <c r="AI16" s="50">
        <f t="shared" si="8"/>
        <v>243.52828379674017</v>
      </c>
      <c r="AJ16" s="95">
        <v>0</v>
      </c>
      <c r="AK16" s="95">
        <v>0</v>
      </c>
      <c r="AL16" s="95">
        <v>1</v>
      </c>
      <c r="AM16" s="95">
        <v>1</v>
      </c>
      <c r="AN16" s="95">
        <v>1</v>
      </c>
      <c r="AO16" s="95">
        <v>0</v>
      </c>
      <c r="AP16" s="107">
        <v>10970165</v>
      </c>
      <c r="AQ16" s="107">
        <f>AP16-AP15</f>
        <v>0</v>
      </c>
      <c r="AR16" s="53">
        <v>0.82</v>
      </c>
      <c r="AS16" s="52" t="s">
        <v>101</v>
      </c>
      <c r="AV16" s="39" t="s">
        <v>102</v>
      </c>
      <c r="AW16" s="39" t="s">
        <v>103</v>
      </c>
      <c r="AY16" s="94"/>
    </row>
    <row r="17" spans="1:51" x14ac:dyDescent="0.25">
      <c r="B17" s="40">
        <v>2.25</v>
      </c>
      <c r="C17" s="40">
        <v>0.29166666666666702</v>
      </c>
      <c r="D17" s="102">
        <v>6</v>
      </c>
      <c r="E17" s="41">
        <f t="shared" si="0"/>
        <v>4.2253521126760569</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141</v>
      </c>
      <c r="P17" s="103">
        <v>146</v>
      </c>
      <c r="Q17" s="103">
        <v>7539135</v>
      </c>
      <c r="R17" s="46">
        <f t="shared" si="4"/>
        <v>5939</v>
      </c>
      <c r="S17" s="47">
        <f t="shared" si="5"/>
        <v>142.536</v>
      </c>
      <c r="T17" s="47">
        <f t="shared" si="6"/>
        <v>5.9390000000000001</v>
      </c>
      <c r="U17" s="104">
        <v>9.1999999999999993</v>
      </c>
      <c r="V17" s="104">
        <f t="shared" si="7"/>
        <v>9.1999999999999993</v>
      </c>
      <c r="W17" s="105" t="s">
        <v>127</v>
      </c>
      <c r="X17" s="107">
        <v>1016</v>
      </c>
      <c r="Y17" s="107">
        <v>0</v>
      </c>
      <c r="Z17" s="107">
        <v>1187</v>
      </c>
      <c r="AA17" s="107">
        <v>1185</v>
      </c>
      <c r="AB17" s="107">
        <v>1188</v>
      </c>
      <c r="AC17" s="48" t="s">
        <v>90</v>
      </c>
      <c r="AD17" s="48" t="s">
        <v>90</v>
      </c>
      <c r="AE17" s="48" t="s">
        <v>90</v>
      </c>
      <c r="AF17" s="106" t="s">
        <v>90</v>
      </c>
      <c r="AG17" s="112">
        <v>47972972</v>
      </c>
      <c r="AH17" s="49">
        <f t="shared" si="9"/>
        <v>1352</v>
      </c>
      <c r="AI17" s="50">
        <f t="shared" si="8"/>
        <v>227.64775214682606</v>
      </c>
      <c r="AJ17" s="95">
        <v>1</v>
      </c>
      <c r="AK17" s="95">
        <v>0</v>
      </c>
      <c r="AL17" s="95">
        <v>1</v>
      </c>
      <c r="AM17" s="95">
        <v>1</v>
      </c>
      <c r="AN17" s="95">
        <v>1</v>
      </c>
      <c r="AO17" s="95">
        <v>0</v>
      </c>
      <c r="AP17" s="107">
        <v>10970165</v>
      </c>
      <c r="AQ17" s="107">
        <f t="shared" si="1"/>
        <v>0</v>
      </c>
      <c r="AR17" s="51"/>
      <c r="AS17" s="52" t="s">
        <v>101</v>
      </c>
      <c r="AT17" s="54"/>
      <c r="AV17" s="39" t="s">
        <v>104</v>
      </c>
      <c r="AW17" s="39" t="s">
        <v>105</v>
      </c>
      <c r="AY17" s="97"/>
    </row>
    <row r="18" spans="1:51" x14ac:dyDescent="0.25">
      <c r="B18" s="40">
        <v>2.2916666666666701</v>
      </c>
      <c r="C18" s="40">
        <v>0.33333333333333298</v>
      </c>
      <c r="D18" s="102">
        <v>6</v>
      </c>
      <c r="E18" s="41">
        <f t="shared" si="0"/>
        <v>4.2253521126760569</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139</v>
      </c>
      <c r="P18" s="103">
        <v>147</v>
      </c>
      <c r="Q18" s="103">
        <v>7545402</v>
      </c>
      <c r="R18" s="46">
        <f t="shared" si="4"/>
        <v>6267</v>
      </c>
      <c r="S18" s="47">
        <f t="shared" si="5"/>
        <v>150.40799999999999</v>
      </c>
      <c r="T18" s="47">
        <f t="shared" si="6"/>
        <v>6.2670000000000003</v>
      </c>
      <c r="U18" s="104">
        <v>8.6999999999999993</v>
      </c>
      <c r="V18" s="104">
        <f t="shared" si="7"/>
        <v>8.6999999999999993</v>
      </c>
      <c r="W18" s="105" t="s">
        <v>127</v>
      </c>
      <c r="X18" s="107">
        <v>1017</v>
      </c>
      <c r="Y18" s="107">
        <v>0</v>
      </c>
      <c r="Z18" s="107">
        <v>1187</v>
      </c>
      <c r="AA18" s="107">
        <v>1185</v>
      </c>
      <c r="AB18" s="107">
        <v>1187</v>
      </c>
      <c r="AC18" s="48" t="s">
        <v>90</v>
      </c>
      <c r="AD18" s="48" t="s">
        <v>90</v>
      </c>
      <c r="AE18" s="48" t="s">
        <v>90</v>
      </c>
      <c r="AF18" s="106" t="s">
        <v>90</v>
      </c>
      <c r="AG18" s="112">
        <v>47974364</v>
      </c>
      <c r="AH18" s="49">
        <f t="shared" si="9"/>
        <v>1392</v>
      </c>
      <c r="AI18" s="50">
        <f t="shared" si="8"/>
        <v>222.11584490186692</v>
      </c>
      <c r="AJ18" s="95">
        <v>1</v>
      </c>
      <c r="AK18" s="95">
        <v>0</v>
      </c>
      <c r="AL18" s="95">
        <v>1</v>
      </c>
      <c r="AM18" s="95">
        <v>1</v>
      </c>
      <c r="AN18" s="95">
        <v>1</v>
      </c>
      <c r="AO18" s="95">
        <v>0</v>
      </c>
      <c r="AP18" s="107">
        <v>10970165</v>
      </c>
      <c r="AQ18" s="107">
        <f t="shared" si="1"/>
        <v>0</v>
      </c>
      <c r="AR18" s="51"/>
      <c r="AS18" s="52" t="s">
        <v>101</v>
      </c>
      <c r="AV18" s="39" t="s">
        <v>106</v>
      </c>
      <c r="AW18" s="39" t="s">
        <v>107</v>
      </c>
      <c r="AY18" s="97"/>
    </row>
    <row r="19" spans="1:51" x14ac:dyDescent="0.25">
      <c r="A19" s="94" t="s">
        <v>130</v>
      </c>
      <c r="B19" s="40">
        <v>2.3333333333333299</v>
      </c>
      <c r="C19" s="40">
        <v>0.375</v>
      </c>
      <c r="D19" s="102">
        <v>5</v>
      </c>
      <c r="E19" s="41">
        <f t="shared" si="0"/>
        <v>3.5211267605633805</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135</v>
      </c>
      <c r="P19" s="103">
        <v>152</v>
      </c>
      <c r="Q19" s="103">
        <v>7551368</v>
      </c>
      <c r="R19" s="46">
        <f t="shared" si="4"/>
        <v>5966</v>
      </c>
      <c r="S19" s="47">
        <f t="shared" si="5"/>
        <v>143.184</v>
      </c>
      <c r="T19" s="47">
        <f t="shared" si="6"/>
        <v>5.9660000000000002</v>
      </c>
      <c r="U19" s="104">
        <v>8</v>
      </c>
      <c r="V19" s="104">
        <f t="shared" si="7"/>
        <v>8</v>
      </c>
      <c r="W19" s="105" t="s">
        <v>127</v>
      </c>
      <c r="X19" s="107">
        <v>1108</v>
      </c>
      <c r="Y19" s="107">
        <v>0</v>
      </c>
      <c r="Z19" s="107">
        <v>1187</v>
      </c>
      <c r="AA19" s="107">
        <v>1185</v>
      </c>
      <c r="AB19" s="107">
        <v>1187</v>
      </c>
      <c r="AC19" s="48" t="s">
        <v>90</v>
      </c>
      <c r="AD19" s="48" t="s">
        <v>90</v>
      </c>
      <c r="AE19" s="48" t="s">
        <v>90</v>
      </c>
      <c r="AF19" s="106" t="s">
        <v>90</v>
      </c>
      <c r="AG19" s="112">
        <v>47975708</v>
      </c>
      <c r="AH19" s="49">
        <f t="shared" si="9"/>
        <v>1344</v>
      </c>
      <c r="AI19" s="50">
        <f t="shared" si="8"/>
        <v>225.27656721421388</v>
      </c>
      <c r="AJ19" s="95">
        <v>1</v>
      </c>
      <c r="AK19" s="95">
        <v>0</v>
      </c>
      <c r="AL19" s="95">
        <v>1</v>
      </c>
      <c r="AM19" s="95">
        <v>1</v>
      </c>
      <c r="AN19" s="95">
        <v>1</v>
      </c>
      <c r="AO19" s="95">
        <v>0</v>
      </c>
      <c r="AP19" s="107">
        <v>10970165</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133</v>
      </c>
      <c r="P20" s="103">
        <v>151</v>
      </c>
      <c r="Q20" s="103">
        <v>7557722</v>
      </c>
      <c r="R20" s="46">
        <f t="shared" si="4"/>
        <v>6354</v>
      </c>
      <c r="S20" s="47">
        <f t="shared" si="5"/>
        <v>152.49600000000001</v>
      </c>
      <c r="T20" s="47">
        <f t="shared" si="6"/>
        <v>6.3540000000000001</v>
      </c>
      <c r="U20" s="104">
        <v>7.1</v>
      </c>
      <c r="V20" s="104">
        <f t="shared" si="7"/>
        <v>7.1</v>
      </c>
      <c r="W20" s="105" t="s">
        <v>127</v>
      </c>
      <c r="X20" s="107">
        <v>1107</v>
      </c>
      <c r="Y20" s="107">
        <v>0</v>
      </c>
      <c r="Z20" s="107">
        <v>1187</v>
      </c>
      <c r="AA20" s="107">
        <v>1185</v>
      </c>
      <c r="AB20" s="107">
        <v>1187</v>
      </c>
      <c r="AC20" s="48" t="s">
        <v>90</v>
      </c>
      <c r="AD20" s="48" t="s">
        <v>90</v>
      </c>
      <c r="AE20" s="48" t="s">
        <v>90</v>
      </c>
      <c r="AF20" s="106" t="s">
        <v>90</v>
      </c>
      <c r="AG20" s="112">
        <v>47977138</v>
      </c>
      <c r="AH20" s="49">
        <f t="shared" si="9"/>
        <v>1430</v>
      </c>
      <c r="AI20" s="50">
        <f t="shared" si="8"/>
        <v>225.05508341202392</v>
      </c>
      <c r="AJ20" s="95">
        <v>1</v>
      </c>
      <c r="AK20" s="95">
        <v>0</v>
      </c>
      <c r="AL20" s="95">
        <v>1</v>
      </c>
      <c r="AM20" s="95">
        <v>1</v>
      </c>
      <c r="AN20" s="95">
        <v>1</v>
      </c>
      <c r="AO20" s="95">
        <v>0</v>
      </c>
      <c r="AP20" s="107">
        <v>10970165</v>
      </c>
      <c r="AQ20" s="107">
        <f t="shared" si="1"/>
        <v>0</v>
      </c>
      <c r="AR20" s="53">
        <v>1.24</v>
      </c>
      <c r="AS20" s="52" t="s">
        <v>130</v>
      </c>
      <c r="AY20" s="97"/>
    </row>
    <row r="21" spans="1:51" x14ac:dyDescent="0.25">
      <c r="B21" s="40">
        <v>2.4166666666666701</v>
      </c>
      <c r="C21" s="40">
        <v>0.45833333333333298</v>
      </c>
      <c r="D21" s="102">
        <v>5</v>
      </c>
      <c r="E21" s="41">
        <f t="shared" si="0"/>
        <v>3.5211267605633805</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134</v>
      </c>
      <c r="P21" s="103">
        <v>148</v>
      </c>
      <c r="Q21" s="103">
        <v>7563812</v>
      </c>
      <c r="R21" s="46">
        <f t="shared" si="4"/>
        <v>6090</v>
      </c>
      <c r="S21" s="47">
        <f t="shared" si="5"/>
        <v>146.16</v>
      </c>
      <c r="T21" s="47">
        <f t="shared" si="6"/>
        <v>6.09</v>
      </c>
      <c r="U21" s="104">
        <v>6.3</v>
      </c>
      <c r="V21" s="104">
        <f t="shared" si="7"/>
        <v>6.3</v>
      </c>
      <c r="W21" s="105" t="s">
        <v>127</v>
      </c>
      <c r="X21" s="107">
        <v>1107</v>
      </c>
      <c r="Y21" s="107">
        <v>0</v>
      </c>
      <c r="Z21" s="107">
        <v>1187</v>
      </c>
      <c r="AA21" s="107">
        <v>1185</v>
      </c>
      <c r="AB21" s="107">
        <v>1187</v>
      </c>
      <c r="AC21" s="48" t="s">
        <v>90</v>
      </c>
      <c r="AD21" s="48" t="s">
        <v>90</v>
      </c>
      <c r="AE21" s="48" t="s">
        <v>90</v>
      </c>
      <c r="AF21" s="106" t="s">
        <v>90</v>
      </c>
      <c r="AG21" s="112">
        <v>47978540</v>
      </c>
      <c r="AH21" s="49">
        <f t="shared" si="9"/>
        <v>1402</v>
      </c>
      <c r="AI21" s="50">
        <f t="shared" si="8"/>
        <v>230.21346469622333</v>
      </c>
      <c r="AJ21" s="95">
        <v>1</v>
      </c>
      <c r="AK21" s="95">
        <v>0</v>
      </c>
      <c r="AL21" s="95">
        <v>1</v>
      </c>
      <c r="AM21" s="95">
        <v>1</v>
      </c>
      <c r="AN21" s="95">
        <v>1</v>
      </c>
      <c r="AO21" s="95">
        <v>0</v>
      </c>
      <c r="AP21" s="107">
        <v>10970165</v>
      </c>
      <c r="AQ21" s="107">
        <f t="shared" si="1"/>
        <v>0</v>
      </c>
      <c r="AR21" s="51"/>
      <c r="AS21" s="52" t="s">
        <v>101</v>
      </c>
      <c r="AY21" s="97"/>
    </row>
    <row r="22" spans="1:51" x14ac:dyDescent="0.25">
      <c r="A22" s="94" t="s">
        <v>138</v>
      </c>
      <c r="B22" s="40">
        <v>2.4583333333333299</v>
      </c>
      <c r="C22" s="40">
        <v>0.5</v>
      </c>
      <c r="D22" s="102">
        <v>4</v>
      </c>
      <c r="E22" s="41">
        <f t="shared" si="0"/>
        <v>2.8169014084507045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132</v>
      </c>
      <c r="P22" s="103">
        <v>150</v>
      </c>
      <c r="Q22" s="103">
        <v>7570306</v>
      </c>
      <c r="R22" s="46">
        <f t="shared" si="4"/>
        <v>6494</v>
      </c>
      <c r="S22" s="47">
        <f t="shared" si="5"/>
        <v>155.85599999999999</v>
      </c>
      <c r="T22" s="47">
        <f t="shared" si="6"/>
        <v>6.4939999999999998</v>
      </c>
      <c r="U22" s="104">
        <v>5.4</v>
      </c>
      <c r="V22" s="104">
        <f t="shared" si="7"/>
        <v>5.4</v>
      </c>
      <c r="W22" s="105" t="s">
        <v>127</v>
      </c>
      <c r="X22" s="107">
        <v>1107</v>
      </c>
      <c r="Y22" s="107">
        <v>0</v>
      </c>
      <c r="Z22" s="107">
        <v>1187</v>
      </c>
      <c r="AA22" s="107">
        <v>1185</v>
      </c>
      <c r="AB22" s="107">
        <v>1187</v>
      </c>
      <c r="AC22" s="48" t="s">
        <v>90</v>
      </c>
      <c r="AD22" s="48" t="s">
        <v>90</v>
      </c>
      <c r="AE22" s="48" t="s">
        <v>90</v>
      </c>
      <c r="AF22" s="106" t="s">
        <v>90</v>
      </c>
      <c r="AG22" s="112">
        <v>47980009</v>
      </c>
      <c r="AH22" s="49">
        <f t="shared" si="9"/>
        <v>1469</v>
      </c>
      <c r="AI22" s="50">
        <f t="shared" si="8"/>
        <v>226.20880813058207</v>
      </c>
      <c r="AJ22" s="95">
        <v>1</v>
      </c>
      <c r="AK22" s="95">
        <v>0</v>
      </c>
      <c r="AL22" s="95">
        <v>1</v>
      </c>
      <c r="AM22" s="95">
        <v>1</v>
      </c>
      <c r="AN22" s="95">
        <v>1</v>
      </c>
      <c r="AO22" s="95">
        <v>0</v>
      </c>
      <c r="AP22" s="107">
        <v>10970165</v>
      </c>
      <c r="AQ22" s="107">
        <f t="shared" si="1"/>
        <v>0</v>
      </c>
      <c r="AR22" s="51"/>
      <c r="AS22" s="52" t="s">
        <v>101</v>
      </c>
      <c r="AV22" s="55" t="s">
        <v>110</v>
      </c>
      <c r="AY22" s="97"/>
    </row>
    <row r="23" spans="1:51" x14ac:dyDescent="0.25">
      <c r="B23" s="40">
        <v>2.5</v>
      </c>
      <c r="C23" s="40">
        <v>0.54166666666666696</v>
      </c>
      <c r="D23" s="102">
        <v>4</v>
      </c>
      <c r="E23" s="41">
        <f t="shared" si="0"/>
        <v>2.8169014084507045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131</v>
      </c>
      <c r="P23" s="103">
        <v>145</v>
      </c>
      <c r="Q23" s="103">
        <v>7576112</v>
      </c>
      <c r="R23" s="46">
        <f t="shared" si="4"/>
        <v>5806</v>
      </c>
      <c r="S23" s="47">
        <f t="shared" si="5"/>
        <v>139.34399999999999</v>
      </c>
      <c r="T23" s="47">
        <f t="shared" si="6"/>
        <v>5.806</v>
      </c>
      <c r="U23" s="104">
        <v>4.5999999999999996</v>
      </c>
      <c r="V23" s="104">
        <f t="shared" si="7"/>
        <v>4.5999999999999996</v>
      </c>
      <c r="W23" s="105" t="s">
        <v>127</v>
      </c>
      <c r="X23" s="107">
        <v>1107</v>
      </c>
      <c r="Y23" s="107">
        <v>0</v>
      </c>
      <c r="Z23" s="107">
        <v>1187</v>
      </c>
      <c r="AA23" s="107">
        <v>1185</v>
      </c>
      <c r="AB23" s="107">
        <v>1187</v>
      </c>
      <c r="AC23" s="48" t="s">
        <v>90</v>
      </c>
      <c r="AD23" s="48" t="s">
        <v>90</v>
      </c>
      <c r="AE23" s="48" t="s">
        <v>90</v>
      </c>
      <c r="AF23" s="106" t="s">
        <v>90</v>
      </c>
      <c r="AG23" s="112">
        <v>47981372</v>
      </c>
      <c r="AH23" s="49">
        <f t="shared" si="9"/>
        <v>1363</v>
      </c>
      <c r="AI23" s="50">
        <f t="shared" si="8"/>
        <v>234.75714777816052</v>
      </c>
      <c r="AJ23" s="95">
        <v>1</v>
      </c>
      <c r="AK23" s="95">
        <v>0</v>
      </c>
      <c r="AL23" s="95">
        <v>1</v>
      </c>
      <c r="AM23" s="95">
        <v>1</v>
      </c>
      <c r="AN23" s="95">
        <v>1</v>
      </c>
      <c r="AO23" s="95">
        <v>0</v>
      </c>
      <c r="AP23" s="107">
        <v>10970165</v>
      </c>
      <c r="AQ23" s="107">
        <f t="shared" si="1"/>
        <v>0</v>
      </c>
      <c r="AR23" s="51"/>
      <c r="AS23" s="52" t="s">
        <v>113</v>
      </c>
      <c r="AT23" s="54"/>
      <c r="AV23" s="56" t="s">
        <v>111</v>
      </c>
      <c r="AW23" s="57" t="s">
        <v>112</v>
      </c>
      <c r="AY23" s="97"/>
    </row>
    <row r="24" spans="1:51" x14ac:dyDescent="0.25">
      <c r="B24" s="40">
        <v>2.5416666666666701</v>
      </c>
      <c r="C24" s="40">
        <v>0.58333333333333404</v>
      </c>
      <c r="D24" s="102">
        <v>4</v>
      </c>
      <c r="E24" s="41">
        <f t="shared" si="0"/>
        <v>2.8169014084507045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135</v>
      </c>
      <c r="P24" s="103">
        <v>137</v>
      </c>
      <c r="Q24" s="103">
        <v>7581859</v>
      </c>
      <c r="R24" s="46">
        <f t="shared" si="4"/>
        <v>5747</v>
      </c>
      <c r="S24" s="47">
        <f t="shared" si="5"/>
        <v>137.928</v>
      </c>
      <c r="T24" s="47">
        <f t="shared" si="6"/>
        <v>5.7469999999999999</v>
      </c>
      <c r="U24" s="104">
        <v>3.8</v>
      </c>
      <c r="V24" s="104">
        <f t="shared" si="7"/>
        <v>3.8</v>
      </c>
      <c r="W24" s="105" t="s">
        <v>127</v>
      </c>
      <c r="X24" s="107">
        <v>1023</v>
      </c>
      <c r="Y24" s="107">
        <v>0</v>
      </c>
      <c r="Z24" s="107">
        <v>1187</v>
      </c>
      <c r="AA24" s="107">
        <v>1185</v>
      </c>
      <c r="AB24" s="107">
        <v>1187</v>
      </c>
      <c r="AC24" s="48" t="s">
        <v>90</v>
      </c>
      <c r="AD24" s="48" t="s">
        <v>90</v>
      </c>
      <c r="AE24" s="48" t="s">
        <v>90</v>
      </c>
      <c r="AF24" s="106" t="s">
        <v>90</v>
      </c>
      <c r="AG24" s="112">
        <v>47982711</v>
      </c>
      <c r="AH24" s="49">
        <f>IF(ISBLANK(AG24),"-",AG24-AG23)</f>
        <v>1339</v>
      </c>
      <c r="AI24" s="50">
        <f t="shared" si="8"/>
        <v>232.99112580476771</v>
      </c>
      <c r="AJ24" s="95">
        <v>1</v>
      </c>
      <c r="AK24" s="95">
        <v>0</v>
      </c>
      <c r="AL24" s="95">
        <v>1</v>
      </c>
      <c r="AM24" s="95">
        <v>1</v>
      </c>
      <c r="AN24" s="95">
        <v>1</v>
      </c>
      <c r="AO24" s="95">
        <v>0</v>
      </c>
      <c r="AP24" s="107">
        <v>10970165</v>
      </c>
      <c r="AQ24" s="107">
        <f t="shared" si="1"/>
        <v>0</v>
      </c>
      <c r="AR24" s="53">
        <v>1.29</v>
      </c>
      <c r="AS24" s="52" t="s">
        <v>113</v>
      </c>
      <c r="AV24" s="58" t="s">
        <v>29</v>
      </c>
      <c r="AW24" s="58">
        <v>14.7</v>
      </c>
      <c r="AY24" s="97"/>
    </row>
    <row r="25" spans="1:51" x14ac:dyDescent="0.25">
      <c r="B25" s="40">
        <v>2.5833333333333299</v>
      </c>
      <c r="C25" s="40">
        <v>0.625</v>
      </c>
      <c r="D25" s="102">
        <v>4</v>
      </c>
      <c r="E25" s="41">
        <f t="shared" si="0"/>
        <v>2.8169014084507045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132</v>
      </c>
      <c r="P25" s="103">
        <v>140</v>
      </c>
      <c r="Q25" s="103">
        <v>7587654</v>
      </c>
      <c r="R25" s="46">
        <f t="shared" si="4"/>
        <v>5795</v>
      </c>
      <c r="S25" s="47">
        <f t="shared" si="5"/>
        <v>139.08000000000001</v>
      </c>
      <c r="T25" s="47">
        <f t="shared" si="6"/>
        <v>5.7949999999999999</v>
      </c>
      <c r="U25" s="104">
        <v>3.5</v>
      </c>
      <c r="V25" s="104">
        <f t="shared" si="7"/>
        <v>3.5</v>
      </c>
      <c r="W25" s="105" t="s">
        <v>127</v>
      </c>
      <c r="X25" s="107">
        <v>1025</v>
      </c>
      <c r="Y25" s="107">
        <v>0</v>
      </c>
      <c r="Z25" s="107">
        <v>1187</v>
      </c>
      <c r="AA25" s="107">
        <v>1185</v>
      </c>
      <c r="AB25" s="107">
        <v>1187</v>
      </c>
      <c r="AC25" s="48" t="s">
        <v>90</v>
      </c>
      <c r="AD25" s="48" t="s">
        <v>90</v>
      </c>
      <c r="AE25" s="48" t="s">
        <v>90</v>
      </c>
      <c r="AF25" s="106" t="s">
        <v>90</v>
      </c>
      <c r="AG25" s="112">
        <v>47984032</v>
      </c>
      <c r="AH25" s="49">
        <f t="shared" si="9"/>
        <v>1321</v>
      </c>
      <c r="AI25" s="50">
        <f t="shared" si="8"/>
        <v>227.9551337359793</v>
      </c>
      <c r="AJ25" s="95">
        <v>1</v>
      </c>
      <c r="AK25" s="95">
        <v>0</v>
      </c>
      <c r="AL25" s="95">
        <v>1</v>
      </c>
      <c r="AM25" s="95">
        <v>1</v>
      </c>
      <c r="AN25" s="95">
        <v>1</v>
      </c>
      <c r="AO25" s="95">
        <v>0</v>
      </c>
      <c r="AP25" s="107">
        <v>10970165</v>
      </c>
      <c r="AQ25" s="107">
        <f t="shared" si="1"/>
        <v>0</v>
      </c>
      <c r="AR25" s="51"/>
      <c r="AS25" s="52" t="s">
        <v>113</v>
      </c>
      <c r="AV25" s="58" t="s">
        <v>74</v>
      </c>
      <c r="AW25" s="58">
        <v>10.36</v>
      </c>
      <c r="AY25" s="97"/>
    </row>
    <row r="26" spans="1:51" x14ac:dyDescent="0.25">
      <c r="B26" s="40">
        <v>2.625</v>
      </c>
      <c r="C26" s="40">
        <v>0.66666666666666696</v>
      </c>
      <c r="D26" s="102">
        <v>4</v>
      </c>
      <c r="E26" s="41">
        <f t="shared" si="0"/>
        <v>2.8169014084507045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137</v>
      </c>
      <c r="P26" s="103">
        <v>138</v>
      </c>
      <c r="Q26" s="103">
        <v>7593233</v>
      </c>
      <c r="R26" s="46">
        <f t="shared" si="4"/>
        <v>5579</v>
      </c>
      <c r="S26" s="47">
        <f t="shared" si="5"/>
        <v>133.89599999999999</v>
      </c>
      <c r="T26" s="47">
        <f t="shared" si="6"/>
        <v>5.5789999999999997</v>
      </c>
      <c r="U26" s="104">
        <v>3.3</v>
      </c>
      <c r="V26" s="104">
        <f t="shared" si="7"/>
        <v>3.3</v>
      </c>
      <c r="W26" s="105" t="s">
        <v>127</v>
      </c>
      <c r="X26" s="107">
        <v>1011</v>
      </c>
      <c r="Y26" s="107">
        <v>0</v>
      </c>
      <c r="Z26" s="107">
        <v>1187</v>
      </c>
      <c r="AA26" s="107">
        <v>1185</v>
      </c>
      <c r="AB26" s="107">
        <v>1187</v>
      </c>
      <c r="AC26" s="48" t="s">
        <v>90</v>
      </c>
      <c r="AD26" s="48" t="s">
        <v>90</v>
      </c>
      <c r="AE26" s="48" t="s">
        <v>90</v>
      </c>
      <c r="AF26" s="106" t="s">
        <v>90</v>
      </c>
      <c r="AG26" s="112">
        <v>47985352</v>
      </c>
      <c r="AH26" s="49">
        <f t="shared" si="9"/>
        <v>1320</v>
      </c>
      <c r="AI26" s="50">
        <f t="shared" si="8"/>
        <v>236.60154149489156</v>
      </c>
      <c r="AJ26" s="95">
        <v>1</v>
      </c>
      <c r="AK26" s="95">
        <v>0</v>
      </c>
      <c r="AL26" s="95">
        <v>1</v>
      </c>
      <c r="AM26" s="95">
        <v>1</v>
      </c>
      <c r="AN26" s="95">
        <v>1</v>
      </c>
      <c r="AO26" s="95">
        <v>0</v>
      </c>
      <c r="AP26" s="107">
        <v>10970165</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136</v>
      </c>
      <c r="P27" s="103">
        <v>144</v>
      </c>
      <c r="Q27" s="103">
        <v>7599114</v>
      </c>
      <c r="R27" s="46">
        <f t="shared" si="4"/>
        <v>5881</v>
      </c>
      <c r="S27" s="47">
        <f t="shared" si="5"/>
        <v>141.14400000000001</v>
      </c>
      <c r="T27" s="47">
        <f t="shared" si="6"/>
        <v>5.8810000000000002</v>
      </c>
      <c r="U27" s="104">
        <v>2.9</v>
      </c>
      <c r="V27" s="104">
        <f t="shared" si="7"/>
        <v>2.9</v>
      </c>
      <c r="W27" s="105" t="s">
        <v>127</v>
      </c>
      <c r="X27" s="107">
        <v>1033</v>
      </c>
      <c r="Y27" s="107">
        <v>0</v>
      </c>
      <c r="Z27" s="107">
        <v>1187</v>
      </c>
      <c r="AA27" s="107">
        <v>1185</v>
      </c>
      <c r="AB27" s="107">
        <v>1187</v>
      </c>
      <c r="AC27" s="48" t="s">
        <v>90</v>
      </c>
      <c r="AD27" s="48" t="s">
        <v>90</v>
      </c>
      <c r="AE27" s="48" t="s">
        <v>90</v>
      </c>
      <c r="AF27" s="106" t="s">
        <v>90</v>
      </c>
      <c r="AG27" s="112">
        <v>47986708</v>
      </c>
      <c r="AH27" s="49">
        <f t="shared" si="9"/>
        <v>1356</v>
      </c>
      <c r="AI27" s="50">
        <f t="shared" si="8"/>
        <v>230.57303179731338</v>
      </c>
      <c r="AJ27" s="95">
        <v>1</v>
      </c>
      <c r="AK27" s="95">
        <v>0</v>
      </c>
      <c r="AL27" s="95">
        <v>1</v>
      </c>
      <c r="AM27" s="95">
        <v>1</v>
      </c>
      <c r="AN27" s="95">
        <v>1</v>
      </c>
      <c r="AO27" s="95">
        <v>0</v>
      </c>
      <c r="AP27" s="107">
        <v>10970165</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138</v>
      </c>
      <c r="P28" s="103">
        <v>140</v>
      </c>
      <c r="Q28" s="103">
        <v>7604952</v>
      </c>
      <c r="R28" s="46">
        <f t="shared" si="4"/>
        <v>5838</v>
      </c>
      <c r="S28" s="47">
        <f t="shared" si="5"/>
        <v>140.11199999999999</v>
      </c>
      <c r="T28" s="47">
        <f t="shared" si="6"/>
        <v>5.8380000000000001</v>
      </c>
      <c r="U28" s="104">
        <v>2.6</v>
      </c>
      <c r="V28" s="104">
        <f t="shared" si="7"/>
        <v>2.6</v>
      </c>
      <c r="W28" s="105" t="s">
        <v>127</v>
      </c>
      <c r="X28" s="107">
        <v>1011</v>
      </c>
      <c r="Y28" s="107">
        <v>0</v>
      </c>
      <c r="Z28" s="107">
        <v>1187</v>
      </c>
      <c r="AA28" s="107">
        <v>1185</v>
      </c>
      <c r="AB28" s="107">
        <v>1187</v>
      </c>
      <c r="AC28" s="48" t="s">
        <v>90</v>
      </c>
      <c r="AD28" s="48" t="s">
        <v>90</v>
      </c>
      <c r="AE28" s="48" t="s">
        <v>90</v>
      </c>
      <c r="AF28" s="106" t="s">
        <v>90</v>
      </c>
      <c r="AG28" s="112">
        <v>47988044</v>
      </c>
      <c r="AH28" s="49">
        <f t="shared" si="9"/>
        <v>1336</v>
      </c>
      <c r="AI28" s="50">
        <f t="shared" si="8"/>
        <v>228.84549503254539</v>
      </c>
      <c r="AJ28" s="95">
        <v>1</v>
      </c>
      <c r="AK28" s="95">
        <v>0</v>
      </c>
      <c r="AL28" s="95">
        <v>1</v>
      </c>
      <c r="AM28" s="95">
        <v>1</v>
      </c>
      <c r="AN28" s="95">
        <v>1</v>
      </c>
      <c r="AO28" s="95">
        <v>0</v>
      </c>
      <c r="AP28" s="107">
        <v>10970165</v>
      </c>
      <c r="AQ28" s="107">
        <f t="shared" si="1"/>
        <v>0</v>
      </c>
      <c r="AR28" s="53">
        <v>1.03</v>
      </c>
      <c r="AS28" s="52" t="s">
        <v>113</v>
      </c>
      <c r="AV28" s="58" t="s">
        <v>116</v>
      </c>
      <c r="AW28" s="58">
        <v>101.325</v>
      </c>
      <c r="AY28" s="97"/>
    </row>
    <row r="29" spans="1:51" x14ac:dyDescent="0.25">
      <c r="A29" s="94" t="s">
        <v>130</v>
      </c>
      <c r="B29" s="40">
        <v>2.75</v>
      </c>
      <c r="C29" s="40">
        <v>0.79166666666666896</v>
      </c>
      <c r="D29" s="102">
        <v>4</v>
      </c>
      <c r="E29" s="41">
        <f t="shared" si="0"/>
        <v>2.8169014084507045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137</v>
      </c>
      <c r="P29" s="103">
        <v>134</v>
      </c>
      <c r="Q29" s="103">
        <v>7610769</v>
      </c>
      <c r="R29" s="46">
        <f t="shared" si="4"/>
        <v>5817</v>
      </c>
      <c r="S29" s="47">
        <f t="shared" si="5"/>
        <v>139.608</v>
      </c>
      <c r="T29" s="47">
        <f t="shared" si="6"/>
        <v>5.8170000000000002</v>
      </c>
      <c r="U29" s="104">
        <v>2.4</v>
      </c>
      <c r="V29" s="104">
        <f t="shared" si="7"/>
        <v>2.4</v>
      </c>
      <c r="W29" s="105" t="s">
        <v>127</v>
      </c>
      <c r="X29" s="107">
        <v>1011</v>
      </c>
      <c r="Y29" s="107">
        <v>0</v>
      </c>
      <c r="Z29" s="107">
        <v>1187</v>
      </c>
      <c r="AA29" s="107">
        <v>1185</v>
      </c>
      <c r="AB29" s="107">
        <v>1187</v>
      </c>
      <c r="AC29" s="48" t="s">
        <v>90</v>
      </c>
      <c r="AD29" s="48" t="s">
        <v>90</v>
      </c>
      <c r="AE29" s="48" t="s">
        <v>90</v>
      </c>
      <c r="AF29" s="106" t="s">
        <v>90</v>
      </c>
      <c r="AG29" s="112">
        <v>47989380</v>
      </c>
      <c r="AH29" s="49">
        <f t="shared" si="9"/>
        <v>1336</v>
      </c>
      <c r="AI29" s="50">
        <f t="shared" si="8"/>
        <v>229.67165205432352</v>
      </c>
      <c r="AJ29" s="95">
        <v>1</v>
      </c>
      <c r="AK29" s="95">
        <v>0</v>
      </c>
      <c r="AL29" s="95">
        <v>1</v>
      </c>
      <c r="AM29" s="95">
        <v>1</v>
      </c>
      <c r="AN29" s="95">
        <v>1</v>
      </c>
      <c r="AO29" s="95">
        <v>0</v>
      </c>
      <c r="AP29" s="107">
        <v>10970165</v>
      </c>
      <c r="AQ29" s="107">
        <f t="shared" si="1"/>
        <v>0</v>
      </c>
      <c r="AR29" s="51"/>
      <c r="AS29" s="52" t="s">
        <v>113</v>
      </c>
      <c r="AY29" s="97"/>
    </row>
    <row r="30" spans="1:51" x14ac:dyDescent="0.25">
      <c r="B30" s="40">
        <v>2.7916666666666701</v>
      </c>
      <c r="C30" s="40">
        <v>0.83333333333333703</v>
      </c>
      <c r="D30" s="102">
        <v>4</v>
      </c>
      <c r="E30" s="41">
        <f t="shared" si="0"/>
        <v>2.8169014084507045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138</v>
      </c>
      <c r="P30" s="103">
        <v>135</v>
      </c>
      <c r="Q30" s="103">
        <v>7616510</v>
      </c>
      <c r="R30" s="46">
        <f t="shared" si="4"/>
        <v>5741</v>
      </c>
      <c r="S30" s="47">
        <f t="shared" si="5"/>
        <v>137.78399999999999</v>
      </c>
      <c r="T30" s="47">
        <f t="shared" si="6"/>
        <v>5.7409999999999997</v>
      </c>
      <c r="U30" s="104">
        <v>2.2000000000000002</v>
      </c>
      <c r="V30" s="104">
        <f t="shared" si="7"/>
        <v>2.2000000000000002</v>
      </c>
      <c r="W30" s="105" t="s">
        <v>127</v>
      </c>
      <c r="X30" s="107">
        <v>1006</v>
      </c>
      <c r="Y30" s="107">
        <v>0</v>
      </c>
      <c r="Z30" s="107">
        <v>1187</v>
      </c>
      <c r="AA30" s="107">
        <v>1185</v>
      </c>
      <c r="AB30" s="107">
        <v>1187</v>
      </c>
      <c r="AC30" s="48" t="s">
        <v>90</v>
      </c>
      <c r="AD30" s="48" t="s">
        <v>90</v>
      </c>
      <c r="AE30" s="48" t="s">
        <v>90</v>
      </c>
      <c r="AF30" s="106" t="s">
        <v>90</v>
      </c>
      <c r="AG30" s="112">
        <v>47990720</v>
      </c>
      <c r="AH30" s="49">
        <f t="shared" si="9"/>
        <v>1340</v>
      </c>
      <c r="AI30" s="50">
        <f t="shared" si="8"/>
        <v>233.40881379550603</v>
      </c>
      <c r="AJ30" s="95">
        <v>1</v>
      </c>
      <c r="AK30" s="95">
        <v>0</v>
      </c>
      <c r="AL30" s="95">
        <v>1</v>
      </c>
      <c r="AM30" s="95">
        <v>1</v>
      </c>
      <c r="AN30" s="95">
        <v>1</v>
      </c>
      <c r="AO30" s="95">
        <v>0</v>
      </c>
      <c r="AP30" s="107">
        <v>10970165</v>
      </c>
      <c r="AQ30" s="107">
        <f t="shared" si="1"/>
        <v>0</v>
      </c>
      <c r="AR30" s="51"/>
      <c r="AS30" s="52" t="s">
        <v>113</v>
      </c>
      <c r="AV30" s="223" t="s">
        <v>117</v>
      </c>
      <c r="AW30" s="223"/>
      <c r="AY30" s="97"/>
    </row>
    <row r="31" spans="1:51" x14ac:dyDescent="0.25">
      <c r="B31" s="40">
        <v>2.8333333333333299</v>
      </c>
      <c r="C31" s="40">
        <v>0.875000000000004</v>
      </c>
      <c r="D31" s="102">
        <v>4</v>
      </c>
      <c r="E31" s="41">
        <f t="shared" si="0"/>
        <v>2.8169014084507045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136</v>
      </c>
      <c r="P31" s="103">
        <v>137</v>
      </c>
      <c r="Q31" s="103">
        <v>7622307</v>
      </c>
      <c r="R31" s="46">
        <f t="shared" si="4"/>
        <v>5797</v>
      </c>
      <c r="S31" s="47">
        <f t="shared" si="5"/>
        <v>139.12799999999999</v>
      </c>
      <c r="T31" s="47">
        <f t="shared" si="6"/>
        <v>5.7969999999999997</v>
      </c>
      <c r="U31" s="104">
        <v>2</v>
      </c>
      <c r="V31" s="104">
        <f t="shared" si="7"/>
        <v>2</v>
      </c>
      <c r="W31" s="105" t="s">
        <v>127</v>
      </c>
      <c r="X31" s="107">
        <v>1026</v>
      </c>
      <c r="Y31" s="107">
        <v>0</v>
      </c>
      <c r="Z31" s="107">
        <v>1187</v>
      </c>
      <c r="AA31" s="107">
        <v>1185</v>
      </c>
      <c r="AB31" s="107">
        <v>1187</v>
      </c>
      <c r="AC31" s="48" t="s">
        <v>90</v>
      </c>
      <c r="AD31" s="48" t="s">
        <v>90</v>
      </c>
      <c r="AE31" s="48" t="s">
        <v>90</v>
      </c>
      <c r="AF31" s="106" t="s">
        <v>90</v>
      </c>
      <c r="AG31" s="112">
        <v>47992052</v>
      </c>
      <c r="AH31" s="49">
        <f t="shared" si="9"/>
        <v>1332</v>
      </c>
      <c r="AI31" s="50">
        <f t="shared" si="8"/>
        <v>229.7740210453683</v>
      </c>
      <c r="AJ31" s="95">
        <v>1</v>
      </c>
      <c r="AK31" s="95">
        <v>0</v>
      </c>
      <c r="AL31" s="95">
        <v>1</v>
      </c>
      <c r="AM31" s="95">
        <v>1</v>
      </c>
      <c r="AN31" s="95">
        <v>1</v>
      </c>
      <c r="AO31" s="95">
        <v>0</v>
      </c>
      <c r="AP31" s="107">
        <v>10970165</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130</v>
      </c>
      <c r="P32" s="103">
        <v>132</v>
      </c>
      <c r="Q32" s="103">
        <v>7628310</v>
      </c>
      <c r="R32" s="46">
        <f t="shared" si="4"/>
        <v>6003</v>
      </c>
      <c r="S32" s="47">
        <f t="shared" si="5"/>
        <v>144.072</v>
      </c>
      <c r="T32" s="47">
        <f t="shared" si="6"/>
        <v>6.0030000000000001</v>
      </c>
      <c r="U32" s="104">
        <v>1.8</v>
      </c>
      <c r="V32" s="104">
        <f t="shared" si="7"/>
        <v>1.8</v>
      </c>
      <c r="W32" s="105" t="s">
        <v>127</v>
      </c>
      <c r="X32" s="107">
        <v>1024</v>
      </c>
      <c r="Y32" s="107">
        <v>0</v>
      </c>
      <c r="Z32" s="107">
        <v>1187</v>
      </c>
      <c r="AA32" s="107">
        <v>1185</v>
      </c>
      <c r="AB32" s="107">
        <v>1187</v>
      </c>
      <c r="AC32" s="48" t="s">
        <v>90</v>
      </c>
      <c r="AD32" s="48" t="s">
        <v>90</v>
      </c>
      <c r="AE32" s="48" t="s">
        <v>90</v>
      </c>
      <c r="AF32" s="106" t="s">
        <v>90</v>
      </c>
      <c r="AG32" s="112">
        <v>47993460</v>
      </c>
      <c r="AH32" s="49">
        <f t="shared" si="9"/>
        <v>1408</v>
      </c>
      <c r="AI32" s="50">
        <f t="shared" si="8"/>
        <v>234.54939197068131</v>
      </c>
      <c r="AJ32" s="95">
        <v>1</v>
      </c>
      <c r="AK32" s="95">
        <v>0</v>
      </c>
      <c r="AL32" s="95">
        <v>1</v>
      </c>
      <c r="AM32" s="95">
        <v>1</v>
      </c>
      <c r="AN32" s="95">
        <v>1</v>
      </c>
      <c r="AO32" s="95">
        <v>0</v>
      </c>
      <c r="AP32" s="107">
        <v>10970165</v>
      </c>
      <c r="AQ32" s="107">
        <f t="shared" si="1"/>
        <v>0</v>
      </c>
      <c r="AR32" s="53">
        <v>1.1200000000000001</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135</v>
      </c>
      <c r="P33" s="103">
        <v>132</v>
      </c>
      <c r="Q33" s="103">
        <v>7633639</v>
      </c>
      <c r="R33" s="46">
        <f t="shared" si="4"/>
        <v>5329</v>
      </c>
      <c r="S33" s="47">
        <f t="shared" si="5"/>
        <v>127.896</v>
      </c>
      <c r="T33" s="47">
        <f t="shared" si="6"/>
        <v>5.3289999999999997</v>
      </c>
      <c r="U33" s="104">
        <v>1.9</v>
      </c>
      <c r="V33" s="104">
        <f t="shared" si="7"/>
        <v>1.9</v>
      </c>
      <c r="W33" s="105" t="s">
        <v>131</v>
      </c>
      <c r="X33" s="107">
        <v>0</v>
      </c>
      <c r="Y33" s="107">
        <v>0</v>
      </c>
      <c r="Z33" s="107">
        <v>1186</v>
      </c>
      <c r="AA33" s="107">
        <v>1185</v>
      </c>
      <c r="AB33" s="107">
        <v>1187</v>
      </c>
      <c r="AC33" s="48" t="s">
        <v>90</v>
      </c>
      <c r="AD33" s="48" t="s">
        <v>90</v>
      </c>
      <c r="AE33" s="48" t="s">
        <v>90</v>
      </c>
      <c r="AF33" s="106" t="s">
        <v>90</v>
      </c>
      <c r="AG33" s="112">
        <v>47994704</v>
      </c>
      <c r="AH33" s="49">
        <f t="shared" si="9"/>
        <v>1244</v>
      </c>
      <c r="AI33" s="50">
        <f t="shared" si="8"/>
        <v>233.43966973165698</v>
      </c>
      <c r="AJ33" s="95">
        <v>0</v>
      </c>
      <c r="AK33" s="95">
        <v>0</v>
      </c>
      <c r="AL33" s="95">
        <v>1</v>
      </c>
      <c r="AM33" s="95">
        <v>1</v>
      </c>
      <c r="AN33" s="95">
        <v>1</v>
      </c>
      <c r="AO33" s="95">
        <v>0.7</v>
      </c>
      <c r="AP33" s="107">
        <v>10970317</v>
      </c>
      <c r="AQ33" s="107">
        <f t="shared" si="1"/>
        <v>152</v>
      </c>
      <c r="AR33" s="51"/>
      <c r="AS33" s="52" t="s">
        <v>113</v>
      </c>
      <c r="AY33" s="97"/>
    </row>
    <row r="34" spans="2:51" x14ac:dyDescent="0.25">
      <c r="B34" s="40">
        <v>2.9583333333333299</v>
      </c>
      <c r="C34" s="40">
        <v>1</v>
      </c>
      <c r="D34" s="102">
        <v>4</v>
      </c>
      <c r="E34" s="41">
        <f t="shared" si="0"/>
        <v>2.8169014084507045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138</v>
      </c>
      <c r="P34" s="103">
        <v>118</v>
      </c>
      <c r="Q34" s="103">
        <v>7638785</v>
      </c>
      <c r="R34" s="46">
        <f t="shared" si="4"/>
        <v>5146</v>
      </c>
      <c r="S34" s="47">
        <f t="shared" si="5"/>
        <v>123.504</v>
      </c>
      <c r="T34" s="47">
        <f t="shared" si="6"/>
        <v>5.1459999999999999</v>
      </c>
      <c r="U34" s="104">
        <v>2.4</v>
      </c>
      <c r="V34" s="104">
        <f t="shared" si="7"/>
        <v>2.4</v>
      </c>
      <c r="W34" s="105" t="s">
        <v>131</v>
      </c>
      <c r="X34" s="107">
        <v>0</v>
      </c>
      <c r="Y34" s="107">
        <v>0</v>
      </c>
      <c r="Z34" s="107">
        <v>1186</v>
      </c>
      <c r="AA34" s="107">
        <v>1185</v>
      </c>
      <c r="AB34" s="107">
        <v>1187</v>
      </c>
      <c r="AC34" s="48" t="s">
        <v>90</v>
      </c>
      <c r="AD34" s="48" t="s">
        <v>90</v>
      </c>
      <c r="AE34" s="48" t="s">
        <v>90</v>
      </c>
      <c r="AF34" s="106" t="s">
        <v>90</v>
      </c>
      <c r="AG34" s="112">
        <v>47995932</v>
      </c>
      <c r="AH34" s="49">
        <f t="shared" si="9"/>
        <v>1228</v>
      </c>
      <c r="AI34" s="50">
        <f t="shared" si="8"/>
        <v>238.63194714341236</v>
      </c>
      <c r="AJ34" s="95">
        <v>0</v>
      </c>
      <c r="AK34" s="95">
        <v>0</v>
      </c>
      <c r="AL34" s="95">
        <v>1</v>
      </c>
      <c r="AM34" s="95">
        <v>1</v>
      </c>
      <c r="AN34" s="95">
        <v>1</v>
      </c>
      <c r="AO34" s="95">
        <v>0.7</v>
      </c>
      <c r="AP34" s="107">
        <v>10970779</v>
      </c>
      <c r="AQ34" s="107">
        <f t="shared" si="1"/>
        <v>462</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133604</v>
      </c>
      <c r="S35" s="65">
        <f>AVERAGE(S11:S34)</f>
        <v>133.60400000000007</v>
      </c>
      <c r="T35" s="65">
        <f>SUM(T11:T34)</f>
        <v>133.60399999999998</v>
      </c>
      <c r="U35" s="104"/>
      <c r="V35" s="91"/>
      <c r="W35" s="57"/>
      <c r="X35" s="85"/>
      <c r="Y35" s="86"/>
      <c r="Z35" s="86"/>
      <c r="AA35" s="86"/>
      <c r="AB35" s="87"/>
      <c r="AC35" s="85"/>
      <c r="AD35" s="86"/>
      <c r="AE35" s="87"/>
      <c r="AF35" s="88"/>
      <c r="AG35" s="66">
        <f>AG34-AG10</f>
        <v>31364</v>
      </c>
      <c r="AH35" s="67">
        <f>SUM(AH11:AH34)</f>
        <v>31364</v>
      </c>
      <c r="AI35" s="68">
        <f>AH35/T35</f>
        <v>234.75345049549418</v>
      </c>
      <c r="AJ35" s="95"/>
      <c r="AK35" s="95"/>
      <c r="AL35" s="95"/>
      <c r="AM35" s="95"/>
      <c r="AN35" s="95"/>
      <c r="AO35" s="69"/>
      <c r="AP35" s="70">
        <f>AP34-AP10</f>
        <v>3195</v>
      </c>
      <c r="AQ35" s="71">
        <f>SUM(AQ11:AQ34)</f>
        <v>3195</v>
      </c>
      <c r="AR35" s="72">
        <f>AVERAGE(AR11:AR34)</f>
        <v>1.1300000000000001</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156</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144</v>
      </c>
      <c r="C44" s="99"/>
      <c r="D44" s="99"/>
      <c r="E44" s="99"/>
      <c r="F44" s="99"/>
      <c r="G44" s="9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99"/>
      <c r="D45" s="99"/>
      <c r="E45" s="99"/>
      <c r="F45" s="99"/>
      <c r="G45" s="9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134</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132</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157</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8" t="s">
        <v>139</v>
      </c>
      <c r="C53" s="130"/>
      <c r="D53" s="130"/>
      <c r="E53" s="130"/>
      <c r="F53" s="130"/>
      <c r="G53" s="130"/>
      <c r="H53" s="130"/>
      <c r="I53" s="131"/>
      <c r="J53" s="131"/>
      <c r="K53" s="131"/>
      <c r="L53" s="131"/>
      <c r="M53" s="131"/>
      <c r="N53" s="131"/>
      <c r="O53" s="131"/>
      <c r="P53" s="131"/>
      <c r="Q53" s="131"/>
      <c r="R53" s="131"/>
      <c r="S53" s="83"/>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142</v>
      </c>
      <c r="C54" s="99"/>
      <c r="D54" s="99"/>
      <c r="E54" s="99"/>
      <c r="F54" s="99"/>
      <c r="G54" s="99"/>
      <c r="H54" s="99"/>
      <c r="I54" s="100"/>
      <c r="J54" s="100"/>
      <c r="K54" s="100"/>
      <c r="L54" s="100"/>
      <c r="M54" s="100"/>
      <c r="N54" s="100"/>
      <c r="O54" s="100"/>
      <c r="P54" s="100"/>
      <c r="Q54" s="100"/>
      <c r="R54" s="100"/>
      <c r="S54" s="83"/>
      <c r="T54" s="83"/>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116"/>
      <c r="H55" s="116"/>
      <c r="I55" s="116"/>
      <c r="J55" s="116"/>
      <c r="K55" s="116"/>
      <c r="L55" s="116"/>
      <c r="M55" s="116"/>
      <c r="N55" s="116"/>
      <c r="O55" s="116"/>
      <c r="P55" s="116"/>
      <c r="Q55" s="116"/>
      <c r="R55" s="116"/>
      <c r="S55" s="83"/>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158</v>
      </c>
      <c r="C56" s="99"/>
      <c r="D56" s="99"/>
      <c r="E56" s="99"/>
      <c r="F56" s="99"/>
      <c r="G56" s="115"/>
      <c r="H56" s="115"/>
      <c r="I56" s="115"/>
      <c r="J56" s="115"/>
      <c r="K56" s="115"/>
      <c r="L56" s="115"/>
      <c r="M56" s="115"/>
      <c r="N56" s="115"/>
      <c r="O56" s="115"/>
      <c r="P56" s="115"/>
      <c r="Q56" s="115"/>
      <c r="R56" s="115"/>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9"/>
      <c r="C57" s="99"/>
      <c r="D57" s="132"/>
      <c r="E57" s="99"/>
      <c r="F57" s="99"/>
      <c r="G57" s="99"/>
      <c r="H57" s="99"/>
      <c r="I57" s="99"/>
      <c r="J57" s="99"/>
      <c r="K57" s="99"/>
      <c r="L57" s="99"/>
      <c r="M57" s="99"/>
      <c r="N57" s="99"/>
      <c r="O57" s="99"/>
      <c r="P57" s="99"/>
      <c r="Q57" s="99"/>
      <c r="R57" s="99"/>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2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1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149"/>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A72" s="98"/>
      <c r="B72" s="117"/>
      <c r="C72" s="115"/>
      <c r="D72" s="109"/>
      <c r="E72" s="115"/>
      <c r="F72" s="115"/>
      <c r="G72" s="99"/>
      <c r="H72" s="99"/>
      <c r="I72" s="99"/>
      <c r="J72" s="100"/>
      <c r="K72" s="100"/>
      <c r="L72" s="100"/>
      <c r="M72" s="100"/>
      <c r="N72" s="100"/>
      <c r="O72" s="100"/>
      <c r="P72" s="100"/>
      <c r="Q72" s="100"/>
      <c r="R72" s="100"/>
      <c r="S72" s="100"/>
      <c r="T72" s="101"/>
      <c r="U72" s="79"/>
      <c r="V72" s="79"/>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R79" s="96"/>
      <c r="S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T82" s="96"/>
      <c r="AS82" s="94"/>
      <c r="AT82" s="94"/>
      <c r="AU82" s="94"/>
      <c r="AV82" s="94"/>
      <c r="AW82" s="94"/>
      <c r="AX82" s="94"/>
      <c r="AY82" s="94"/>
    </row>
    <row r="83" spans="15:51" x14ac:dyDescent="0.25">
      <c r="O83" s="96"/>
      <c r="Q83" s="96"/>
      <c r="R83" s="96"/>
      <c r="S83" s="96"/>
      <c r="AS83" s="94"/>
      <c r="AT83" s="94"/>
      <c r="AU83" s="94"/>
      <c r="AV83" s="94"/>
      <c r="AW83" s="94"/>
      <c r="AX83" s="94"/>
      <c r="AY83" s="94"/>
    </row>
    <row r="84" spans="15:51" x14ac:dyDescent="0.25">
      <c r="O84" s="12"/>
      <c r="P84" s="96"/>
      <c r="Q84" s="96"/>
      <c r="R84" s="96"/>
      <c r="S84" s="96"/>
      <c r="T84" s="96"/>
      <c r="AS84" s="94"/>
      <c r="AT84" s="94"/>
      <c r="AU84" s="94"/>
      <c r="AV84" s="94"/>
      <c r="AW84" s="94"/>
      <c r="AX84" s="94"/>
      <c r="AY84" s="94"/>
    </row>
    <row r="85" spans="15:51" x14ac:dyDescent="0.25">
      <c r="O85" s="12"/>
      <c r="P85" s="96"/>
      <c r="Q85" s="96"/>
      <c r="R85" s="96"/>
      <c r="S85" s="96"/>
      <c r="T85" s="96"/>
      <c r="U85" s="96"/>
      <c r="AS85" s="94"/>
      <c r="AT85" s="94"/>
      <c r="AU85" s="94"/>
      <c r="AV85" s="94"/>
      <c r="AW85" s="94"/>
      <c r="AX85" s="94"/>
      <c r="AY85" s="94"/>
    </row>
    <row r="86" spans="15:51" x14ac:dyDescent="0.25">
      <c r="O86" s="12"/>
      <c r="P86" s="96"/>
      <c r="T86" s="96"/>
      <c r="U86" s="96"/>
      <c r="AS86" s="94"/>
      <c r="AT86" s="94"/>
      <c r="AU86" s="94"/>
      <c r="AV86" s="94"/>
      <c r="AW86" s="94"/>
      <c r="AX86" s="94"/>
      <c r="AY86" s="94"/>
    </row>
    <row r="98" spans="45:51" x14ac:dyDescent="0.25">
      <c r="AS98" s="94"/>
      <c r="AT98" s="94"/>
      <c r="AU98" s="94"/>
      <c r="AV98" s="94"/>
      <c r="AW98" s="94"/>
      <c r="AX98" s="94"/>
      <c r="AY98" s="94"/>
    </row>
  </sheetData>
  <protectedRanges>
    <protectedRange sqref="S72: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2:R75" name="Range2_12_1_6_1_1"/>
    <protectedRange sqref="L72:M75" name="Range2_2_12_1_7_1_1"/>
    <protectedRange sqref="AS11:AS15" name="Range1_4_1_1_1_1"/>
    <protectedRange sqref="J11:J15 J26:J34" name="Range1_1_2_1_10_1_1_1_1"/>
    <protectedRange sqref="S38:S71" name="Range2_12_3_1_1_1_1"/>
    <protectedRange sqref="D38:H38 N58:R71 N38:R54" name="Range2_12_1_3_1_1_1_1"/>
    <protectedRange sqref="I38:M38 E58:M71 E39:M53 G54:M54" name="Range2_2_12_1_6_1_1_1_1"/>
    <protectedRange sqref="D58:D71 D39:D53" name="Range2_1_1_1_1_11_1_1_1_1_1_1"/>
    <protectedRange sqref="C58:C71 C39:C53"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2:K75" name="Range2_2_12_1_4_1_1_1_1_1_1_1_1_1_1_1_1_1_1_1"/>
    <protectedRange sqref="I72:I75" name="Range2_2_12_1_7_1_1_2_2_1_2"/>
    <protectedRange sqref="F72:H75" name="Range2_2_12_1_3_1_2_1_1_1_1_2_1_1_1_1_1_1_1_1_1_1_1"/>
    <protectedRange sqref="E72: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F57:G57 G55:R56" name="Range2_12_5_1_1_1_2_2_1_1_1_1_1_1_1_1_1_1_1_2_1_1_1_2_1_1_1_1_1_1_1_1_1_1_1_1_1_1_1_1_2_1_1_1_1_1_1_1_1_1_2_1_1_3_1_1_1_3_1_1_1_1_1_1_1_1_1_1_1_1_1_1_1_1_1_1_1_1_1_1_2_1_1_1_1_1_1_1_1_1_1_1_2_2_1_2_1_1_1_1_1_1_1_1_1_1_1_1_1_2_2_2_2_2_2_2_2"/>
    <protectedRange sqref="C57"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5"/>
    <protectedRange sqref="Q10" name="Range1_16_3_1_1_1_1_1_4"/>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E54:F56" name="Range2_2_12_1_6_1_1_1_1_3_1_2"/>
    <protectedRange sqref="D54:D56" name="Range2_1_1_1_1_11_1_1_1_1_1_1_3_1_2"/>
    <protectedRange sqref="C54:C56" name="Range2_1_2_1_1_1_1_1_3_1_2"/>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34 AA11:AA34">
    <cfRule type="containsText" dxfId="1473" priority="36" operator="containsText" text="N/A">
      <formula>NOT(ISERROR(SEARCH("N/A",X11)))</formula>
    </cfRule>
    <cfRule type="cellIs" dxfId="1472" priority="49" operator="equal">
      <formula>0</formula>
    </cfRule>
  </conditionalFormatting>
  <conditionalFormatting sqref="AC11:AE34 X11:Y34 AA11:AA34">
    <cfRule type="cellIs" dxfId="1471" priority="48" operator="greaterThanOrEqual">
      <formula>1185</formula>
    </cfRule>
  </conditionalFormatting>
  <conditionalFormatting sqref="AC11:AE34 X11:Y34 AA11:AA34">
    <cfRule type="cellIs" dxfId="1470" priority="47" operator="between">
      <formula>0.1</formula>
      <formula>1184</formula>
    </cfRule>
  </conditionalFormatting>
  <conditionalFormatting sqref="X8">
    <cfRule type="cellIs" dxfId="1469" priority="46" operator="equal">
      <formula>0</formula>
    </cfRule>
  </conditionalFormatting>
  <conditionalFormatting sqref="X8">
    <cfRule type="cellIs" dxfId="1468" priority="45" operator="greaterThan">
      <formula>1179</formula>
    </cfRule>
  </conditionalFormatting>
  <conditionalFormatting sqref="X8">
    <cfRule type="cellIs" dxfId="1467" priority="44" operator="greaterThan">
      <formula>99</formula>
    </cfRule>
  </conditionalFormatting>
  <conditionalFormatting sqref="X8">
    <cfRule type="cellIs" dxfId="1466" priority="43" operator="greaterThan">
      <formula>0.99</formula>
    </cfRule>
  </conditionalFormatting>
  <conditionalFormatting sqref="AB8">
    <cfRule type="cellIs" dxfId="1465" priority="42" operator="equal">
      <formula>0</formula>
    </cfRule>
  </conditionalFormatting>
  <conditionalFormatting sqref="AB8">
    <cfRule type="cellIs" dxfId="1464" priority="41" operator="greaterThan">
      <formula>1179</formula>
    </cfRule>
  </conditionalFormatting>
  <conditionalFormatting sqref="AB8">
    <cfRule type="cellIs" dxfId="1463" priority="40" operator="greaterThan">
      <formula>99</formula>
    </cfRule>
  </conditionalFormatting>
  <conditionalFormatting sqref="AB8">
    <cfRule type="cellIs" dxfId="1462" priority="39" operator="greaterThan">
      <formula>0.99</formula>
    </cfRule>
  </conditionalFormatting>
  <conditionalFormatting sqref="AH11:AH31">
    <cfRule type="cellIs" dxfId="1461" priority="37" operator="greaterThan">
      <formula>$AH$8</formula>
    </cfRule>
    <cfRule type="cellIs" dxfId="1460" priority="38" operator="greaterThan">
      <formula>$AH$8</formula>
    </cfRule>
  </conditionalFormatting>
  <conditionalFormatting sqref="AB11:AB34">
    <cfRule type="containsText" dxfId="1459" priority="32" operator="containsText" text="N/A">
      <formula>NOT(ISERROR(SEARCH("N/A",AB11)))</formula>
    </cfRule>
    <cfRule type="cellIs" dxfId="1458" priority="35" operator="equal">
      <formula>0</formula>
    </cfRule>
  </conditionalFormatting>
  <conditionalFormatting sqref="AB11:AB34">
    <cfRule type="cellIs" dxfId="1457" priority="34" operator="greaterThanOrEqual">
      <formula>1185</formula>
    </cfRule>
  </conditionalFormatting>
  <conditionalFormatting sqref="AB11:AB34">
    <cfRule type="cellIs" dxfId="1456" priority="33" operator="between">
      <formula>0.1</formula>
      <formula>1184</formula>
    </cfRule>
  </conditionalFormatting>
  <conditionalFormatting sqref="AO11:AO34 AN11:AN35">
    <cfRule type="cellIs" dxfId="1455" priority="31" operator="equal">
      <formula>0</formula>
    </cfRule>
  </conditionalFormatting>
  <conditionalFormatting sqref="AO11:AO34 AN11:AN35">
    <cfRule type="cellIs" dxfId="1454" priority="30" operator="greaterThan">
      <formula>1179</formula>
    </cfRule>
  </conditionalFormatting>
  <conditionalFormatting sqref="AO11:AO34 AN11:AN35">
    <cfRule type="cellIs" dxfId="1453" priority="29" operator="greaterThan">
      <formula>99</formula>
    </cfRule>
  </conditionalFormatting>
  <conditionalFormatting sqref="AO11:AO34 AN11:AN35">
    <cfRule type="cellIs" dxfId="1452" priority="28" operator="greaterThan">
      <formula>0.99</formula>
    </cfRule>
  </conditionalFormatting>
  <conditionalFormatting sqref="AQ11:AQ34">
    <cfRule type="cellIs" dxfId="1451" priority="27" operator="equal">
      <formula>0</formula>
    </cfRule>
  </conditionalFormatting>
  <conditionalFormatting sqref="AQ11:AQ34">
    <cfRule type="cellIs" dxfId="1450" priority="26" operator="greaterThan">
      <formula>1179</formula>
    </cfRule>
  </conditionalFormatting>
  <conditionalFormatting sqref="AQ11:AQ34">
    <cfRule type="cellIs" dxfId="1449" priority="25" operator="greaterThan">
      <formula>99</formula>
    </cfRule>
  </conditionalFormatting>
  <conditionalFormatting sqref="AQ11:AQ34">
    <cfRule type="cellIs" dxfId="1448" priority="24" operator="greaterThan">
      <formula>0.99</formula>
    </cfRule>
  </conditionalFormatting>
  <conditionalFormatting sqref="Z11:Z34">
    <cfRule type="containsText" dxfId="1447" priority="20" operator="containsText" text="N/A">
      <formula>NOT(ISERROR(SEARCH("N/A",Z11)))</formula>
    </cfRule>
    <cfRule type="cellIs" dxfId="1446" priority="23" operator="equal">
      <formula>0</formula>
    </cfRule>
  </conditionalFormatting>
  <conditionalFormatting sqref="Z11:Z34">
    <cfRule type="cellIs" dxfId="1445" priority="22" operator="greaterThanOrEqual">
      <formula>1185</formula>
    </cfRule>
  </conditionalFormatting>
  <conditionalFormatting sqref="Z11:Z34">
    <cfRule type="cellIs" dxfId="1444" priority="21" operator="between">
      <formula>0.1</formula>
      <formula>1184</formula>
    </cfRule>
  </conditionalFormatting>
  <conditionalFormatting sqref="AJ11:AN35">
    <cfRule type="cellIs" dxfId="1443" priority="19" operator="equal">
      <formula>0</formula>
    </cfRule>
  </conditionalFormatting>
  <conditionalFormatting sqref="AJ11:AN35">
    <cfRule type="cellIs" dxfId="1442" priority="18" operator="greaterThan">
      <formula>1179</formula>
    </cfRule>
  </conditionalFormatting>
  <conditionalFormatting sqref="AJ11:AN35">
    <cfRule type="cellIs" dxfId="1441" priority="17" operator="greaterThan">
      <formula>99</formula>
    </cfRule>
  </conditionalFormatting>
  <conditionalFormatting sqref="AJ11:AN35">
    <cfRule type="cellIs" dxfId="1440" priority="16" operator="greaterThan">
      <formula>0.99</formula>
    </cfRule>
  </conditionalFormatting>
  <conditionalFormatting sqref="AP11:AP34">
    <cfRule type="cellIs" dxfId="1439" priority="15" operator="equal">
      <formula>0</formula>
    </cfRule>
  </conditionalFormatting>
  <conditionalFormatting sqref="AP11:AP34">
    <cfRule type="cellIs" dxfId="1438" priority="14" operator="greaterThan">
      <formula>1179</formula>
    </cfRule>
  </conditionalFormatting>
  <conditionalFormatting sqref="AP11:AP34">
    <cfRule type="cellIs" dxfId="1437" priority="13" operator="greaterThan">
      <formula>99</formula>
    </cfRule>
  </conditionalFormatting>
  <conditionalFormatting sqref="AP11:AP34">
    <cfRule type="cellIs" dxfId="1436" priority="12" operator="greaterThan">
      <formula>0.99</formula>
    </cfRule>
  </conditionalFormatting>
  <conditionalFormatting sqref="AH32:AH34">
    <cfRule type="cellIs" dxfId="1435" priority="10" operator="greaterThan">
      <formula>$AH$8</formula>
    </cfRule>
    <cfRule type="cellIs" dxfId="1434" priority="11" operator="greaterThan">
      <formula>$AH$8</formula>
    </cfRule>
  </conditionalFormatting>
  <conditionalFormatting sqref="AI11:AI34">
    <cfRule type="cellIs" dxfId="1433" priority="9" operator="greaterThan">
      <formula>$AI$8</formula>
    </cfRule>
  </conditionalFormatting>
  <conditionalFormatting sqref="AM20:AN22 AL11:AL34 AL23:AN31">
    <cfRule type="cellIs" dxfId="1432" priority="8" operator="equal">
      <formula>0</formula>
    </cfRule>
  </conditionalFormatting>
  <conditionalFormatting sqref="AM20:AN22 AL11:AL34 AL23:AN31">
    <cfRule type="cellIs" dxfId="1431" priority="7" operator="greaterThan">
      <formula>1179</formula>
    </cfRule>
  </conditionalFormatting>
  <conditionalFormatting sqref="AM20:AN22 AL11:AL34 AL23:AN31">
    <cfRule type="cellIs" dxfId="1430" priority="6" operator="greaterThan">
      <formula>99</formula>
    </cfRule>
  </conditionalFormatting>
  <conditionalFormatting sqref="AM20:AN22 AL11:AL34 AL23:AN31">
    <cfRule type="cellIs" dxfId="1429" priority="5" operator="greaterThan">
      <formula>0.99</formula>
    </cfRule>
  </conditionalFormatting>
  <conditionalFormatting sqref="AM16:AM34">
    <cfRule type="cellIs" dxfId="1428" priority="4" operator="equal">
      <formula>0</formula>
    </cfRule>
  </conditionalFormatting>
  <conditionalFormatting sqref="AM16:AM34">
    <cfRule type="cellIs" dxfId="1427" priority="3" operator="greaterThan">
      <formula>1179</formula>
    </cfRule>
  </conditionalFormatting>
  <conditionalFormatting sqref="AM16:AM34">
    <cfRule type="cellIs" dxfId="1426" priority="2" operator="greaterThan">
      <formula>99</formula>
    </cfRule>
  </conditionalFormatting>
  <conditionalFormatting sqref="AM16:AM34">
    <cfRule type="cellIs" dxfId="1425"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30" zoomScaleNormal="100" workbookViewId="0">
      <selection activeCell="B45" sqref="B45:B48"/>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87"/>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90" t="s">
        <v>10</v>
      </c>
      <c r="I7" s="108" t="s">
        <v>11</v>
      </c>
      <c r="J7" s="108" t="s">
        <v>12</v>
      </c>
      <c r="K7" s="108" t="s">
        <v>13</v>
      </c>
      <c r="L7" s="12"/>
      <c r="M7" s="12"/>
      <c r="N7" s="12"/>
      <c r="O7" s="190"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42571</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31080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88" t="s">
        <v>51</v>
      </c>
      <c r="V9" s="188" t="s">
        <v>52</v>
      </c>
      <c r="W9" s="233" t="s">
        <v>53</v>
      </c>
      <c r="X9" s="234" t="s">
        <v>54</v>
      </c>
      <c r="Y9" s="235"/>
      <c r="Z9" s="235"/>
      <c r="AA9" s="235"/>
      <c r="AB9" s="235"/>
      <c r="AC9" s="235"/>
      <c r="AD9" s="235"/>
      <c r="AE9" s="236"/>
      <c r="AF9" s="186" t="s">
        <v>55</v>
      </c>
      <c r="AG9" s="186" t="s">
        <v>56</v>
      </c>
      <c r="AH9" s="222" t="s">
        <v>57</v>
      </c>
      <c r="AI9" s="237" t="s">
        <v>58</v>
      </c>
      <c r="AJ9" s="188" t="s">
        <v>59</v>
      </c>
      <c r="AK9" s="188" t="s">
        <v>60</v>
      </c>
      <c r="AL9" s="188" t="s">
        <v>61</v>
      </c>
      <c r="AM9" s="188" t="s">
        <v>62</v>
      </c>
      <c r="AN9" s="188" t="s">
        <v>63</v>
      </c>
      <c r="AO9" s="188" t="s">
        <v>64</v>
      </c>
      <c r="AP9" s="188" t="s">
        <v>65</v>
      </c>
      <c r="AQ9" s="220" t="s">
        <v>66</v>
      </c>
      <c r="AR9" s="188" t="s">
        <v>67</v>
      </c>
      <c r="AS9" s="222" t="s">
        <v>68</v>
      </c>
      <c r="AV9" s="35" t="s">
        <v>69</v>
      </c>
      <c r="AW9" s="35" t="s">
        <v>70</v>
      </c>
      <c r="AY9" s="36" t="s">
        <v>71</v>
      </c>
    </row>
    <row r="10" spans="2:51" x14ac:dyDescent="0.25">
      <c r="B10" s="188" t="s">
        <v>72</v>
      </c>
      <c r="C10" s="188" t="s">
        <v>73</v>
      </c>
      <c r="D10" s="188" t="s">
        <v>74</v>
      </c>
      <c r="E10" s="188" t="s">
        <v>75</v>
      </c>
      <c r="F10" s="188" t="s">
        <v>74</v>
      </c>
      <c r="G10" s="188" t="s">
        <v>75</v>
      </c>
      <c r="H10" s="216"/>
      <c r="I10" s="188" t="s">
        <v>75</v>
      </c>
      <c r="J10" s="188" t="s">
        <v>75</v>
      </c>
      <c r="K10" s="188" t="s">
        <v>75</v>
      </c>
      <c r="L10" s="28" t="s">
        <v>29</v>
      </c>
      <c r="M10" s="219"/>
      <c r="N10" s="28" t="s">
        <v>29</v>
      </c>
      <c r="O10" s="221"/>
      <c r="P10" s="221"/>
      <c r="Q10" s="1">
        <f>'JULY 19'!Q34</f>
        <v>9884066</v>
      </c>
      <c r="R10" s="230"/>
      <c r="S10" s="231"/>
      <c r="T10" s="232"/>
      <c r="U10" s="188" t="s">
        <v>75</v>
      </c>
      <c r="V10" s="188" t="s">
        <v>75</v>
      </c>
      <c r="W10" s="233"/>
      <c r="X10" s="37" t="s">
        <v>76</v>
      </c>
      <c r="Y10" s="37" t="s">
        <v>77</v>
      </c>
      <c r="Z10" s="37" t="s">
        <v>78</v>
      </c>
      <c r="AA10" s="37" t="s">
        <v>79</v>
      </c>
      <c r="AB10" s="37" t="s">
        <v>80</v>
      </c>
      <c r="AC10" s="37" t="s">
        <v>81</v>
      </c>
      <c r="AD10" s="37" t="s">
        <v>82</v>
      </c>
      <c r="AE10" s="37" t="s">
        <v>83</v>
      </c>
      <c r="AF10" s="38"/>
      <c r="AG10" s="1">
        <f>'JULY 19'!AG34</f>
        <v>48517800</v>
      </c>
      <c r="AH10" s="222"/>
      <c r="AI10" s="238"/>
      <c r="AJ10" s="188" t="s">
        <v>84</v>
      </c>
      <c r="AK10" s="188" t="s">
        <v>84</v>
      </c>
      <c r="AL10" s="188" t="s">
        <v>84</v>
      </c>
      <c r="AM10" s="188" t="s">
        <v>84</v>
      </c>
      <c r="AN10" s="188" t="s">
        <v>84</v>
      </c>
      <c r="AO10" s="188" t="s">
        <v>84</v>
      </c>
      <c r="AP10" s="1">
        <f>'JULY 19'!AP34</f>
        <v>11042093</v>
      </c>
      <c r="AQ10" s="221"/>
      <c r="AR10" s="189" t="s">
        <v>85</v>
      </c>
      <c r="AS10" s="222"/>
      <c r="AV10" s="39" t="s">
        <v>86</v>
      </c>
      <c r="AW10" s="39" t="s">
        <v>87</v>
      </c>
      <c r="AY10" s="80" t="s">
        <v>126</v>
      </c>
    </row>
    <row r="11" spans="2:51" x14ac:dyDescent="0.25">
      <c r="B11" s="40">
        <v>2</v>
      </c>
      <c r="C11" s="40">
        <v>4.1666666666666664E-2</v>
      </c>
      <c r="D11" s="102">
        <v>3</v>
      </c>
      <c r="E11" s="41">
        <f t="shared" ref="E11:E34" si="0">D11/1.42</f>
        <v>2.1126760563380285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141</v>
      </c>
      <c r="P11" s="103">
        <v>109</v>
      </c>
      <c r="Q11" s="103">
        <v>9888780</v>
      </c>
      <c r="R11" s="46">
        <f>IF(ISBLANK(Q11),"-",Q11-Q10)</f>
        <v>4714</v>
      </c>
      <c r="S11" s="47">
        <f>R11*24/1000</f>
        <v>113.136</v>
      </c>
      <c r="T11" s="47">
        <f>R11/1000</f>
        <v>4.7140000000000004</v>
      </c>
      <c r="U11" s="104">
        <v>3.9</v>
      </c>
      <c r="V11" s="104">
        <f>U11</f>
        <v>3.9</v>
      </c>
      <c r="W11" s="105" t="s">
        <v>131</v>
      </c>
      <c r="X11" s="107">
        <v>0</v>
      </c>
      <c r="Y11" s="107">
        <v>0</v>
      </c>
      <c r="Z11" s="107">
        <v>1066</v>
      </c>
      <c r="AA11" s="107">
        <v>1185</v>
      </c>
      <c r="AB11" s="107">
        <v>1187</v>
      </c>
      <c r="AC11" s="48" t="s">
        <v>90</v>
      </c>
      <c r="AD11" s="48" t="s">
        <v>90</v>
      </c>
      <c r="AE11" s="48" t="s">
        <v>90</v>
      </c>
      <c r="AF11" s="106" t="s">
        <v>90</v>
      </c>
      <c r="AG11" s="112">
        <v>48518940</v>
      </c>
      <c r="AH11" s="49">
        <f>IF(ISBLANK(AG11),"-",AG11-AG10)</f>
        <v>1140</v>
      </c>
      <c r="AI11" s="50">
        <f>AH11/T11</f>
        <v>241.83283835383961</v>
      </c>
      <c r="AJ11" s="95">
        <v>0</v>
      </c>
      <c r="AK11" s="95">
        <v>0</v>
      </c>
      <c r="AL11" s="95">
        <v>1</v>
      </c>
      <c r="AM11" s="95">
        <v>1</v>
      </c>
      <c r="AN11" s="95">
        <v>1</v>
      </c>
      <c r="AO11" s="95">
        <v>0.7</v>
      </c>
      <c r="AP11" s="107">
        <v>11042799</v>
      </c>
      <c r="AQ11" s="107">
        <f t="shared" ref="AQ11:AQ34" si="1">AP11-AP10</f>
        <v>706</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137</v>
      </c>
      <c r="P12" s="103">
        <v>109</v>
      </c>
      <c r="Q12" s="103">
        <v>9893388</v>
      </c>
      <c r="R12" s="46">
        <f t="shared" ref="R12:R34" si="4">IF(ISBLANK(Q12),"-",Q12-Q11)</f>
        <v>4608</v>
      </c>
      <c r="S12" s="47">
        <f t="shared" ref="S12:S34" si="5">R12*24/1000</f>
        <v>110.592</v>
      </c>
      <c r="T12" s="47">
        <f t="shared" ref="T12:T34" si="6">R12/1000</f>
        <v>4.6079999999999997</v>
      </c>
      <c r="U12" s="104">
        <v>5.4</v>
      </c>
      <c r="V12" s="104">
        <f t="shared" ref="V12:V34" si="7">U12</f>
        <v>5.4</v>
      </c>
      <c r="W12" s="105" t="s">
        <v>131</v>
      </c>
      <c r="X12" s="107">
        <v>0</v>
      </c>
      <c r="Y12" s="107">
        <v>0</v>
      </c>
      <c r="Z12" s="107">
        <v>1066</v>
      </c>
      <c r="AA12" s="107">
        <v>1185</v>
      </c>
      <c r="AB12" s="107">
        <v>1187</v>
      </c>
      <c r="AC12" s="48" t="s">
        <v>90</v>
      </c>
      <c r="AD12" s="48" t="s">
        <v>90</v>
      </c>
      <c r="AE12" s="48" t="s">
        <v>90</v>
      </c>
      <c r="AF12" s="106" t="s">
        <v>90</v>
      </c>
      <c r="AG12" s="112">
        <v>48520052</v>
      </c>
      <c r="AH12" s="49">
        <f>IF(ISBLANK(AG12),"-",AG12-AG11)</f>
        <v>1112</v>
      </c>
      <c r="AI12" s="50">
        <f t="shared" ref="AI12:AI34" si="8">AH12/T12</f>
        <v>241.31944444444446</v>
      </c>
      <c r="AJ12" s="95">
        <v>0</v>
      </c>
      <c r="AK12" s="95">
        <v>0</v>
      </c>
      <c r="AL12" s="95">
        <v>1</v>
      </c>
      <c r="AM12" s="95">
        <v>1</v>
      </c>
      <c r="AN12" s="95">
        <v>1</v>
      </c>
      <c r="AO12" s="95">
        <v>0.7</v>
      </c>
      <c r="AP12" s="107">
        <v>11043581</v>
      </c>
      <c r="AQ12" s="107">
        <f t="shared" si="1"/>
        <v>782</v>
      </c>
      <c r="AR12" s="110">
        <v>1.05</v>
      </c>
      <c r="AS12" s="52" t="s">
        <v>113</v>
      </c>
      <c r="AV12" s="39" t="s">
        <v>92</v>
      </c>
      <c r="AW12" s="39" t="s">
        <v>93</v>
      </c>
      <c r="AY12" s="80" t="s">
        <v>124</v>
      </c>
    </row>
    <row r="13" spans="2:51" x14ac:dyDescent="0.25">
      <c r="B13" s="40">
        <v>2.0833333333333299</v>
      </c>
      <c r="C13" s="40">
        <v>0.125</v>
      </c>
      <c r="D13" s="102">
        <v>4</v>
      </c>
      <c r="E13" s="41">
        <f t="shared" si="0"/>
        <v>2.8169014084507045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133</v>
      </c>
      <c r="P13" s="103">
        <v>108</v>
      </c>
      <c r="Q13" s="103">
        <v>9897912</v>
      </c>
      <c r="R13" s="46">
        <f t="shared" si="4"/>
        <v>4524</v>
      </c>
      <c r="S13" s="47">
        <f t="shared" si="5"/>
        <v>108.57599999999999</v>
      </c>
      <c r="T13" s="47">
        <f t="shared" si="6"/>
        <v>4.524</v>
      </c>
      <c r="U13" s="104">
        <v>6.9</v>
      </c>
      <c r="V13" s="104">
        <f t="shared" si="7"/>
        <v>6.9</v>
      </c>
      <c r="W13" s="105" t="s">
        <v>131</v>
      </c>
      <c r="X13" s="107">
        <v>0</v>
      </c>
      <c r="Y13" s="107">
        <v>0</v>
      </c>
      <c r="Z13" s="107">
        <v>1066</v>
      </c>
      <c r="AA13" s="107">
        <v>1185</v>
      </c>
      <c r="AB13" s="107">
        <v>1147</v>
      </c>
      <c r="AC13" s="48" t="s">
        <v>90</v>
      </c>
      <c r="AD13" s="48" t="s">
        <v>90</v>
      </c>
      <c r="AE13" s="48" t="s">
        <v>90</v>
      </c>
      <c r="AF13" s="106" t="s">
        <v>90</v>
      </c>
      <c r="AG13" s="112">
        <v>48521112</v>
      </c>
      <c r="AH13" s="49">
        <f>IF(ISBLANK(AG13),"-",AG13-AG12)</f>
        <v>1060</v>
      </c>
      <c r="AI13" s="50">
        <f t="shared" si="8"/>
        <v>234.30592396109637</v>
      </c>
      <c r="AJ13" s="95">
        <v>0</v>
      </c>
      <c r="AK13" s="95">
        <v>0</v>
      </c>
      <c r="AL13" s="95">
        <v>1</v>
      </c>
      <c r="AM13" s="95">
        <v>1</v>
      </c>
      <c r="AN13" s="95">
        <v>1</v>
      </c>
      <c r="AO13" s="95">
        <v>0.7</v>
      </c>
      <c r="AP13" s="107">
        <v>11044477</v>
      </c>
      <c r="AQ13" s="107">
        <f t="shared" si="1"/>
        <v>896</v>
      </c>
      <c r="AR13" s="51"/>
      <c r="AS13" s="52" t="s">
        <v>113</v>
      </c>
      <c r="AV13" s="39" t="s">
        <v>94</v>
      </c>
      <c r="AW13" s="39" t="s">
        <v>95</v>
      </c>
      <c r="AY13" s="80" t="s">
        <v>129</v>
      </c>
    </row>
    <row r="14" spans="2:51" x14ac:dyDescent="0.25">
      <c r="B14" s="40">
        <v>2.125</v>
      </c>
      <c r="C14" s="40">
        <v>0.16666666666666699</v>
      </c>
      <c r="D14" s="102">
        <v>4</v>
      </c>
      <c r="E14" s="41">
        <f t="shared" si="0"/>
        <v>2.8169014084507045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126</v>
      </c>
      <c r="P14" s="103">
        <v>114</v>
      </c>
      <c r="Q14" s="103">
        <v>9902359</v>
      </c>
      <c r="R14" s="46">
        <f t="shared" si="4"/>
        <v>4447</v>
      </c>
      <c r="S14" s="47">
        <f t="shared" si="5"/>
        <v>106.72799999999999</v>
      </c>
      <c r="T14" s="47">
        <f t="shared" si="6"/>
        <v>4.4470000000000001</v>
      </c>
      <c r="U14" s="104">
        <v>8.6</v>
      </c>
      <c r="V14" s="104">
        <f t="shared" si="7"/>
        <v>8.6</v>
      </c>
      <c r="W14" s="105" t="s">
        <v>131</v>
      </c>
      <c r="X14" s="107">
        <v>0</v>
      </c>
      <c r="Y14" s="107">
        <v>0</v>
      </c>
      <c r="Z14" s="107">
        <v>1087</v>
      </c>
      <c r="AA14" s="107">
        <v>1185</v>
      </c>
      <c r="AB14" s="107">
        <v>1156</v>
      </c>
      <c r="AC14" s="48" t="s">
        <v>90</v>
      </c>
      <c r="AD14" s="48" t="s">
        <v>90</v>
      </c>
      <c r="AE14" s="48" t="s">
        <v>90</v>
      </c>
      <c r="AF14" s="106" t="s">
        <v>90</v>
      </c>
      <c r="AG14" s="112">
        <v>48522204</v>
      </c>
      <c r="AH14" s="49">
        <f t="shared" ref="AH14:AH34" si="9">IF(ISBLANK(AG14),"-",AG14-AG13)</f>
        <v>1092</v>
      </c>
      <c r="AI14" s="50">
        <f t="shared" si="8"/>
        <v>245.55880368787948</v>
      </c>
      <c r="AJ14" s="95">
        <v>0</v>
      </c>
      <c r="AK14" s="95">
        <v>0</v>
      </c>
      <c r="AL14" s="95">
        <v>1</v>
      </c>
      <c r="AM14" s="95">
        <v>1</v>
      </c>
      <c r="AN14" s="95">
        <v>1</v>
      </c>
      <c r="AO14" s="95">
        <v>0.7</v>
      </c>
      <c r="AP14" s="107">
        <v>11045245</v>
      </c>
      <c r="AQ14" s="107">
        <f>AP14-AP13</f>
        <v>768</v>
      </c>
      <c r="AR14" s="51"/>
      <c r="AS14" s="52" t="s">
        <v>113</v>
      </c>
      <c r="AT14" s="54"/>
      <c r="AV14" s="39" t="s">
        <v>96</v>
      </c>
      <c r="AW14" s="39" t="s">
        <v>97</v>
      </c>
      <c r="AY14" s="80" t="s">
        <v>140</v>
      </c>
    </row>
    <row r="15" spans="2:51" ht="14.25" customHeight="1" x14ac:dyDescent="0.25">
      <c r="B15" s="40">
        <v>2.1666666666666701</v>
      </c>
      <c r="C15" s="40">
        <v>0.20833333333333301</v>
      </c>
      <c r="D15" s="102">
        <v>4</v>
      </c>
      <c r="E15" s="41">
        <f t="shared" si="0"/>
        <v>2.8169014084507045</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126</v>
      </c>
      <c r="P15" s="103">
        <v>122</v>
      </c>
      <c r="Q15" s="103">
        <v>9906876</v>
      </c>
      <c r="R15" s="46">
        <f t="shared" si="4"/>
        <v>4517</v>
      </c>
      <c r="S15" s="47">
        <f t="shared" si="5"/>
        <v>108.408</v>
      </c>
      <c r="T15" s="47">
        <f t="shared" si="6"/>
        <v>4.5170000000000003</v>
      </c>
      <c r="U15" s="104">
        <v>9.5</v>
      </c>
      <c r="V15" s="104">
        <f t="shared" si="7"/>
        <v>9.5</v>
      </c>
      <c r="W15" s="105" t="s">
        <v>131</v>
      </c>
      <c r="X15" s="107">
        <v>0</v>
      </c>
      <c r="Y15" s="107">
        <v>0</v>
      </c>
      <c r="Z15" s="107">
        <v>1086</v>
      </c>
      <c r="AA15" s="107">
        <v>1185</v>
      </c>
      <c r="AB15" s="107">
        <v>1187</v>
      </c>
      <c r="AC15" s="48" t="s">
        <v>90</v>
      </c>
      <c r="AD15" s="48" t="s">
        <v>90</v>
      </c>
      <c r="AE15" s="48" t="s">
        <v>90</v>
      </c>
      <c r="AF15" s="106" t="s">
        <v>90</v>
      </c>
      <c r="AG15" s="112">
        <v>48523348</v>
      </c>
      <c r="AH15" s="49">
        <f t="shared" si="9"/>
        <v>1144</v>
      </c>
      <c r="AI15" s="50">
        <f t="shared" si="8"/>
        <v>253.26544166482176</v>
      </c>
      <c r="AJ15" s="95">
        <v>0</v>
      </c>
      <c r="AK15" s="95">
        <v>0</v>
      </c>
      <c r="AL15" s="95">
        <v>1</v>
      </c>
      <c r="AM15" s="95">
        <v>1</v>
      </c>
      <c r="AN15" s="95">
        <v>1</v>
      </c>
      <c r="AO15" s="95">
        <v>0.7</v>
      </c>
      <c r="AP15" s="107">
        <v>11045533</v>
      </c>
      <c r="AQ15" s="107">
        <f>AP15-AP14</f>
        <v>288</v>
      </c>
      <c r="AR15" s="51"/>
      <c r="AS15" s="52" t="s">
        <v>113</v>
      </c>
      <c r="AV15" s="39" t="s">
        <v>98</v>
      </c>
      <c r="AW15" s="39" t="s">
        <v>99</v>
      </c>
      <c r="AY15" s="94"/>
    </row>
    <row r="16" spans="2:51" x14ac:dyDescent="0.25">
      <c r="B16" s="40">
        <v>2.2083333333333299</v>
      </c>
      <c r="C16" s="40">
        <v>0.25</v>
      </c>
      <c r="D16" s="102">
        <v>4</v>
      </c>
      <c r="E16" s="41">
        <f t="shared" si="0"/>
        <v>2.8169014084507045</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145</v>
      </c>
      <c r="P16" s="103">
        <v>136</v>
      </c>
      <c r="Q16" s="103">
        <v>9911510</v>
      </c>
      <c r="R16" s="46">
        <f t="shared" si="4"/>
        <v>4634</v>
      </c>
      <c r="S16" s="47">
        <f t="shared" si="5"/>
        <v>111.21599999999999</v>
      </c>
      <c r="T16" s="47">
        <f t="shared" si="6"/>
        <v>4.6340000000000003</v>
      </c>
      <c r="U16" s="104">
        <v>9.5</v>
      </c>
      <c r="V16" s="104">
        <f t="shared" si="7"/>
        <v>9.5</v>
      </c>
      <c r="W16" s="105" t="s">
        <v>131</v>
      </c>
      <c r="X16" s="107">
        <v>0</v>
      </c>
      <c r="Y16" s="107">
        <v>0</v>
      </c>
      <c r="Z16" s="107">
        <v>1186</v>
      </c>
      <c r="AA16" s="107">
        <v>1185</v>
      </c>
      <c r="AB16" s="107">
        <v>1187</v>
      </c>
      <c r="AC16" s="48" t="s">
        <v>90</v>
      </c>
      <c r="AD16" s="48" t="s">
        <v>90</v>
      </c>
      <c r="AE16" s="48" t="s">
        <v>90</v>
      </c>
      <c r="AF16" s="106" t="s">
        <v>90</v>
      </c>
      <c r="AG16" s="112">
        <v>48524668</v>
      </c>
      <c r="AH16" s="49">
        <f t="shared" si="9"/>
        <v>1320</v>
      </c>
      <c r="AI16" s="50">
        <f t="shared" si="8"/>
        <v>284.85110056107033</v>
      </c>
      <c r="AJ16" s="95">
        <v>0</v>
      </c>
      <c r="AK16" s="95">
        <v>0</v>
      </c>
      <c r="AL16" s="95">
        <v>1</v>
      </c>
      <c r="AM16" s="95">
        <v>1</v>
      </c>
      <c r="AN16" s="95">
        <v>1</v>
      </c>
      <c r="AO16" s="95">
        <v>0</v>
      </c>
      <c r="AP16" s="107">
        <v>11045533</v>
      </c>
      <c r="AQ16" s="107">
        <f>AP16-AP15</f>
        <v>0</v>
      </c>
      <c r="AR16" s="53">
        <v>1.1399999999999999</v>
      </c>
      <c r="AS16" s="52" t="s">
        <v>101</v>
      </c>
      <c r="AV16" s="39" t="s">
        <v>102</v>
      </c>
      <c r="AW16" s="39" t="s">
        <v>103</v>
      </c>
      <c r="AY16" s="94"/>
    </row>
    <row r="17" spans="1:51" x14ac:dyDescent="0.25">
      <c r="B17" s="40">
        <v>2.25</v>
      </c>
      <c r="C17" s="40">
        <v>0.29166666666666702</v>
      </c>
      <c r="D17" s="102">
        <v>4</v>
      </c>
      <c r="E17" s="41">
        <f t="shared" si="0"/>
        <v>2.8169014084507045</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135</v>
      </c>
      <c r="P17" s="103">
        <v>145</v>
      </c>
      <c r="Q17" s="103">
        <v>9917328</v>
      </c>
      <c r="R17" s="46">
        <f t="shared" si="4"/>
        <v>5818</v>
      </c>
      <c r="S17" s="47">
        <f t="shared" si="5"/>
        <v>139.63200000000001</v>
      </c>
      <c r="T17" s="47">
        <f t="shared" si="6"/>
        <v>5.8179999999999996</v>
      </c>
      <c r="U17" s="104">
        <v>9.1</v>
      </c>
      <c r="V17" s="104">
        <f t="shared" si="7"/>
        <v>9.1</v>
      </c>
      <c r="W17" s="105" t="s">
        <v>127</v>
      </c>
      <c r="X17" s="107">
        <v>1047</v>
      </c>
      <c r="Y17" s="107">
        <v>0</v>
      </c>
      <c r="Z17" s="107">
        <v>1186</v>
      </c>
      <c r="AA17" s="107">
        <v>1185</v>
      </c>
      <c r="AB17" s="107">
        <v>1187</v>
      </c>
      <c r="AC17" s="48" t="s">
        <v>90</v>
      </c>
      <c r="AD17" s="48" t="s">
        <v>90</v>
      </c>
      <c r="AE17" s="48" t="s">
        <v>90</v>
      </c>
      <c r="AF17" s="106" t="s">
        <v>90</v>
      </c>
      <c r="AG17" s="112">
        <v>48525980</v>
      </c>
      <c r="AH17" s="49">
        <f t="shared" si="9"/>
        <v>1312</v>
      </c>
      <c r="AI17" s="50">
        <f t="shared" si="8"/>
        <v>225.50704709522174</v>
      </c>
      <c r="AJ17" s="95">
        <v>1</v>
      </c>
      <c r="AK17" s="95">
        <v>0</v>
      </c>
      <c r="AL17" s="95">
        <v>1</v>
      </c>
      <c r="AM17" s="95">
        <v>1</v>
      </c>
      <c r="AN17" s="95">
        <v>1</v>
      </c>
      <c r="AO17" s="95">
        <v>0</v>
      </c>
      <c r="AP17" s="107">
        <v>11045533</v>
      </c>
      <c r="AQ17" s="107">
        <f t="shared" si="1"/>
        <v>0</v>
      </c>
      <c r="AR17" s="51"/>
      <c r="AS17" s="52" t="s">
        <v>101</v>
      </c>
      <c r="AT17" s="54"/>
      <c r="AV17" s="39" t="s">
        <v>104</v>
      </c>
      <c r="AW17" s="39" t="s">
        <v>105</v>
      </c>
      <c r="AY17" s="97"/>
    </row>
    <row r="18" spans="1:51" x14ac:dyDescent="0.25">
      <c r="B18" s="40">
        <v>2.2916666666666701</v>
      </c>
      <c r="C18" s="40">
        <v>0.33333333333333298</v>
      </c>
      <c r="D18" s="102">
        <v>4</v>
      </c>
      <c r="E18" s="41">
        <f t="shared" si="0"/>
        <v>2.8169014084507045</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135</v>
      </c>
      <c r="P18" s="103">
        <v>149</v>
      </c>
      <c r="Q18" s="103">
        <v>9923432</v>
      </c>
      <c r="R18" s="46">
        <f t="shared" si="4"/>
        <v>6104</v>
      </c>
      <c r="S18" s="47">
        <f t="shared" si="5"/>
        <v>146.49600000000001</v>
      </c>
      <c r="T18" s="47">
        <f t="shared" si="6"/>
        <v>6.1040000000000001</v>
      </c>
      <c r="U18" s="104">
        <v>8.5</v>
      </c>
      <c r="V18" s="104">
        <f t="shared" si="7"/>
        <v>8.5</v>
      </c>
      <c r="W18" s="105" t="s">
        <v>127</v>
      </c>
      <c r="X18" s="107">
        <v>1046</v>
      </c>
      <c r="Y18" s="107">
        <v>0</v>
      </c>
      <c r="Z18" s="107">
        <v>1187</v>
      </c>
      <c r="AA18" s="107">
        <v>1185</v>
      </c>
      <c r="AB18" s="107">
        <v>1187</v>
      </c>
      <c r="AC18" s="48" t="s">
        <v>90</v>
      </c>
      <c r="AD18" s="48" t="s">
        <v>90</v>
      </c>
      <c r="AE18" s="48" t="s">
        <v>90</v>
      </c>
      <c r="AF18" s="106" t="s">
        <v>90</v>
      </c>
      <c r="AG18" s="112">
        <v>48527358</v>
      </c>
      <c r="AH18" s="49">
        <f t="shared" si="9"/>
        <v>1378</v>
      </c>
      <c r="AI18" s="50">
        <f t="shared" si="8"/>
        <v>225.75360419397117</v>
      </c>
      <c r="AJ18" s="95">
        <v>1</v>
      </c>
      <c r="AK18" s="95">
        <v>0</v>
      </c>
      <c r="AL18" s="95">
        <v>1</v>
      </c>
      <c r="AM18" s="95">
        <v>1</v>
      </c>
      <c r="AN18" s="95">
        <v>1</v>
      </c>
      <c r="AO18" s="95">
        <v>0</v>
      </c>
      <c r="AP18" s="107">
        <v>11045533</v>
      </c>
      <c r="AQ18" s="107">
        <f t="shared" si="1"/>
        <v>0</v>
      </c>
      <c r="AR18" s="51"/>
      <c r="AS18" s="52" t="s">
        <v>101</v>
      </c>
      <c r="AV18" s="39" t="s">
        <v>106</v>
      </c>
      <c r="AW18" s="39" t="s">
        <v>107</v>
      </c>
      <c r="AY18" s="97"/>
    </row>
    <row r="19" spans="1:51" x14ac:dyDescent="0.25">
      <c r="A19" s="94" t="s">
        <v>130</v>
      </c>
      <c r="B19" s="40">
        <v>2.3333333333333299</v>
      </c>
      <c r="C19" s="40">
        <v>0.375</v>
      </c>
      <c r="D19" s="102">
        <v>5</v>
      </c>
      <c r="E19" s="41">
        <f t="shared" si="0"/>
        <v>3.5211267605633805</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136</v>
      </c>
      <c r="P19" s="103">
        <v>146</v>
      </c>
      <c r="Q19" s="103">
        <v>9929474</v>
      </c>
      <c r="R19" s="46">
        <f t="shared" si="4"/>
        <v>6042</v>
      </c>
      <c r="S19" s="47">
        <f t="shared" si="5"/>
        <v>145.00800000000001</v>
      </c>
      <c r="T19" s="47">
        <f t="shared" si="6"/>
        <v>6.0419999999999998</v>
      </c>
      <c r="U19" s="104">
        <v>7.8</v>
      </c>
      <c r="V19" s="104">
        <f t="shared" si="7"/>
        <v>7.8</v>
      </c>
      <c r="W19" s="105" t="s">
        <v>127</v>
      </c>
      <c r="X19" s="107">
        <v>1047</v>
      </c>
      <c r="Y19" s="107">
        <v>0</v>
      </c>
      <c r="Z19" s="107">
        <v>1187</v>
      </c>
      <c r="AA19" s="107">
        <v>1185</v>
      </c>
      <c r="AB19" s="107">
        <v>1186</v>
      </c>
      <c r="AC19" s="48" t="s">
        <v>90</v>
      </c>
      <c r="AD19" s="48" t="s">
        <v>90</v>
      </c>
      <c r="AE19" s="48" t="s">
        <v>90</v>
      </c>
      <c r="AF19" s="106" t="s">
        <v>90</v>
      </c>
      <c r="AG19" s="112">
        <v>48528728</v>
      </c>
      <c r="AH19" s="49">
        <f t="shared" si="9"/>
        <v>1370</v>
      </c>
      <c r="AI19" s="50">
        <f t="shared" si="8"/>
        <v>226.74611055941742</v>
      </c>
      <c r="AJ19" s="95">
        <v>1</v>
      </c>
      <c r="AK19" s="95">
        <v>0</v>
      </c>
      <c r="AL19" s="95">
        <v>1</v>
      </c>
      <c r="AM19" s="95">
        <v>1</v>
      </c>
      <c r="AN19" s="95">
        <v>1</v>
      </c>
      <c r="AO19" s="95">
        <v>0</v>
      </c>
      <c r="AP19" s="107">
        <v>11045533</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139</v>
      </c>
      <c r="P20" s="103">
        <v>140</v>
      </c>
      <c r="Q20" s="103">
        <v>9935635</v>
      </c>
      <c r="R20" s="46">
        <f t="shared" si="4"/>
        <v>6161</v>
      </c>
      <c r="S20" s="47">
        <f t="shared" si="5"/>
        <v>147.864</v>
      </c>
      <c r="T20" s="47">
        <f t="shared" si="6"/>
        <v>6.1609999999999996</v>
      </c>
      <c r="U20" s="104">
        <v>7.3</v>
      </c>
      <c r="V20" s="104">
        <f t="shared" si="7"/>
        <v>7.3</v>
      </c>
      <c r="W20" s="105" t="s">
        <v>127</v>
      </c>
      <c r="X20" s="107">
        <v>1077</v>
      </c>
      <c r="Y20" s="107">
        <v>0</v>
      </c>
      <c r="Z20" s="107">
        <v>1186</v>
      </c>
      <c r="AA20" s="107">
        <v>1185</v>
      </c>
      <c r="AB20" s="107">
        <v>1186</v>
      </c>
      <c r="AC20" s="48" t="s">
        <v>90</v>
      </c>
      <c r="AD20" s="48" t="s">
        <v>90</v>
      </c>
      <c r="AE20" s="48" t="s">
        <v>90</v>
      </c>
      <c r="AF20" s="106" t="s">
        <v>90</v>
      </c>
      <c r="AG20" s="112">
        <v>48530104</v>
      </c>
      <c r="AH20" s="49">
        <f t="shared" si="9"/>
        <v>1376</v>
      </c>
      <c r="AI20" s="50">
        <f t="shared" si="8"/>
        <v>223.34036682356762</v>
      </c>
      <c r="AJ20" s="95">
        <v>1</v>
      </c>
      <c r="AK20" s="95">
        <v>0</v>
      </c>
      <c r="AL20" s="95">
        <v>1</v>
      </c>
      <c r="AM20" s="95">
        <v>1</v>
      </c>
      <c r="AN20" s="95">
        <v>1</v>
      </c>
      <c r="AO20" s="95">
        <v>0</v>
      </c>
      <c r="AP20" s="107">
        <v>11045533</v>
      </c>
      <c r="AQ20" s="107">
        <v>0</v>
      </c>
      <c r="AR20" s="53">
        <v>0.83</v>
      </c>
      <c r="AS20" s="52" t="s">
        <v>130</v>
      </c>
      <c r="AY20" s="97"/>
    </row>
    <row r="21" spans="1:51" x14ac:dyDescent="0.25">
      <c r="B21" s="40">
        <v>2.4166666666666701</v>
      </c>
      <c r="C21" s="40">
        <v>0.45833333333333298</v>
      </c>
      <c r="D21" s="102">
        <v>5</v>
      </c>
      <c r="E21" s="41">
        <f t="shared" si="0"/>
        <v>3.5211267605633805</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134</v>
      </c>
      <c r="P21" s="103">
        <v>142</v>
      </c>
      <c r="Q21" s="103">
        <v>9941786</v>
      </c>
      <c r="R21" s="46">
        <f t="shared" si="4"/>
        <v>6151</v>
      </c>
      <c r="S21" s="47">
        <f t="shared" si="5"/>
        <v>147.624</v>
      </c>
      <c r="T21" s="47">
        <f t="shared" si="6"/>
        <v>6.1509999999999998</v>
      </c>
      <c r="U21" s="104">
        <v>6.6</v>
      </c>
      <c r="V21" s="104">
        <f t="shared" si="7"/>
        <v>6.6</v>
      </c>
      <c r="W21" s="105" t="s">
        <v>127</v>
      </c>
      <c r="X21" s="107">
        <v>1047</v>
      </c>
      <c r="Y21" s="107">
        <v>0</v>
      </c>
      <c r="Z21" s="107">
        <v>1187</v>
      </c>
      <c r="AA21" s="107">
        <v>1185</v>
      </c>
      <c r="AB21" s="107">
        <v>1187</v>
      </c>
      <c r="AC21" s="48" t="s">
        <v>90</v>
      </c>
      <c r="AD21" s="48" t="s">
        <v>90</v>
      </c>
      <c r="AE21" s="48" t="s">
        <v>90</v>
      </c>
      <c r="AF21" s="106" t="s">
        <v>90</v>
      </c>
      <c r="AG21" s="112">
        <v>48531478</v>
      </c>
      <c r="AH21" s="49">
        <f t="shared" si="9"/>
        <v>1374</v>
      </c>
      <c r="AI21" s="50">
        <f t="shared" si="8"/>
        <v>223.37831246951717</v>
      </c>
      <c r="AJ21" s="95">
        <v>1</v>
      </c>
      <c r="AK21" s="95">
        <v>0</v>
      </c>
      <c r="AL21" s="95">
        <v>1</v>
      </c>
      <c r="AM21" s="95">
        <v>1</v>
      </c>
      <c r="AN21" s="95">
        <v>1</v>
      </c>
      <c r="AO21" s="95">
        <v>0</v>
      </c>
      <c r="AP21" s="107">
        <v>11045533</v>
      </c>
      <c r="AQ21" s="107">
        <f t="shared" si="1"/>
        <v>0</v>
      </c>
      <c r="AR21" s="51"/>
      <c r="AS21" s="52" t="s">
        <v>101</v>
      </c>
      <c r="AY21" s="97"/>
    </row>
    <row r="22" spans="1:51" x14ac:dyDescent="0.25">
      <c r="A22" s="94" t="s">
        <v>138</v>
      </c>
      <c r="B22" s="40">
        <v>2.4583333333333299</v>
      </c>
      <c r="C22" s="40">
        <v>0.5</v>
      </c>
      <c r="D22" s="102">
        <v>5</v>
      </c>
      <c r="E22" s="41">
        <f t="shared" si="0"/>
        <v>3.5211267605633805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130</v>
      </c>
      <c r="P22" s="103">
        <v>139</v>
      </c>
      <c r="Q22" s="103">
        <v>9948121</v>
      </c>
      <c r="R22" s="46">
        <f t="shared" si="4"/>
        <v>6335</v>
      </c>
      <c r="S22" s="47">
        <f t="shared" si="5"/>
        <v>152.04</v>
      </c>
      <c r="T22" s="47">
        <f t="shared" si="6"/>
        <v>6.335</v>
      </c>
      <c r="U22" s="104">
        <v>6.1</v>
      </c>
      <c r="V22" s="104">
        <f t="shared" si="7"/>
        <v>6.1</v>
      </c>
      <c r="W22" s="105" t="s">
        <v>127</v>
      </c>
      <c r="X22" s="107">
        <v>1046</v>
      </c>
      <c r="Y22" s="107">
        <v>0</v>
      </c>
      <c r="Z22" s="107">
        <v>1186</v>
      </c>
      <c r="AA22" s="107">
        <v>1185</v>
      </c>
      <c r="AB22" s="107">
        <v>1186</v>
      </c>
      <c r="AC22" s="48" t="s">
        <v>90</v>
      </c>
      <c r="AD22" s="48" t="s">
        <v>90</v>
      </c>
      <c r="AE22" s="48" t="s">
        <v>90</v>
      </c>
      <c r="AF22" s="106" t="s">
        <v>90</v>
      </c>
      <c r="AG22" s="112">
        <v>48532948</v>
      </c>
      <c r="AH22" s="49">
        <f t="shared" si="9"/>
        <v>1470</v>
      </c>
      <c r="AI22" s="50">
        <f t="shared" si="8"/>
        <v>232.04419889502762</v>
      </c>
      <c r="AJ22" s="95">
        <v>1</v>
      </c>
      <c r="AK22" s="95">
        <v>0</v>
      </c>
      <c r="AL22" s="95">
        <v>1</v>
      </c>
      <c r="AM22" s="95">
        <v>1</v>
      </c>
      <c r="AN22" s="95">
        <v>1</v>
      </c>
      <c r="AO22" s="95">
        <v>0</v>
      </c>
      <c r="AP22" s="107">
        <v>11045533</v>
      </c>
      <c r="AQ22" s="107">
        <f t="shared" si="1"/>
        <v>0</v>
      </c>
      <c r="AR22" s="51"/>
      <c r="AS22" s="52" t="s">
        <v>101</v>
      </c>
      <c r="AV22" s="55" t="s">
        <v>110</v>
      </c>
      <c r="AY22" s="97"/>
    </row>
    <row r="23" spans="1:51" x14ac:dyDescent="0.25">
      <c r="B23" s="40">
        <v>2.5</v>
      </c>
      <c r="C23" s="40">
        <v>0.54166666666666696</v>
      </c>
      <c r="D23" s="102">
        <v>5</v>
      </c>
      <c r="E23" s="41">
        <f t="shared" si="0"/>
        <v>3.5211267605633805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131</v>
      </c>
      <c r="P23" s="103">
        <v>142</v>
      </c>
      <c r="Q23" s="103">
        <v>9953583</v>
      </c>
      <c r="R23" s="46">
        <f t="shared" si="4"/>
        <v>5462</v>
      </c>
      <c r="S23" s="47">
        <f t="shared" si="5"/>
        <v>131.08799999999999</v>
      </c>
      <c r="T23" s="47">
        <f t="shared" si="6"/>
        <v>5.4619999999999997</v>
      </c>
      <c r="U23" s="104">
        <v>5.6</v>
      </c>
      <c r="V23" s="104">
        <f t="shared" si="7"/>
        <v>5.6</v>
      </c>
      <c r="W23" s="105" t="s">
        <v>127</v>
      </c>
      <c r="X23" s="107">
        <v>1047</v>
      </c>
      <c r="Y23" s="107">
        <v>0</v>
      </c>
      <c r="Z23" s="107">
        <v>1187</v>
      </c>
      <c r="AA23" s="107">
        <v>1185</v>
      </c>
      <c r="AB23" s="107">
        <v>1186</v>
      </c>
      <c r="AC23" s="48" t="s">
        <v>90</v>
      </c>
      <c r="AD23" s="48" t="s">
        <v>90</v>
      </c>
      <c r="AE23" s="48" t="s">
        <v>90</v>
      </c>
      <c r="AF23" s="106" t="s">
        <v>90</v>
      </c>
      <c r="AG23" s="112">
        <v>48534212</v>
      </c>
      <c r="AH23" s="49">
        <f t="shared" si="9"/>
        <v>1264</v>
      </c>
      <c r="AI23" s="50">
        <f t="shared" si="8"/>
        <v>231.41706334675945</v>
      </c>
      <c r="AJ23" s="95">
        <v>1</v>
      </c>
      <c r="AK23" s="95">
        <v>0</v>
      </c>
      <c r="AL23" s="95">
        <v>1</v>
      </c>
      <c r="AM23" s="95">
        <v>1</v>
      </c>
      <c r="AN23" s="95">
        <v>1</v>
      </c>
      <c r="AO23" s="95">
        <v>0</v>
      </c>
      <c r="AP23" s="107">
        <v>11045533</v>
      </c>
      <c r="AQ23" s="107">
        <f t="shared" si="1"/>
        <v>0</v>
      </c>
      <c r="AR23" s="51"/>
      <c r="AS23" s="52" t="s">
        <v>113</v>
      </c>
      <c r="AT23" s="54"/>
      <c r="AV23" s="56" t="s">
        <v>111</v>
      </c>
      <c r="AW23" s="57" t="s">
        <v>112</v>
      </c>
      <c r="AY23" s="97"/>
    </row>
    <row r="24" spans="1:51" x14ac:dyDescent="0.25">
      <c r="B24" s="40">
        <v>2.5416666666666701</v>
      </c>
      <c r="C24" s="40">
        <v>0.58333333333333404</v>
      </c>
      <c r="D24" s="102">
        <v>4</v>
      </c>
      <c r="E24" s="41">
        <f t="shared" si="0"/>
        <v>2.8169014084507045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129</v>
      </c>
      <c r="P24" s="103">
        <v>136</v>
      </c>
      <c r="Q24" s="103">
        <v>9959498</v>
      </c>
      <c r="R24" s="46">
        <f t="shared" si="4"/>
        <v>5915</v>
      </c>
      <c r="S24" s="47">
        <f t="shared" si="5"/>
        <v>141.96</v>
      </c>
      <c r="T24" s="47">
        <f t="shared" si="6"/>
        <v>5.915</v>
      </c>
      <c r="U24" s="104">
        <v>5.2</v>
      </c>
      <c r="V24" s="104">
        <f t="shared" si="7"/>
        <v>5.2</v>
      </c>
      <c r="W24" s="105" t="s">
        <v>127</v>
      </c>
      <c r="X24" s="107">
        <v>1024</v>
      </c>
      <c r="Y24" s="107">
        <v>0</v>
      </c>
      <c r="Z24" s="107">
        <v>1186</v>
      </c>
      <c r="AA24" s="107">
        <v>1185</v>
      </c>
      <c r="AB24" s="107">
        <v>1186</v>
      </c>
      <c r="AC24" s="48" t="s">
        <v>90</v>
      </c>
      <c r="AD24" s="48" t="s">
        <v>90</v>
      </c>
      <c r="AE24" s="48" t="s">
        <v>90</v>
      </c>
      <c r="AF24" s="106" t="s">
        <v>90</v>
      </c>
      <c r="AG24" s="112">
        <v>48535604</v>
      </c>
      <c r="AH24" s="49">
        <f>IF(ISBLANK(AG24),"-",AG24-AG23)</f>
        <v>1392</v>
      </c>
      <c r="AI24" s="50">
        <f t="shared" si="8"/>
        <v>235.33389687235842</v>
      </c>
      <c r="AJ24" s="95">
        <v>1</v>
      </c>
      <c r="AK24" s="95">
        <v>0</v>
      </c>
      <c r="AL24" s="95">
        <v>1</v>
      </c>
      <c r="AM24" s="95">
        <v>1</v>
      </c>
      <c r="AN24" s="95">
        <v>1</v>
      </c>
      <c r="AO24" s="95">
        <v>0</v>
      </c>
      <c r="AP24" s="107">
        <v>11045533</v>
      </c>
      <c r="AQ24" s="107">
        <f t="shared" si="1"/>
        <v>0</v>
      </c>
      <c r="AR24" s="53">
        <v>1.17</v>
      </c>
      <c r="AS24" s="52" t="s">
        <v>113</v>
      </c>
      <c r="AV24" s="58" t="s">
        <v>29</v>
      </c>
      <c r="AW24" s="58">
        <v>14.7</v>
      </c>
      <c r="AY24" s="97"/>
    </row>
    <row r="25" spans="1:51" x14ac:dyDescent="0.25">
      <c r="B25" s="40">
        <v>2.5833333333333299</v>
      </c>
      <c r="C25" s="40">
        <v>0.625</v>
      </c>
      <c r="D25" s="102">
        <v>4</v>
      </c>
      <c r="E25" s="41">
        <f t="shared" si="0"/>
        <v>2.8169014084507045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135</v>
      </c>
      <c r="P25" s="103">
        <v>137</v>
      </c>
      <c r="Q25" s="103">
        <v>9965113</v>
      </c>
      <c r="R25" s="46">
        <f t="shared" si="4"/>
        <v>5615</v>
      </c>
      <c r="S25" s="47">
        <f t="shared" si="5"/>
        <v>134.76</v>
      </c>
      <c r="T25" s="47">
        <f t="shared" si="6"/>
        <v>5.6150000000000002</v>
      </c>
      <c r="U25" s="104">
        <v>4.9000000000000004</v>
      </c>
      <c r="V25" s="104">
        <f t="shared" si="7"/>
        <v>4.9000000000000004</v>
      </c>
      <c r="W25" s="105" t="s">
        <v>127</v>
      </c>
      <c r="X25" s="107">
        <v>1025</v>
      </c>
      <c r="Y25" s="107">
        <v>0</v>
      </c>
      <c r="Z25" s="107">
        <v>1186</v>
      </c>
      <c r="AA25" s="107">
        <v>1185</v>
      </c>
      <c r="AB25" s="107">
        <v>1187</v>
      </c>
      <c r="AC25" s="48" t="s">
        <v>90</v>
      </c>
      <c r="AD25" s="48" t="s">
        <v>90</v>
      </c>
      <c r="AE25" s="48" t="s">
        <v>90</v>
      </c>
      <c r="AF25" s="106" t="s">
        <v>90</v>
      </c>
      <c r="AG25" s="112">
        <v>48536924</v>
      </c>
      <c r="AH25" s="49">
        <f t="shared" si="9"/>
        <v>1320</v>
      </c>
      <c r="AI25" s="50">
        <f t="shared" si="8"/>
        <v>235.08459483526269</v>
      </c>
      <c r="AJ25" s="95">
        <v>1</v>
      </c>
      <c r="AK25" s="95">
        <v>0</v>
      </c>
      <c r="AL25" s="95">
        <v>1</v>
      </c>
      <c r="AM25" s="95">
        <v>1</v>
      </c>
      <c r="AN25" s="95">
        <v>1</v>
      </c>
      <c r="AO25" s="95">
        <v>0</v>
      </c>
      <c r="AP25" s="107">
        <v>11045533</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135</v>
      </c>
      <c r="P26" s="103">
        <v>139</v>
      </c>
      <c r="Q26" s="103">
        <v>9970916</v>
      </c>
      <c r="R26" s="46">
        <f t="shared" si="4"/>
        <v>5803</v>
      </c>
      <c r="S26" s="47">
        <f t="shared" si="5"/>
        <v>139.27199999999999</v>
      </c>
      <c r="T26" s="47">
        <f t="shared" si="6"/>
        <v>5.8029999999999999</v>
      </c>
      <c r="U26" s="104">
        <v>4.5999999999999996</v>
      </c>
      <c r="V26" s="104">
        <f t="shared" si="7"/>
        <v>4.5999999999999996</v>
      </c>
      <c r="W26" s="105" t="s">
        <v>127</v>
      </c>
      <c r="X26" s="107">
        <v>1025</v>
      </c>
      <c r="Y26" s="107">
        <v>0</v>
      </c>
      <c r="Z26" s="107">
        <v>1186</v>
      </c>
      <c r="AA26" s="107">
        <v>1185</v>
      </c>
      <c r="AB26" s="107">
        <v>1187</v>
      </c>
      <c r="AC26" s="48" t="s">
        <v>90</v>
      </c>
      <c r="AD26" s="48" t="s">
        <v>90</v>
      </c>
      <c r="AE26" s="48" t="s">
        <v>90</v>
      </c>
      <c r="AF26" s="106" t="s">
        <v>90</v>
      </c>
      <c r="AG26" s="112">
        <v>48538256</v>
      </c>
      <c r="AH26" s="49">
        <f t="shared" si="9"/>
        <v>1332</v>
      </c>
      <c r="AI26" s="50">
        <f t="shared" si="8"/>
        <v>229.53644666551784</v>
      </c>
      <c r="AJ26" s="95">
        <v>1</v>
      </c>
      <c r="AK26" s="95">
        <v>0</v>
      </c>
      <c r="AL26" s="95">
        <v>1</v>
      </c>
      <c r="AM26" s="95">
        <v>1</v>
      </c>
      <c r="AN26" s="95">
        <v>1</v>
      </c>
      <c r="AO26" s="95">
        <v>0</v>
      </c>
      <c r="AP26" s="107">
        <v>11045533</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137</v>
      </c>
      <c r="P27" s="103">
        <v>140</v>
      </c>
      <c r="Q27" s="103">
        <v>9976718</v>
      </c>
      <c r="R27" s="46">
        <f t="shared" si="4"/>
        <v>5802</v>
      </c>
      <c r="S27" s="47">
        <f t="shared" si="5"/>
        <v>139.24799999999999</v>
      </c>
      <c r="T27" s="47">
        <f t="shared" si="6"/>
        <v>5.8019999999999996</v>
      </c>
      <c r="U27" s="104">
        <v>4.3</v>
      </c>
      <c r="V27" s="104">
        <f t="shared" si="7"/>
        <v>4.3</v>
      </c>
      <c r="W27" s="105" t="s">
        <v>127</v>
      </c>
      <c r="X27" s="107">
        <v>1025</v>
      </c>
      <c r="Y27" s="107">
        <v>0</v>
      </c>
      <c r="Z27" s="107">
        <v>1186</v>
      </c>
      <c r="AA27" s="107">
        <v>1185</v>
      </c>
      <c r="AB27" s="107">
        <v>1187</v>
      </c>
      <c r="AC27" s="48" t="s">
        <v>90</v>
      </c>
      <c r="AD27" s="48" t="s">
        <v>90</v>
      </c>
      <c r="AE27" s="48" t="s">
        <v>90</v>
      </c>
      <c r="AF27" s="106" t="s">
        <v>90</v>
      </c>
      <c r="AG27" s="112">
        <v>48539589</v>
      </c>
      <c r="AH27" s="49">
        <f t="shared" si="9"/>
        <v>1333</v>
      </c>
      <c r="AI27" s="50">
        <f t="shared" si="8"/>
        <v>229.74836263357466</v>
      </c>
      <c r="AJ27" s="95">
        <v>1</v>
      </c>
      <c r="AK27" s="95">
        <v>0</v>
      </c>
      <c r="AL27" s="95">
        <v>1</v>
      </c>
      <c r="AM27" s="95">
        <v>1</v>
      </c>
      <c r="AN27" s="95">
        <v>1</v>
      </c>
      <c r="AO27" s="95">
        <v>0</v>
      </c>
      <c r="AP27" s="107">
        <v>11045533</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135</v>
      </c>
      <c r="P28" s="103">
        <v>137</v>
      </c>
      <c r="Q28" s="103">
        <v>9982756</v>
      </c>
      <c r="R28" s="46">
        <f t="shared" si="4"/>
        <v>6038</v>
      </c>
      <c r="S28" s="47">
        <f t="shared" si="5"/>
        <v>144.91200000000001</v>
      </c>
      <c r="T28" s="47">
        <f t="shared" si="6"/>
        <v>6.0380000000000003</v>
      </c>
      <c r="U28" s="104">
        <v>3.7</v>
      </c>
      <c r="V28" s="104">
        <f t="shared" si="7"/>
        <v>3.7</v>
      </c>
      <c r="W28" s="105" t="s">
        <v>127</v>
      </c>
      <c r="X28" s="107">
        <v>1025</v>
      </c>
      <c r="Y28" s="107">
        <v>0</v>
      </c>
      <c r="Z28" s="107">
        <v>1187</v>
      </c>
      <c r="AA28" s="107">
        <v>1185</v>
      </c>
      <c r="AB28" s="107">
        <v>1187</v>
      </c>
      <c r="AC28" s="48" t="s">
        <v>90</v>
      </c>
      <c r="AD28" s="48" t="s">
        <v>90</v>
      </c>
      <c r="AE28" s="48" t="s">
        <v>90</v>
      </c>
      <c r="AF28" s="106" t="s">
        <v>90</v>
      </c>
      <c r="AG28" s="112">
        <v>48540972</v>
      </c>
      <c r="AH28" s="49">
        <f t="shared" si="9"/>
        <v>1383</v>
      </c>
      <c r="AI28" s="50">
        <f t="shared" si="8"/>
        <v>229.04935409075853</v>
      </c>
      <c r="AJ28" s="95">
        <v>1</v>
      </c>
      <c r="AK28" s="95">
        <v>0</v>
      </c>
      <c r="AL28" s="95">
        <v>1</v>
      </c>
      <c r="AM28" s="95">
        <v>1</v>
      </c>
      <c r="AN28" s="95">
        <v>1</v>
      </c>
      <c r="AO28" s="95">
        <v>0</v>
      </c>
      <c r="AP28" s="107">
        <v>11045533</v>
      </c>
      <c r="AQ28" s="107">
        <f t="shared" si="1"/>
        <v>0</v>
      </c>
      <c r="AR28" s="53">
        <v>1.19</v>
      </c>
      <c r="AS28" s="52" t="s">
        <v>113</v>
      </c>
      <c r="AV28" s="58" t="s">
        <v>116</v>
      </c>
      <c r="AW28" s="58">
        <v>101.325</v>
      </c>
      <c r="AY28" s="97"/>
    </row>
    <row r="29" spans="1:51" x14ac:dyDescent="0.25">
      <c r="A29" s="94" t="s">
        <v>130</v>
      </c>
      <c r="B29" s="40">
        <v>2.75</v>
      </c>
      <c r="C29" s="40">
        <v>0.79166666666666896</v>
      </c>
      <c r="D29" s="102">
        <v>4</v>
      </c>
      <c r="E29" s="41">
        <f t="shared" si="0"/>
        <v>2.8169014084507045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133</v>
      </c>
      <c r="P29" s="103">
        <v>138</v>
      </c>
      <c r="Q29" s="103">
        <v>9988470</v>
      </c>
      <c r="R29" s="46">
        <f t="shared" si="4"/>
        <v>5714</v>
      </c>
      <c r="S29" s="47">
        <f t="shared" si="5"/>
        <v>137.136</v>
      </c>
      <c r="T29" s="47">
        <f t="shared" si="6"/>
        <v>5.7140000000000004</v>
      </c>
      <c r="U29" s="104">
        <v>3.4</v>
      </c>
      <c r="V29" s="104">
        <f t="shared" si="7"/>
        <v>3.4</v>
      </c>
      <c r="W29" s="105" t="s">
        <v>127</v>
      </c>
      <c r="X29" s="107">
        <v>1025</v>
      </c>
      <c r="Y29" s="107">
        <v>0</v>
      </c>
      <c r="Z29" s="107">
        <v>1187</v>
      </c>
      <c r="AA29" s="107">
        <v>1185</v>
      </c>
      <c r="AB29" s="107">
        <v>1187</v>
      </c>
      <c r="AC29" s="48" t="s">
        <v>90</v>
      </c>
      <c r="AD29" s="48" t="s">
        <v>90</v>
      </c>
      <c r="AE29" s="48" t="s">
        <v>90</v>
      </c>
      <c r="AF29" s="106" t="s">
        <v>90</v>
      </c>
      <c r="AG29" s="112">
        <v>48542296</v>
      </c>
      <c r="AH29" s="49">
        <f t="shared" si="9"/>
        <v>1324</v>
      </c>
      <c r="AI29" s="50">
        <f t="shared" si="8"/>
        <v>231.71158557927896</v>
      </c>
      <c r="AJ29" s="95">
        <v>1</v>
      </c>
      <c r="AK29" s="95">
        <v>0</v>
      </c>
      <c r="AL29" s="95">
        <v>1</v>
      </c>
      <c r="AM29" s="95">
        <v>1</v>
      </c>
      <c r="AN29" s="95">
        <v>1</v>
      </c>
      <c r="AO29" s="95">
        <v>0</v>
      </c>
      <c r="AP29" s="107">
        <v>11045533</v>
      </c>
      <c r="AQ29" s="107">
        <f t="shared" si="1"/>
        <v>0</v>
      </c>
      <c r="AR29" s="51"/>
      <c r="AS29" s="52" t="s">
        <v>113</v>
      </c>
      <c r="AY29" s="97"/>
    </row>
    <row r="30" spans="1:51" x14ac:dyDescent="0.25">
      <c r="B30" s="40">
        <v>2.7916666666666701</v>
      </c>
      <c r="C30" s="40">
        <v>0.83333333333333703</v>
      </c>
      <c r="D30" s="102">
        <v>4</v>
      </c>
      <c r="E30" s="41">
        <f t="shared" si="0"/>
        <v>2.8169014084507045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134</v>
      </c>
      <c r="P30" s="103">
        <v>140</v>
      </c>
      <c r="Q30" s="103">
        <v>9994293</v>
      </c>
      <c r="R30" s="46">
        <f t="shared" si="4"/>
        <v>5823</v>
      </c>
      <c r="S30" s="47">
        <f t="shared" si="5"/>
        <v>139.75200000000001</v>
      </c>
      <c r="T30" s="47">
        <f t="shared" si="6"/>
        <v>5.8230000000000004</v>
      </c>
      <c r="U30" s="104">
        <v>3</v>
      </c>
      <c r="V30" s="104">
        <f t="shared" si="7"/>
        <v>3</v>
      </c>
      <c r="W30" s="105" t="s">
        <v>127</v>
      </c>
      <c r="X30" s="107">
        <v>1026</v>
      </c>
      <c r="Y30" s="107">
        <v>0</v>
      </c>
      <c r="Z30" s="107">
        <v>1187</v>
      </c>
      <c r="AA30" s="107">
        <v>1185</v>
      </c>
      <c r="AB30" s="107">
        <v>1187</v>
      </c>
      <c r="AC30" s="48" t="s">
        <v>90</v>
      </c>
      <c r="AD30" s="48" t="s">
        <v>90</v>
      </c>
      <c r="AE30" s="48" t="s">
        <v>90</v>
      </c>
      <c r="AF30" s="106" t="s">
        <v>90</v>
      </c>
      <c r="AG30" s="112">
        <v>48543644</v>
      </c>
      <c r="AH30" s="49">
        <f t="shared" si="9"/>
        <v>1348</v>
      </c>
      <c r="AI30" s="50">
        <f t="shared" si="8"/>
        <v>231.49579254679716</v>
      </c>
      <c r="AJ30" s="95">
        <v>1</v>
      </c>
      <c r="AK30" s="95">
        <v>0</v>
      </c>
      <c r="AL30" s="95">
        <v>1</v>
      </c>
      <c r="AM30" s="95">
        <v>1</v>
      </c>
      <c r="AN30" s="95">
        <v>1</v>
      </c>
      <c r="AO30" s="95">
        <v>0</v>
      </c>
      <c r="AP30" s="107">
        <v>11045533</v>
      </c>
      <c r="AQ30" s="107">
        <f t="shared" si="1"/>
        <v>0</v>
      </c>
      <c r="AR30" s="51"/>
      <c r="AS30" s="52" t="s">
        <v>113</v>
      </c>
      <c r="AV30" s="223" t="s">
        <v>117</v>
      </c>
      <c r="AW30" s="223"/>
      <c r="AY30" s="97"/>
    </row>
    <row r="31" spans="1:51" x14ac:dyDescent="0.25">
      <c r="B31" s="40">
        <v>2.8333333333333299</v>
      </c>
      <c r="C31" s="40">
        <v>0.875000000000004</v>
      </c>
      <c r="D31" s="102">
        <v>4</v>
      </c>
      <c r="E31" s="41">
        <f t="shared" si="0"/>
        <v>2.8169014084507045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128</v>
      </c>
      <c r="P31" s="103">
        <v>142</v>
      </c>
      <c r="Q31" s="103">
        <v>10000146</v>
      </c>
      <c r="R31" s="46">
        <f t="shared" si="4"/>
        <v>5853</v>
      </c>
      <c r="S31" s="47">
        <f t="shared" si="5"/>
        <v>140.47200000000001</v>
      </c>
      <c r="T31" s="47">
        <f t="shared" si="6"/>
        <v>5.8529999999999998</v>
      </c>
      <c r="U31" s="104">
        <v>2.4</v>
      </c>
      <c r="V31" s="104">
        <f t="shared" si="7"/>
        <v>2.4</v>
      </c>
      <c r="W31" s="105" t="s">
        <v>127</v>
      </c>
      <c r="X31" s="107">
        <v>1128</v>
      </c>
      <c r="Y31" s="107">
        <v>0</v>
      </c>
      <c r="Z31" s="107">
        <v>1187</v>
      </c>
      <c r="AA31" s="107">
        <v>1185</v>
      </c>
      <c r="AB31" s="107">
        <v>1187</v>
      </c>
      <c r="AC31" s="48" t="s">
        <v>90</v>
      </c>
      <c r="AD31" s="48" t="s">
        <v>90</v>
      </c>
      <c r="AE31" s="48" t="s">
        <v>90</v>
      </c>
      <c r="AF31" s="106" t="s">
        <v>90</v>
      </c>
      <c r="AG31" s="112">
        <v>48545028</v>
      </c>
      <c r="AH31" s="49">
        <f t="shared" si="9"/>
        <v>1384</v>
      </c>
      <c r="AI31" s="50">
        <f t="shared" si="8"/>
        <v>236.45993507602941</v>
      </c>
      <c r="AJ31" s="95">
        <v>1</v>
      </c>
      <c r="AK31" s="95">
        <v>0</v>
      </c>
      <c r="AL31" s="95">
        <v>1</v>
      </c>
      <c r="AM31" s="95">
        <v>1</v>
      </c>
      <c r="AN31" s="95">
        <v>1</v>
      </c>
      <c r="AO31" s="95">
        <v>0</v>
      </c>
      <c r="AP31" s="107">
        <v>11045533</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122</v>
      </c>
      <c r="P32" s="103">
        <v>136</v>
      </c>
      <c r="Q32" s="103">
        <v>10006063</v>
      </c>
      <c r="R32" s="46">
        <f t="shared" si="4"/>
        <v>5917</v>
      </c>
      <c r="S32" s="47">
        <f t="shared" si="5"/>
        <v>142.00800000000001</v>
      </c>
      <c r="T32" s="47">
        <f t="shared" si="6"/>
        <v>5.9169999999999998</v>
      </c>
      <c r="U32" s="104">
        <v>1.7</v>
      </c>
      <c r="V32" s="104">
        <f t="shared" si="7"/>
        <v>1.7</v>
      </c>
      <c r="W32" s="105" t="s">
        <v>131</v>
      </c>
      <c r="X32" s="107">
        <v>1127</v>
      </c>
      <c r="Y32" s="107">
        <v>0</v>
      </c>
      <c r="Z32" s="107">
        <v>1187</v>
      </c>
      <c r="AA32" s="107">
        <v>1185</v>
      </c>
      <c r="AB32" s="107">
        <v>1186</v>
      </c>
      <c r="AC32" s="48" t="s">
        <v>90</v>
      </c>
      <c r="AD32" s="48" t="s">
        <v>90</v>
      </c>
      <c r="AE32" s="48" t="s">
        <v>90</v>
      </c>
      <c r="AF32" s="106" t="s">
        <v>90</v>
      </c>
      <c r="AG32" s="112">
        <v>48546404</v>
      </c>
      <c r="AH32" s="49">
        <f t="shared" si="9"/>
        <v>1376</v>
      </c>
      <c r="AI32" s="50">
        <f t="shared" si="8"/>
        <v>232.55027885752915</v>
      </c>
      <c r="AJ32" s="95">
        <v>0</v>
      </c>
      <c r="AK32" s="95">
        <v>0</v>
      </c>
      <c r="AL32" s="95">
        <v>0</v>
      </c>
      <c r="AM32" s="95">
        <v>0</v>
      </c>
      <c r="AN32" s="95">
        <v>0</v>
      </c>
      <c r="AO32" s="95">
        <v>0</v>
      </c>
      <c r="AP32" s="107">
        <v>11045533</v>
      </c>
      <c r="AQ32" s="107">
        <f t="shared" si="1"/>
        <v>0</v>
      </c>
      <c r="AR32" s="53"/>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133</v>
      </c>
      <c r="P33" s="103">
        <v>123</v>
      </c>
      <c r="Q33" s="103">
        <v>10011859</v>
      </c>
      <c r="R33" s="46">
        <f t="shared" si="4"/>
        <v>5796</v>
      </c>
      <c r="S33" s="47">
        <f t="shared" si="5"/>
        <v>139.10400000000001</v>
      </c>
      <c r="T33" s="47">
        <f t="shared" si="6"/>
        <v>5.7960000000000003</v>
      </c>
      <c r="U33" s="104">
        <v>1.9</v>
      </c>
      <c r="V33" s="104">
        <f t="shared" si="7"/>
        <v>1.9</v>
      </c>
      <c r="W33" s="105" t="s">
        <v>131</v>
      </c>
      <c r="X33" s="107">
        <v>0</v>
      </c>
      <c r="Y33" s="107">
        <v>0</v>
      </c>
      <c r="Z33" s="107">
        <v>1187</v>
      </c>
      <c r="AA33" s="107">
        <v>1185</v>
      </c>
      <c r="AB33" s="107">
        <v>1187</v>
      </c>
      <c r="AC33" s="48" t="s">
        <v>90</v>
      </c>
      <c r="AD33" s="48" t="s">
        <v>90</v>
      </c>
      <c r="AE33" s="48" t="s">
        <v>90</v>
      </c>
      <c r="AF33" s="106" t="s">
        <v>90</v>
      </c>
      <c r="AG33" s="112">
        <v>48547724</v>
      </c>
      <c r="AH33" s="49">
        <f t="shared" si="9"/>
        <v>1320</v>
      </c>
      <c r="AI33" s="50">
        <f t="shared" si="8"/>
        <v>227.74327122153207</v>
      </c>
      <c r="AJ33" s="95">
        <v>0</v>
      </c>
      <c r="AK33" s="95">
        <v>0</v>
      </c>
      <c r="AL33" s="95">
        <v>0</v>
      </c>
      <c r="AM33" s="95">
        <v>0</v>
      </c>
      <c r="AN33" s="95">
        <v>0</v>
      </c>
      <c r="AO33" s="95">
        <v>0.7</v>
      </c>
      <c r="AP33" s="107">
        <v>11045707</v>
      </c>
      <c r="AQ33" s="107">
        <f t="shared" si="1"/>
        <v>174</v>
      </c>
      <c r="AR33" s="51"/>
      <c r="AS33" s="52" t="s">
        <v>113</v>
      </c>
      <c r="AY33" s="97"/>
    </row>
    <row r="34" spans="2:51" x14ac:dyDescent="0.25">
      <c r="B34" s="40">
        <v>2.9583333333333299</v>
      </c>
      <c r="C34" s="40">
        <v>1</v>
      </c>
      <c r="D34" s="102">
        <v>4</v>
      </c>
      <c r="E34" s="41">
        <f t="shared" si="0"/>
        <v>2.8169014084507045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133</v>
      </c>
      <c r="P34" s="103">
        <v>120</v>
      </c>
      <c r="Q34" s="103">
        <v>10016214</v>
      </c>
      <c r="R34" s="46">
        <f t="shared" si="4"/>
        <v>4355</v>
      </c>
      <c r="S34" s="47">
        <f t="shared" si="5"/>
        <v>104.52</v>
      </c>
      <c r="T34" s="47">
        <f t="shared" si="6"/>
        <v>4.3550000000000004</v>
      </c>
      <c r="U34" s="104">
        <v>2.2999999999999998</v>
      </c>
      <c r="V34" s="104">
        <f t="shared" si="7"/>
        <v>2.2999999999999998</v>
      </c>
      <c r="W34" s="105" t="s">
        <v>212</v>
      </c>
      <c r="X34" s="107">
        <v>0</v>
      </c>
      <c r="Y34" s="107">
        <v>0</v>
      </c>
      <c r="Z34" s="107">
        <v>1186</v>
      </c>
      <c r="AA34" s="107">
        <v>1185</v>
      </c>
      <c r="AB34" s="107">
        <v>1186</v>
      </c>
      <c r="AC34" s="48" t="s">
        <v>90</v>
      </c>
      <c r="AD34" s="48" t="s">
        <v>90</v>
      </c>
      <c r="AE34" s="48" t="s">
        <v>90</v>
      </c>
      <c r="AF34" s="106" t="s">
        <v>90</v>
      </c>
      <c r="AG34" s="112">
        <v>48548880</v>
      </c>
      <c r="AH34" s="49">
        <f t="shared" si="9"/>
        <v>1156</v>
      </c>
      <c r="AI34" s="50">
        <f t="shared" si="8"/>
        <v>265.44202066590123</v>
      </c>
      <c r="AJ34" s="95">
        <v>0</v>
      </c>
      <c r="AK34" s="95">
        <v>0</v>
      </c>
      <c r="AL34" s="95">
        <v>0</v>
      </c>
      <c r="AM34" s="95">
        <v>0</v>
      </c>
      <c r="AN34" s="95">
        <v>0</v>
      </c>
      <c r="AO34" s="95">
        <v>0.7</v>
      </c>
      <c r="AP34" s="107">
        <v>11046273</v>
      </c>
      <c r="AQ34" s="107">
        <f t="shared" si="1"/>
        <v>566</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132148</v>
      </c>
      <c r="S35" s="65">
        <f>AVERAGE(S11:S34)</f>
        <v>132.148</v>
      </c>
      <c r="T35" s="65">
        <f>SUM(T11:T34)</f>
        <v>132.14799999999997</v>
      </c>
      <c r="U35" s="104"/>
      <c r="V35" s="91"/>
      <c r="W35" s="57"/>
      <c r="X35" s="85"/>
      <c r="Y35" s="86"/>
      <c r="Z35" s="86"/>
      <c r="AA35" s="86"/>
      <c r="AB35" s="87"/>
      <c r="AC35" s="85"/>
      <c r="AD35" s="86"/>
      <c r="AE35" s="87"/>
      <c r="AF35" s="88"/>
      <c r="AG35" s="66">
        <f>AG34-AG10</f>
        <v>31080</v>
      </c>
      <c r="AH35" s="67">
        <f>SUM(AH11:AH34)</f>
        <v>31080</v>
      </c>
      <c r="AI35" s="68">
        <f>$AH$35/$T35</f>
        <v>235.19084662650974</v>
      </c>
      <c r="AJ35" s="95"/>
      <c r="AK35" s="95"/>
      <c r="AL35" s="95"/>
      <c r="AM35" s="95"/>
      <c r="AN35" s="95"/>
      <c r="AO35" s="69"/>
      <c r="AP35" s="70">
        <f>AP34-AP10</f>
        <v>4180</v>
      </c>
      <c r="AQ35" s="71">
        <f>SUM(AQ11:AQ34)</f>
        <v>4180</v>
      </c>
      <c r="AR35" s="72">
        <f>AVERAGE(AR11:AR34)</f>
        <v>1.0759999999999998</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172</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213</v>
      </c>
      <c r="C44" s="99"/>
      <c r="D44" s="99"/>
      <c r="E44" s="99"/>
      <c r="F44" s="99"/>
      <c r="G44" s="9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99"/>
      <c r="D45" s="99"/>
      <c r="E45" s="99"/>
      <c r="F45" s="99"/>
      <c r="G45" s="9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134</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180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214</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8" t="s">
        <v>139</v>
      </c>
      <c r="C53" s="130"/>
      <c r="D53" s="130"/>
      <c r="E53" s="130"/>
      <c r="F53" s="130"/>
      <c r="G53" s="130"/>
      <c r="H53" s="130"/>
      <c r="I53" s="180"/>
      <c r="J53" s="180"/>
      <c r="K53" s="180"/>
      <c r="L53" s="180"/>
      <c r="M53" s="180"/>
      <c r="N53" s="180"/>
      <c r="O53" s="180"/>
      <c r="P53" s="180"/>
      <c r="Q53" s="180"/>
      <c r="R53" s="180"/>
      <c r="S53" s="170"/>
      <c r="T53" s="170"/>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209</v>
      </c>
      <c r="C54" s="99"/>
      <c r="D54" s="99"/>
      <c r="E54" s="99"/>
      <c r="F54" s="99"/>
      <c r="G54" s="99"/>
      <c r="H54" s="99"/>
      <c r="I54" s="100"/>
      <c r="J54" s="100"/>
      <c r="K54" s="100"/>
      <c r="L54" s="100"/>
      <c r="M54" s="100"/>
      <c r="N54" s="100"/>
      <c r="O54" s="100"/>
      <c r="P54" s="100"/>
      <c r="Q54" s="100"/>
      <c r="R54" s="100"/>
      <c r="S54" s="170"/>
      <c r="T54" s="170"/>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99"/>
      <c r="H55" s="99"/>
      <c r="I55" s="100"/>
      <c r="J55" s="100"/>
      <c r="K55" s="100"/>
      <c r="L55" s="100"/>
      <c r="M55" s="100"/>
      <c r="N55" s="100"/>
      <c r="O55" s="100"/>
      <c r="P55" s="100"/>
      <c r="Q55" s="100"/>
      <c r="R55" s="100"/>
      <c r="S55" s="83"/>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170</v>
      </c>
      <c r="C56" s="99"/>
      <c r="D56" s="99"/>
      <c r="E56" s="99"/>
      <c r="F56" s="99"/>
      <c r="G56" s="99"/>
      <c r="H56" s="99"/>
      <c r="I56" s="100"/>
      <c r="J56" s="100"/>
      <c r="K56" s="100"/>
      <c r="L56" s="100"/>
      <c r="M56" s="100"/>
      <c r="N56" s="100"/>
      <c r="O56" s="100"/>
      <c r="P56" s="100"/>
      <c r="Q56" s="100"/>
      <c r="R56" s="100"/>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4"/>
      <c r="C57" s="99"/>
      <c r="D57" s="99"/>
      <c r="E57" s="99"/>
      <c r="F57" s="99"/>
      <c r="G57" s="99"/>
      <c r="H57" s="99"/>
      <c r="I57" s="100"/>
      <c r="J57" s="100"/>
      <c r="K57" s="100"/>
      <c r="L57" s="100"/>
      <c r="M57" s="100"/>
      <c r="N57" s="100"/>
      <c r="O57" s="100"/>
      <c r="P57" s="100"/>
      <c r="Q57" s="100"/>
      <c r="R57" s="100"/>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2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1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149"/>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A72" s="98"/>
      <c r="B72" s="117"/>
      <c r="C72" s="115"/>
      <c r="D72" s="109"/>
      <c r="E72" s="115"/>
      <c r="F72" s="115"/>
      <c r="G72" s="99"/>
      <c r="H72" s="99"/>
      <c r="I72" s="99"/>
      <c r="J72" s="100"/>
      <c r="K72" s="100"/>
      <c r="L72" s="100"/>
      <c r="M72" s="100"/>
      <c r="N72" s="100"/>
      <c r="O72" s="100"/>
      <c r="P72" s="100"/>
      <c r="Q72" s="100"/>
      <c r="R72" s="100"/>
      <c r="S72" s="100"/>
      <c r="T72" s="101"/>
      <c r="U72" s="79"/>
      <c r="V72" s="79"/>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R79" s="96"/>
      <c r="S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T82" s="96"/>
      <c r="AS82" s="94"/>
      <c r="AT82" s="94"/>
      <c r="AU82" s="94"/>
      <c r="AV82" s="94"/>
      <c r="AW82" s="94"/>
      <c r="AX82" s="94"/>
      <c r="AY82" s="94"/>
    </row>
    <row r="83" spans="15:51" x14ac:dyDescent="0.25">
      <c r="O83" s="96"/>
      <c r="Q83" s="96"/>
      <c r="R83" s="96"/>
      <c r="S83" s="96"/>
      <c r="AS83" s="94"/>
      <c r="AT83" s="94"/>
      <c r="AU83" s="94"/>
      <c r="AV83" s="94"/>
      <c r="AW83" s="94"/>
      <c r="AX83" s="94"/>
      <c r="AY83" s="94"/>
    </row>
    <row r="84" spans="15:51" x14ac:dyDescent="0.25">
      <c r="O84" s="12"/>
      <c r="P84" s="96"/>
      <c r="Q84" s="96"/>
      <c r="R84" s="96"/>
      <c r="S84" s="96"/>
      <c r="T84" s="96"/>
      <c r="AS84" s="94"/>
      <c r="AT84" s="94"/>
      <c r="AU84" s="94"/>
      <c r="AV84" s="94"/>
      <c r="AW84" s="94"/>
      <c r="AX84" s="94"/>
      <c r="AY84" s="94"/>
    </row>
    <row r="85" spans="15:51" x14ac:dyDescent="0.25">
      <c r="O85" s="12"/>
      <c r="P85" s="96"/>
      <c r="Q85" s="96"/>
      <c r="R85" s="96"/>
      <c r="S85" s="96"/>
      <c r="T85" s="96"/>
      <c r="U85" s="96"/>
      <c r="AS85" s="94"/>
      <c r="AT85" s="94"/>
      <c r="AU85" s="94"/>
      <c r="AV85" s="94"/>
      <c r="AW85" s="94"/>
      <c r="AX85" s="94"/>
      <c r="AY85" s="94"/>
    </row>
    <row r="86" spans="15:51" x14ac:dyDescent="0.25">
      <c r="O86" s="12"/>
      <c r="P86" s="96"/>
      <c r="T86" s="96"/>
      <c r="U86" s="96"/>
      <c r="AS86" s="94"/>
      <c r="AT86" s="94"/>
      <c r="AU86" s="94"/>
      <c r="AV86" s="94"/>
      <c r="AW86" s="94"/>
      <c r="AX86" s="94"/>
      <c r="AY86" s="94"/>
    </row>
    <row r="98" spans="45:51" x14ac:dyDescent="0.25">
      <c r="AS98" s="94"/>
      <c r="AT98" s="94"/>
      <c r="AU98" s="94"/>
      <c r="AV98" s="94"/>
      <c r="AW98" s="94"/>
      <c r="AX98" s="94"/>
      <c r="AY98" s="94"/>
    </row>
  </sheetData>
  <protectedRanges>
    <protectedRange sqref="S72: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2:R75" name="Range2_12_1_6_1_1"/>
    <protectedRange sqref="L72:M75" name="Range2_2_12_1_7_1_1"/>
    <protectedRange sqref="AS11:AS15" name="Range1_4_1_1_1_1"/>
    <protectedRange sqref="J11:J15 J26:J34" name="Range1_1_2_1_10_1_1_1_1"/>
    <protectedRange sqref="S38:S71" name="Range2_12_3_1_1_1_1"/>
    <protectedRange sqref="D38:H38 N59:R71 N38:R52" name="Range2_12_1_3_1_1_1_1"/>
    <protectedRange sqref="I38:M38 E59:M71 E39:M52" name="Range2_2_12_1_6_1_1_1_1"/>
    <protectedRange sqref="D59:D71 D39:D52" name="Range2_1_1_1_1_11_1_1_1_1_1_1"/>
    <protectedRange sqref="C59:C71 C39: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2:K75" name="Range2_2_12_1_4_1_1_1_1_1_1_1_1_1_1_1_1_1_1_1"/>
    <protectedRange sqref="I72:I75" name="Range2_2_12_1_7_1_1_2_2_1_2"/>
    <protectedRange sqref="F72:H75" name="Range2_2_12_1_3_1_2_1_1_1_1_2_1_1_1_1_1_1_1_1_1_1_1"/>
    <protectedRange sqref="E72: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Q10" name="Range1_16_3_1_1_1_1_1_4"/>
    <protectedRange sqref="N58:R58" name="Range2_12_1_3_1_1_1_1_2_1_2_2_2_2"/>
    <protectedRange sqref="I58:M58" name="Range2_2_12_1_6_1_1_1_1_3_1_2_2_2_3"/>
    <protectedRange sqref="G58:H58" name="Range2_2_12_1_6_1_1_1_1_2_2_1_2_2_2_2"/>
    <protectedRange sqref="E58:F58" name="Range2_2_12_1_6_1_1_1_1_3_1_2_2_2_1_2_2_2_2"/>
    <protectedRange sqref="D58" name="Range2_1_1_1_1_11_1_1_1_1_1_1_3_1_2_2_2_1_2_2_2_2"/>
    <protectedRange sqref="C58" name="Range2_1_2_1_1_1_1_1_3_1_2_2_1_2_1_2_2_2_2"/>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3"/>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5"/>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N57:R57" name="Range2_12_1_3_1_1_1_1_2_1_2_2_2_2_2"/>
    <protectedRange sqref="I57:M57" name="Range2_2_12_1_6_1_1_1_1_3_1_2_2_2_3_2"/>
    <protectedRange sqref="E57:H57" name="Range2_2_12_1_6_1_1_1_1_2_2_1_2_2_2_2_2"/>
    <protectedRange sqref="D57" name="Range2_1_1_1_1_11_1_1_1_1_1_1_2_2_1_2_2_2_2_2"/>
    <protectedRange sqref="C57" name="Range2_1_2_1_1_1_1_1_2_1_2_1_2_2_2_2_2"/>
    <protectedRange sqref="N55:R56" name="Range2_12_1_3_1_1_1_1_2_1_2_2_2_2_2_2_3"/>
    <protectedRange sqref="I55:M56" name="Range2_2_12_1_6_1_1_1_1_3_1_2_2_2_3_2_2_3"/>
    <protectedRange sqref="E55:H55 G56:H56" name="Range2_2_12_1_6_1_1_1_1_2_2_1_2_2_2_2_2_2_3"/>
    <protectedRange sqref="D55" name="Range2_1_1_1_1_11_1_1_1_1_1_1_2_2_1_2_2_2_2_2_2_3"/>
    <protectedRange sqref="E56:F56" name="Range2_2_12_1_6_1_1_1_1_3_1_2_2_2_1_2_2_2_2_2_2_2"/>
    <protectedRange sqref="D56" name="Range2_1_1_1_1_11_1_1_1_1_1_1_3_1_2_2_2_1_2_2_2_2_2_2_2"/>
    <protectedRange sqref="C55" name="Range2_1_2_1_1_1_1_1_2_1_2_1_2_2_2_2_2_2_3"/>
    <protectedRange sqref="C56" name="Range2_1_2_1_1_1_1_1_3_1_2_2_1_2_1_2_2_2_2_2_2_2"/>
    <protectedRange sqref="N54:R54" name="Range2_12_1_3_1_1_1_1_2_3_2_2_2_2_2_1_2"/>
    <protectedRange sqref="I54:M54" name="Range2_2_12_1_6_1_1_1_1_3_3_2_2_2_2_2_1_2"/>
    <protectedRange sqref="G54:H54" name="Range2_2_12_1_6_1_1_1_1_2_2_3_2_2_2_2_2_1_2"/>
    <protectedRange sqref="E54:F54" name="Range2_2_12_1_6_1_1_1_1_3_1_2_2_2_3_2_2_2_2_2_1_2"/>
    <protectedRange sqref="D54" name="Range2_1_1_1_1_11_1_1_1_1_1_1_3_1_2_2_2_3_2_2_2_2_2_1_2"/>
    <protectedRange sqref="C54" name="Range2_1_2_1_1_1_1_1_3_1_2_2_1_2_3_2_2_2_2_2_1_2"/>
    <protectedRange sqref="N53:R53" name="Range2_12_1_3_1_1_1_1_2_1_2_2_2_2_2_2_1_2"/>
    <protectedRange sqref="I53:M53" name="Range2_2_12_1_6_1_1_1_1_3_1_2_2_2_3_2_2_1_2"/>
    <protectedRange sqref="E53:H53" name="Range2_2_12_1_6_1_1_1_1_2_2_1_2_2_2_2_2_2_1_2"/>
    <protectedRange sqref="D53" name="Range2_1_1_1_1_11_1_1_1_1_1_1_2_2_1_2_2_2_2_2_2_1_2"/>
    <protectedRange sqref="C53" name="Range2_1_2_1_1_1_1_1_2_1_2_1_2_2_2_2_2_2_1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591" priority="36" operator="containsText" text="N/A">
      <formula>NOT(ISERROR(SEARCH("N/A",X11)))</formula>
    </cfRule>
    <cfRule type="cellIs" dxfId="590" priority="49" operator="equal">
      <formula>0</formula>
    </cfRule>
  </conditionalFormatting>
  <conditionalFormatting sqref="AC11:AE34 X11:Y34 AA11:AA34">
    <cfRule type="cellIs" dxfId="589" priority="48" operator="greaterThanOrEqual">
      <formula>1185</formula>
    </cfRule>
  </conditionalFormatting>
  <conditionalFormatting sqref="AC11:AE34 X11:Y34 AA11:AA34">
    <cfRule type="cellIs" dxfId="588" priority="47" operator="between">
      <formula>0.1</formula>
      <formula>1184</formula>
    </cfRule>
  </conditionalFormatting>
  <conditionalFormatting sqref="X8">
    <cfRule type="cellIs" dxfId="587" priority="46" operator="equal">
      <formula>0</formula>
    </cfRule>
  </conditionalFormatting>
  <conditionalFormatting sqref="X8">
    <cfRule type="cellIs" dxfId="586" priority="45" operator="greaterThan">
      <formula>1179</formula>
    </cfRule>
  </conditionalFormatting>
  <conditionalFormatting sqref="X8">
    <cfRule type="cellIs" dxfId="585" priority="44" operator="greaterThan">
      <formula>99</formula>
    </cfRule>
  </conditionalFormatting>
  <conditionalFormatting sqref="X8">
    <cfRule type="cellIs" dxfId="584" priority="43" operator="greaterThan">
      <formula>0.99</formula>
    </cfRule>
  </conditionalFormatting>
  <conditionalFormatting sqref="AB8">
    <cfRule type="cellIs" dxfId="583" priority="42" operator="equal">
      <formula>0</formula>
    </cfRule>
  </conditionalFormatting>
  <conditionalFormatting sqref="AB8">
    <cfRule type="cellIs" dxfId="582" priority="41" operator="greaterThan">
      <formula>1179</formula>
    </cfRule>
  </conditionalFormatting>
  <conditionalFormatting sqref="AB8">
    <cfRule type="cellIs" dxfId="581" priority="40" operator="greaterThan">
      <formula>99</formula>
    </cfRule>
  </conditionalFormatting>
  <conditionalFormatting sqref="AB8">
    <cfRule type="cellIs" dxfId="580" priority="39" operator="greaterThan">
      <formula>0.99</formula>
    </cfRule>
  </conditionalFormatting>
  <conditionalFormatting sqref="AH11:AH31">
    <cfRule type="cellIs" dxfId="579" priority="37" operator="greaterThan">
      <formula>$AH$8</formula>
    </cfRule>
    <cfRule type="cellIs" dxfId="578" priority="38" operator="greaterThan">
      <formula>$AH$8</formula>
    </cfRule>
  </conditionalFormatting>
  <conditionalFormatting sqref="AB11:AB34">
    <cfRule type="containsText" dxfId="577" priority="32" operator="containsText" text="N/A">
      <formula>NOT(ISERROR(SEARCH("N/A",AB11)))</formula>
    </cfRule>
    <cfRule type="cellIs" dxfId="576" priority="35" operator="equal">
      <formula>0</formula>
    </cfRule>
  </conditionalFormatting>
  <conditionalFormatting sqref="AB11:AB34">
    <cfRule type="cellIs" dxfId="575" priority="34" operator="greaterThanOrEqual">
      <formula>1185</formula>
    </cfRule>
  </conditionalFormatting>
  <conditionalFormatting sqref="AB11:AB34">
    <cfRule type="cellIs" dxfId="574" priority="33" operator="between">
      <formula>0.1</formula>
      <formula>1184</formula>
    </cfRule>
  </conditionalFormatting>
  <conditionalFormatting sqref="AO11:AO34 AN11:AN35">
    <cfRule type="cellIs" dxfId="573" priority="31" operator="equal">
      <formula>0</formula>
    </cfRule>
  </conditionalFormatting>
  <conditionalFormatting sqref="AO11:AO34 AN11:AN35">
    <cfRule type="cellIs" dxfId="572" priority="30" operator="greaterThan">
      <formula>1179</formula>
    </cfRule>
  </conditionalFormatting>
  <conditionalFormatting sqref="AO11:AO34 AN11:AN35">
    <cfRule type="cellIs" dxfId="571" priority="29" operator="greaterThan">
      <formula>99</formula>
    </cfRule>
  </conditionalFormatting>
  <conditionalFormatting sqref="AO11:AO34 AN11:AN35">
    <cfRule type="cellIs" dxfId="570" priority="28" operator="greaterThan">
      <formula>0.99</formula>
    </cfRule>
  </conditionalFormatting>
  <conditionalFormatting sqref="AQ11:AQ34">
    <cfRule type="cellIs" dxfId="569" priority="27" operator="equal">
      <formula>0</formula>
    </cfRule>
  </conditionalFormatting>
  <conditionalFormatting sqref="AQ11:AQ34">
    <cfRule type="cellIs" dxfId="568" priority="26" operator="greaterThan">
      <formula>1179</formula>
    </cfRule>
  </conditionalFormatting>
  <conditionalFormatting sqref="AQ11:AQ34">
    <cfRule type="cellIs" dxfId="567" priority="25" operator="greaterThan">
      <formula>99</formula>
    </cfRule>
  </conditionalFormatting>
  <conditionalFormatting sqref="AQ11:AQ34">
    <cfRule type="cellIs" dxfId="566" priority="24" operator="greaterThan">
      <formula>0.99</formula>
    </cfRule>
  </conditionalFormatting>
  <conditionalFormatting sqref="Z11:Z34">
    <cfRule type="containsText" dxfId="565" priority="20" operator="containsText" text="N/A">
      <formula>NOT(ISERROR(SEARCH("N/A",Z11)))</formula>
    </cfRule>
    <cfRule type="cellIs" dxfId="564" priority="23" operator="equal">
      <formula>0</formula>
    </cfRule>
  </conditionalFormatting>
  <conditionalFormatting sqref="Z11:Z34">
    <cfRule type="cellIs" dxfId="563" priority="22" operator="greaterThanOrEqual">
      <formula>1185</formula>
    </cfRule>
  </conditionalFormatting>
  <conditionalFormatting sqref="Z11:Z34">
    <cfRule type="cellIs" dxfId="562" priority="21" operator="between">
      <formula>0.1</formula>
      <formula>1184</formula>
    </cfRule>
  </conditionalFormatting>
  <conditionalFormatting sqref="AJ11:AN35">
    <cfRule type="cellIs" dxfId="561" priority="19" operator="equal">
      <formula>0</formula>
    </cfRule>
  </conditionalFormatting>
  <conditionalFormatting sqref="AJ11:AN35">
    <cfRule type="cellIs" dxfId="560" priority="18" operator="greaterThan">
      <formula>1179</formula>
    </cfRule>
  </conditionalFormatting>
  <conditionalFormatting sqref="AJ11:AN35">
    <cfRule type="cellIs" dxfId="559" priority="17" operator="greaterThan">
      <formula>99</formula>
    </cfRule>
  </conditionalFormatting>
  <conditionalFormatting sqref="AJ11:AN35">
    <cfRule type="cellIs" dxfId="558" priority="16" operator="greaterThan">
      <formula>0.99</formula>
    </cfRule>
  </conditionalFormatting>
  <conditionalFormatting sqref="AP11:AP34">
    <cfRule type="cellIs" dxfId="557" priority="15" operator="equal">
      <formula>0</formula>
    </cfRule>
  </conditionalFormatting>
  <conditionalFormatting sqref="AP11:AP34">
    <cfRule type="cellIs" dxfId="556" priority="14" operator="greaterThan">
      <formula>1179</formula>
    </cfRule>
  </conditionalFormatting>
  <conditionalFormatting sqref="AP11:AP34">
    <cfRule type="cellIs" dxfId="555" priority="13" operator="greaterThan">
      <formula>99</formula>
    </cfRule>
  </conditionalFormatting>
  <conditionalFormatting sqref="AP11:AP34">
    <cfRule type="cellIs" dxfId="554" priority="12" operator="greaterThan">
      <formula>0.99</formula>
    </cfRule>
  </conditionalFormatting>
  <conditionalFormatting sqref="AH32:AH34">
    <cfRule type="cellIs" dxfId="553" priority="10" operator="greaterThan">
      <formula>$AH$8</formula>
    </cfRule>
    <cfRule type="cellIs" dxfId="552" priority="11" operator="greaterThan">
      <formula>$AH$8</formula>
    </cfRule>
  </conditionalFormatting>
  <conditionalFormatting sqref="AI11:AI34">
    <cfRule type="cellIs" dxfId="551" priority="9" operator="greaterThan">
      <formula>$AI$8</formula>
    </cfRule>
  </conditionalFormatting>
  <conditionalFormatting sqref="AM20:AN34 AL11:AL34">
    <cfRule type="cellIs" dxfId="550" priority="8" operator="equal">
      <formula>0</formula>
    </cfRule>
  </conditionalFormatting>
  <conditionalFormatting sqref="AM20:AN34 AL11:AL34">
    <cfRule type="cellIs" dxfId="549" priority="7" operator="greaterThan">
      <formula>1179</formula>
    </cfRule>
  </conditionalFormatting>
  <conditionalFormatting sqref="AM20:AN34 AL11:AL34">
    <cfRule type="cellIs" dxfId="548" priority="6" operator="greaterThan">
      <formula>99</formula>
    </cfRule>
  </conditionalFormatting>
  <conditionalFormatting sqref="AM20:AN34 AL11:AL34">
    <cfRule type="cellIs" dxfId="547" priority="5" operator="greaterThan">
      <formula>0.99</formula>
    </cfRule>
  </conditionalFormatting>
  <conditionalFormatting sqref="AM16:AM34">
    <cfRule type="cellIs" dxfId="546" priority="4" operator="equal">
      <formula>0</formula>
    </cfRule>
  </conditionalFormatting>
  <conditionalFormatting sqref="AM16:AM34">
    <cfRule type="cellIs" dxfId="545" priority="3" operator="greaterThan">
      <formula>1179</formula>
    </cfRule>
  </conditionalFormatting>
  <conditionalFormatting sqref="AM16:AM34">
    <cfRule type="cellIs" dxfId="544" priority="2" operator="greaterThan">
      <formula>99</formula>
    </cfRule>
  </conditionalFormatting>
  <conditionalFormatting sqref="AM16:AM34">
    <cfRule type="cellIs" dxfId="543"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9"/>
  <sheetViews>
    <sheetView showWhiteSpace="0" topLeftCell="A40" zoomScaleNormal="100" workbookViewId="0">
      <selection activeCell="B54" sqref="B54:R57"/>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125</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87"/>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90" t="s">
        <v>10</v>
      </c>
      <c r="I7" s="108" t="s">
        <v>11</v>
      </c>
      <c r="J7" s="108" t="s">
        <v>12</v>
      </c>
      <c r="K7" s="108" t="s">
        <v>13</v>
      </c>
      <c r="L7" s="12"/>
      <c r="M7" s="12"/>
      <c r="N7" s="12"/>
      <c r="O7" s="190"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42572</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30736</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88" t="s">
        <v>51</v>
      </c>
      <c r="V9" s="188" t="s">
        <v>52</v>
      </c>
      <c r="W9" s="233" t="s">
        <v>53</v>
      </c>
      <c r="X9" s="234" t="s">
        <v>54</v>
      </c>
      <c r="Y9" s="235"/>
      <c r="Z9" s="235"/>
      <c r="AA9" s="235"/>
      <c r="AB9" s="235"/>
      <c r="AC9" s="235"/>
      <c r="AD9" s="235"/>
      <c r="AE9" s="236"/>
      <c r="AF9" s="186" t="s">
        <v>55</v>
      </c>
      <c r="AG9" s="186" t="s">
        <v>56</v>
      </c>
      <c r="AH9" s="222" t="s">
        <v>57</v>
      </c>
      <c r="AI9" s="237" t="s">
        <v>58</v>
      </c>
      <c r="AJ9" s="188" t="s">
        <v>59</v>
      </c>
      <c r="AK9" s="188" t="s">
        <v>60</v>
      </c>
      <c r="AL9" s="188" t="s">
        <v>61</v>
      </c>
      <c r="AM9" s="188" t="s">
        <v>62</v>
      </c>
      <c r="AN9" s="188" t="s">
        <v>63</v>
      </c>
      <c r="AO9" s="188" t="s">
        <v>64</v>
      </c>
      <c r="AP9" s="188" t="s">
        <v>65</v>
      </c>
      <c r="AQ9" s="220" t="s">
        <v>66</v>
      </c>
      <c r="AR9" s="188" t="s">
        <v>67</v>
      </c>
      <c r="AS9" s="222" t="s">
        <v>68</v>
      </c>
      <c r="AV9" s="35" t="s">
        <v>69</v>
      </c>
      <c r="AW9" s="35" t="s">
        <v>70</v>
      </c>
      <c r="AY9" s="36" t="s">
        <v>71</v>
      </c>
    </row>
    <row r="10" spans="2:51" x14ac:dyDescent="0.25">
      <c r="B10" s="188" t="s">
        <v>72</v>
      </c>
      <c r="C10" s="188" t="s">
        <v>73</v>
      </c>
      <c r="D10" s="188" t="s">
        <v>74</v>
      </c>
      <c r="E10" s="188" t="s">
        <v>75</v>
      </c>
      <c r="F10" s="188" t="s">
        <v>74</v>
      </c>
      <c r="G10" s="188" t="s">
        <v>75</v>
      </c>
      <c r="H10" s="216"/>
      <c r="I10" s="188" t="s">
        <v>75</v>
      </c>
      <c r="J10" s="188" t="s">
        <v>75</v>
      </c>
      <c r="K10" s="188" t="s">
        <v>75</v>
      </c>
      <c r="L10" s="28" t="s">
        <v>29</v>
      </c>
      <c r="M10" s="219"/>
      <c r="N10" s="28" t="s">
        <v>29</v>
      </c>
      <c r="O10" s="221"/>
      <c r="P10" s="221"/>
      <c r="Q10" s="1">
        <f>'JULY 20'!Q34</f>
        <v>10016214</v>
      </c>
      <c r="R10" s="230"/>
      <c r="S10" s="231"/>
      <c r="T10" s="232"/>
      <c r="U10" s="188" t="s">
        <v>75</v>
      </c>
      <c r="V10" s="188" t="s">
        <v>75</v>
      </c>
      <c r="W10" s="233"/>
      <c r="X10" s="37" t="s">
        <v>76</v>
      </c>
      <c r="Y10" s="37" t="s">
        <v>77</v>
      </c>
      <c r="Z10" s="37" t="s">
        <v>78</v>
      </c>
      <c r="AA10" s="37" t="s">
        <v>79</v>
      </c>
      <c r="AB10" s="37" t="s">
        <v>80</v>
      </c>
      <c r="AC10" s="37" t="s">
        <v>81</v>
      </c>
      <c r="AD10" s="37" t="s">
        <v>82</v>
      </c>
      <c r="AE10" s="37" t="s">
        <v>83</v>
      </c>
      <c r="AF10" s="38"/>
      <c r="AG10" s="1">
        <f>'JULY 20'!AG34</f>
        <v>48548880</v>
      </c>
      <c r="AH10" s="222"/>
      <c r="AI10" s="238"/>
      <c r="AJ10" s="188" t="s">
        <v>84</v>
      </c>
      <c r="AK10" s="188" t="s">
        <v>84</v>
      </c>
      <c r="AL10" s="188" t="s">
        <v>84</v>
      </c>
      <c r="AM10" s="188" t="s">
        <v>84</v>
      </c>
      <c r="AN10" s="188" t="s">
        <v>84</v>
      </c>
      <c r="AO10" s="188" t="s">
        <v>84</v>
      </c>
      <c r="AP10" s="1">
        <f>'JULY 20'!AP34</f>
        <v>11046273</v>
      </c>
      <c r="AQ10" s="221"/>
      <c r="AR10" s="189" t="s">
        <v>85</v>
      </c>
      <c r="AS10" s="222"/>
      <c r="AV10" s="39" t="s">
        <v>86</v>
      </c>
      <c r="AW10" s="39" t="s">
        <v>87</v>
      </c>
      <c r="AY10" s="80" t="s">
        <v>126</v>
      </c>
    </row>
    <row r="11" spans="2:51" x14ac:dyDescent="0.25">
      <c r="B11" s="40">
        <v>2</v>
      </c>
      <c r="C11" s="40">
        <v>4.1666666666666664E-2</v>
      </c>
      <c r="D11" s="102">
        <v>4</v>
      </c>
      <c r="E11" s="41">
        <f t="shared" ref="E11:E34" si="0">D11/1.42</f>
        <v>2.8169014084507045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138</v>
      </c>
      <c r="P11" s="103">
        <v>108</v>
      </c>
      <c r="Q11" s="103">
        <v>10021132</v>
      </c>
      <c r="R11" s="46">
        <f>IF(ISBLANK(Q11),"-",Q11-Q10)</f>
        <v>4918</v>
      </c>
      <c r="S11" s="47">
        <f>R11*24/1000</f>
        <v>118.032</v>
      </c>
      <c r="T11" s="47">
        <f>R11/1000</f>
        <v>4.9180000000000001</v>
      </c>
      <c r="U11" s="104">
        <v>3.6</v>
      </c>
      <c r="V11" s="104">
        <f>U11</f>
        <v>3.6</v>
      </c>
      <c r="W11" s="105" t="s">
        <v>131</v>
      </c>
      <c r="X11" s="107">
        <v>0</v>
      </c>
      <c r="Y11" s="107">
        <v>0</v>
      </c>
      <c r="Z11" s="107">
        <v>1035</v>
      </c>
      <c r="AA11" s="107">
        <v>1185</v>
      </c>
      <c r="AB11" s="107">
        <v>1187</v>
      </c>
      <c r="AC11" s="48" t="s">
        <v>90</v>
      </c>
      <c r="AD11" s="48" t="s">
        <v>90</v>
      </c>
      <c r="AE11" s="48" t="s">
        <v>90</v>
      </c>
      <c r="AF11" s="106" t="s">
        <v>90</v>
      </c>
      <c r="AG11" s="112">
        <v>48550180</v>
      </c>
      <c r="AH11" s="49">
        <f>IF(ISBLANK(AG11),"-",AG11-AG10)</f>
        <v>1300</v>
      </c>
      <c r="AI11" s="50">
        <f>AH11/T11</f>
        <v>264.33509556730377</v>
      </c>
      <c r="AJ11" s="95">
        <v>0</v>
      </c>
      <c r="AK11" s="95">
        <v>0</v>
      </c>
      <c r="AL11" s="95">
        <v>1</v>
      </c>
      <c r="AM11" s="95">
        <v>1</v>
      </c>
      <c r="AN11" s="95">
        <v>1</v>
      </c>
      <c r="AO11" s="95">
        <v>0.7</v>
      </c>
      <c r="AP11" s="107">
        <v>11047113</v>
      </c>
      <c r="AQ11" s="107">
        <f t="shared" ref="AQ11:AQ34" si="1">AP11-AP10</f>
        <v>840</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135</v>
      </c>
      <c r="P12" s="103">
        <v>110</v>
      </c>
      <c r="Q12" s="103">
        <v>10025576</v>
      </c>
      <c r="R12" s="46">
        <f t="shared" ref="R12:R34" si="4">IF(ISBLANK(Q12),"-",Q12-Q11)</f>
        <v>4444</v>
      </c>
      <c r="S12" s="47">
        <f t="shared" ref="S12:S34" si="5">R12*24/1000</f>
        <v>106.65600000000001</v>
      </c>
      <c r="T12" s="47">
        <f t="shared" ref="T12:T34" si="6">R12/1000</f>
        <v>4.444</v>
      </c>
      <c r="U12" s="104">
        <v>4.5</v>
      </c>
      <c r="V12" s="104">
        <f t="shared" ref="V12:V34" si="7">U12</f>
        <v>4.5</v>
      </c>
      <c r="W12" s="105" t="s">
        <v>131</v>
      </c>
      <c r="X12" s="107">
        <v>0</v>
      </c>
      <c r="Y12" s="107">
        <v>0</v>
      </c>
      <c r="Z12" s="107">
        <v>1035</v>
      </c>
      <c r="AA12" s="107">
        <v>1185</v>
      </c>
      <c r="AB12" s="107">
        <v>1187</v>
      </c>
      <c r="AC12" s="48" t="s">
        <v>90</v>
      </c>
      <c r="AD12" s="48" t="s">
        <v>90</v>
      </c>
      <c r="AE12" s="48" t="s">
        <v>90</v>
      </c>
      <c r="AF12" s="106" t="s">
        <v>90</v>
      </c>
      <c r="AG12" s="112">
        <v>48551152</v>
      </c>
      <c r="AH12" s="49">
        <f>IF(ISBLANK(AG12),"-",AG12-AG11)</f>
        <v>972</v>
      </c>
      <c r="AI12" s="50">
        <f t="shared" ref="AI12:AI34" si="8">AH12/T12</f>
        <v>218.72187218721874</v>
      </c>
      <c r="AJ12" s="95">
        <v>0</v>
      </c>
      <c r="AK12" s="95">
        <v>0</v>
      </c>
      <c r="AL12" s="95">
        <v>1</v>
      </c>
      <c r="AM12" s="95">
        <v>1</v>
      </c>
      <c r="AN12" s="95">
        <v>1</v>
      </c>
      <c r="AO12" s="95">
        <v>0.7</v>
      </c>
      <c r="AP12" s="107">
        <v>11048103</v>
      </c>
      <c r="AQ12" s="107">
        <f t="shared" si="1"/>
        <v>990</v>
      </c>
      <c r="AR12" s="110">
        <v>1.05</v>
      </c>
      <c r="AS12" s="52" t="s">
        <v>113</v>
      </c>
      <c r="AV12" s="39" t="s">
        <v>92</v>
      </c>
      <c r="AW12" s="39" t="s">
        <v>93</v>
      </c>
      <c r="AY12" s="80" t="s">
        <v>124</v>
      </c>
    </row>
    <row r="13" spans="2:51" x14ac:dyDescent="0.25">
      <c r="B13" s="40">
        <v>2.0833333333333299</v>
      </c>
      <c r="C13" s="40">
        <v>0.125</v>
      </c>
      <c r="D13" s="102">
        <v>4</v>
      </c>
      <c r="E13" s="41">
        <f t="shared" si="0"/>
        <v>2.8169014084507045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128</v>
      </c>
      <c r="P13" s="103">
        <v>103</v>
      </c>
      <c r="Q13" s="103">
        <v>10029676</v>
      </c>
      <c r="R13" s="46">
        <f t="shared" si="4"/>
        <v>4100</v>
      </c>
      <c r="S13" s="47">
        <f t="shared" si="5"/>
        <v>98.4</v>
      </c>
      <c r="T13" s="47">
        <f t="shared" si="6"/>
        <v>4.0999999999999996</v>
      </c>
      <c r="U13" s="104">
        <v>6</v>
      </c>
      <c r="V13" s="104">
        <f t="shared" si="7"/>
        <v>6</v>
      </c>
      <c r="W13" s="105" t="s">
        <v>131</v>
      </c>
      <c r="X13" s="107">
        <v>0</v>
      </c>
      <c r="Y13" s="107">
        <v>0</v>
      </c>
      <c r="Z13" s="107">
        <v>1187</v>
      </c>
      <c r="AA13" s="107">
        <v>0</v>
      </c>
      <c r="AB13" s="107">
        <v>1187</v>
      </c>
      <c r="AC13" s="48" t="s">
        <v>90</v>
      </c>
      <c r="AD13" s="48" t="s">
        <v>90</v>
      </c>
      <c r="AE13" s="48" t="s">
        <v>90</v>
      </c>
      <c r="AF13" s="106" t="s">
        <v>90</v>
      </c>
      <c r="AG13" s="112">
        <v>48551916</v>
      </c>
      <c r="AH13" s="49">
        <f>IF(ISBLANK(AG13),"-",AG13-AG12)</f>
        <v>764</v>
      </c>
      <c r="AI13" s="50">
        <f t="shared" si="8"/>
        <v>186.34146341463415</v>
      </c>
      <c r="AJ13" s="95">
        <v>0</v>
      </c>
      <c r="AK13" s="95">
        <v>0</v>
      </c>
      <c r="AL13" s="95">
        <v>1</v>
      </c>
      <c r="AM13" s="95">
        <v>1</v>
      </c>
      <c r="AN13" s="95">
        <v>1</v>
      </c>
      <c r="AO13" s="95">
        <v>0.7</v>
      </c>
      <c r="AP13" s="107">
        <v>11048824</v>
      </c>
      <c r="AQ13" s="107">
        <f t="shared" si="1"/>
        <v>721</v>
      </c>
      <c r="AR13" s="51"/>
      <c r="AS13" s="52" t="s">
        <v>113</v>
      </c>
      <c r="AV13" s="39" t="s">
        <v>94</v>
      </c>
      <c r="AW13" s="39" t="s">
        <v>95</v>
      </c>
      <c r="AY13" s="80" t="s">
        <v>129</v>
      </c>
    </row>
    <row r="14" spans="2:51" x14ac:dyDescent="0.25">
      <c r="B14" s="40">
        <v>2.125</v>
      </c>
      <c r="C14" s="40">
        <v>0.16666666666666699</v>
      </c>
      <c r="D14" s="102">
        <v>5</v>
      </c>
      <c r="E14" s="41">
        <f t="shared" si="0"/>
        <v>3.5211267605633805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122</v>
      </c>
      <c r="P14" s="103">
        <v>115</v>
      </c>
      <c r="Q14" s="103">
        <v>10033786</v>
      </c>
      <c r="R14" s="46">
        <f t="shared" si="4"/>
        <v>4110</v>
      </c>
      <c r="S14" s="47">
        <f t="shared" si="5"/>
        <v>98.64</v>
      </c>
      <c r="T14" s="47">
        <f t="shared" si="6"/>
        <v>4.1100000000000003</v>
      </c>
      <c r="U14" s="104">
        <v>7.9</v>
      </c>
      <c r="V14" s="104">
        <f t="shared" si="7"/>
        <v>7.9</v>
      </c>
      <c r="W14" s="105" t="s">
        <v>131</v>
      </c>
      <c r="X14" s="107">
        <v>0</v>
      </c>
      <c r="Y14" s="107">
        <v>0</v>
      </c>
      <c r="Z14" s="107">
        <v>1187</v>
      </c>
      <c r="AA14" s="107">
        <v>1185</v>
      </c>
      <c r="AB14" s="107">
        <v>1187</v>
      </c>
      <c r="AC14" s="48" t="s">
        <v>90</v>
      </c>
      <c r="AD14" s="48" t="s">
        <v>90</v>
      </c>
      <c r="AE14" s="48" t="s">
        <v>90</v>
      </c>
      <c r="AF14" s="106" t="s">
        <v>90</v>
      </c>
      <c r="AG14" s="112">
        <v>48552976</v>
      </c>
      <c r="AH14" s="49">
        <f t="shared" ref="AH14:AH34" si="9">IF(ISBLANK(AG14),"-",AG14-AG13)</f>
        <v>1060</v>
      </c>
      <c r="AI14" s="50">
        <f t="shared" si="8"/>
        <v>257.90754257907543</v>
      </c>
      <c r="AJ14" s="95">
        <v>0</v>
      </c>
      <c r="AK14" s="95">
        <v>0</v>
      </c>
      <c r="AL14" s="95">
        <v>1</v>
      </c>
      <c r="AM14" s="95">
        <v>1</v>
      </c>
      <c r="AN14" s="95">
        <v>1</v>
      </c>
      <c r="AO14" s="95">
        <v>0.7</v>
      </c>
      <c r="AP14" s="107">
        <v>11049588</v>
      </c>
      <c r="AQ14" s="107">
        <f>AP14-AP13</f>
        <v>764</v>
      </c>
      <c r="AR14" s="51"/>
      <c r="AS14" s="52" t="s">
        <v>113</v>
      </c>
      <c r="AT14" s="54"/>
      <c r="AV14" s="39" t="s">
        <v>96</v>
      </c>
      <c r="AW14" s="39" t="s">
        <v>97</v>
      </c>
      <c r="AY14" s="80" t="s">
        <v>140</v>
      </c>
    </row>
    <row r="15" spans="2:51" ht="14.25" customHeight="1" x14ac:dyDescent="0.25">
      <c r="B15" s="40">
        <v>2.1666666666666701</v>
      </c>
      <c r="C15" s="40">
        <v>0.20833333333333301</v>
      </c>
      <c r="D15" s="102">
        <v>4</v>
      </c>
      <c r="E15" s="41">
        <f t="shared" si="0"/>
        <v>2.8169014084507045</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137</v>
      </c>
      <c r="P15" s="103">
        <v>130</v>
      </c>
      <c r="Q15" s="103">
        <v>10038599</v>
      </c>
      <c r="R15" s="46">
        <f t="shared" si="4"/>
        <v>4813</v>
      </c>
      <c r="S15" s="47">
        <f t="shared" si="5"/>
        <v>115.512</v>
      </c>
      <c r="T15" s="47">
        <f t="shared" si="6"/>
        <v>4.8129999999999997</v>
      </c>
      <c r="U15" s="104">
        <v>9</v>
      </c>
      <c r="V15" s="104">
        <f t="shared" si="7"/>
        <v>9</v>
      </c>
      <c r="W15" s="105" t="s">
        <v>127</v>
      </c>
      <c r="X15" s="107">
        <v>0</v>
      </c>
      <c r="Y15" s="107">
        <v>1057</v>
      </c>
      <c r="Z15" s="107">
        <v>1187</v>
      </c>
      <c r="AA15" s="107">
        <v>1185</v>
      </c>
      <c r="AB15" s="107">
        <v>1187</v>
      </c>
      <c r="AC15" s="48" t="s">
        <v>90</v>
      </c>
      <c r="AD15" s="48" t="s">
        <v>90</v>
      </c>
      <c r="AE15" s="48" t="s">
        <v>90</v>
      </c>
      <c r="AF15" s="106" t="s">
        <v>90</v>
      </c>
      <c r="AG15" s="112">
        <v>48554108</v>
      </c>
      <c r="AH15" s="49">
        <f t="shared" si="9"/>
        <v>1132</v>
      </c>
      <c r="AI15" s="50">
        <f t="shared" si="8"/>
        <v>235.19634323706629</v>
      </c>
      <c r="AJ15" s="95">
        <v>0</v>
      </c>
      <c r="AK15" s="95">
        <v>1</v>
      </c>
      <c r="AL15" s="95">
        <v>1</v>
      </c>
      <c r="AM15" s="95">
        <v>1</v>
      </c>
      <c r="AN15" s="95">
        <v>1</v>
      </c>
      <c r="AO15" s="95">
        <v>0.7</v>
      </c>
      <c r="AP15" s="107">
        <v>11049888</v>
      </c>
      <c r="AQ15" s="107">
        <f>AP15-AP14</f>
        <v>300</v>
      </c>
      <c r="AR15" s="51"/>
      <c r="AS15" s="52" t="s">
        <v>113</v>
      </c>
      <c r="AV15" s="39" t="s">
        <v>98</v>
      </c>
      <c r="AW15" s="39" t="s">
        <v>99</v>
      </c>
      <c r="AY15" s="94"/>
    </row>
    <row r="16" spans="2:51" x14ac:dyDescent="0.25">
      <c r="B16" s="40">
        <v>2.2083333333333299</v>
      </c>
      <c r="C16" s="40">
        <v>0.25</v>
      </c>
      <c r="D16" s="102">
        <v>4</v>
      </c>
      <c r="E16" s="41">
        <f t="shared" si="0"/>
        <v>2.8169014084507045</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130</v>
      </c>
      <c r="P16" s="103">
        <v>138</v>
      </c>
      <c r="Q16" s="103">
        <v>10043986</v>
      </c>
      <c r="R16" s="46">
        <f t="shared" si="4"/>
        <v>5387</v>
      </c>
      <c r="S16" s="47">
        <f t="shared" si="5"/>
        <v>129.28800000000001</v>
      </c>
      <c r="T16" s="47">
        <f t="shared" si="6"/>
        <v>5.3869999999999996</v>
      </c>
      <c r="U16" s="104">
        <v>8.5</v>
      </c>
      <c r="V16" s="104">
        <f t="shared" si="7"/>
        <v>8.5</v>
      </c>
      <c r="W16" s="105" t="s">
        <v>127</v>
      </c>
      <c r="X16" s="107">
        <v>0</v>
      </c>
      <c r="Y16" s="107">
        <v>1057</v>
      </c>
      <c r="Z16" s="107">
        <v>1186</v>
      </c>
      <c r="AA16" s="107">
        <v>1185</v>
      </c>
      <c r="AB16" s="107">
        <v>1187</v>
      </c>
      <c r="AC16" s="48" t="s">
        <v>90</v>
      </c>
      <c r="AD16" s="48" t="s">
        <v>90</v>
      </c>
      <c r="AE16" s="48" t="s">
        <v>90</v>
      </c>
      <c r="AF16" s="106" t="s">
        <v>90</v>
      </c>
      <c r="AG16" s="112">
        <v>48555484</v>
      </c>
      <c r="AH16" s="49">
        <f t="shared" si="9"/>
        <v>1376</v>
      </c>
      <c r="AI16" s="50">
        <f t="shared" si="8"/>
        <v>255.42973825877112</v>
      </c>
      <c r="AJ16" s="95">
        <v>0</v>
      </c>
      <c r="AK16" s="95">
        <v>1</v>
      </c>
      <c r="AL16" s="95">
        <v>1</v>
      </c>
      <c r="AM16" s="95">
        <v>1</v>
      </c>
      <c r="AN16" s="95">
        <v>1</v>
      </c>
      <c r="AO16" s="95">
        <v>0</v>
      </c>
      <c r="AP16" s="107">
        <v>11049888</v>
      </c>
      <c r="AQ16" s="107">
        <f>AP16-AP15</f>
        <v>0</v>
      </c>
      <c r="AR16" s="53">
        <v>1.1000000000000001</v>
      </c>
      <c r="AS16" s="52" t="s">
        <v>101</v>
      </c>
      <c r="AV16" s="39" t="s">
        <v>102</v>
      </c>
      <c r="AW16" s="39" t="s">
        <v>103</v>
      </c>
      <c r="AY16" s="94"/>
    </row>
    <row r="17" spans="1:51" x14ac:dyDescent="0.25">
      <c r="B17" s="40">
        <v>2.25</v>
      </c>
      <c r="C17" s="40">
        <v>0.29166666666666702</v>
      </c>
      <c r="D17" s="102">
        <v>4</v>
      </c>
      <c r="E17" s="41">
        <f t="shared" si="0"/>
        <v>2.8169014084507045</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135</v>
      </c>
      <c r="P17" s="103">
        <v>144</v>
      </c>
      <c r="Q17" s="103">
        <v>10049446</v>
      </c>
      <c r="R17" s="46">
        <f t="shared" si="4"/>
        <v>5460</v>
      </c>
      <c r="S17" s="47">
        <f t="shared" si="5"/>
        <v>131.04</v>
      </c>
      <c r="T17" s="47">
        <f t="shared" si="6"/>
        <v>5.46</v>
      </c>
      <c r="U17" s="104">
        <v>8</v>
      </c>
      <c r="V17" s="104">
        <f t="shared" si="7"/>
        <v>8</v>
      </c>
      <c r="W17" s="105" t="s">
        <v>127</v>
      </c>
      <c r="X17" s="107">
        <v>0</v>
      </c>
      <c r="Y17" s="107">
        <v>1015</v>
      </c>
      <c r="Z17" s="107">
        <v>1186</v>
      </c>
      <c r="AA17" s="107">
        <v>1185</v>
      </c>
      <c r="AB17" s="107">
        <v>1187</v>
      </c>
      <c r="AC17" s="48" t="s">
        <v>90</v>
      </c>
      <c r="AD17" s="48" t="s">
        <v>90</v>
      </c>
      <c r="AE17" s="48" t="s">
        <v>90</v>
      </c>
      <c r="AF17" s="106" t="s">
        <v>90</v>
      </c>
      <c r="AG17" s="112">
        <v>48556840</v>
      </c>
      <c r="AH17" s="49">
        <f t="shared" si="9"/>
        <v>1356</v>
      </c>
      <c r="AI17" s="50">
        <f t="shared" si="8"/>
        <v>248.35164835164835</v>
      </c>
      <c r="AJ17" s="95">
        <v>0</v>
      </c>
      <c r="AK17" s="95">
        <v>1</v>
      </c>
      <c r="AL17" s="95">
        <v>1</v>
      </c>
      <c r="AM17" s="95">
        <v>1</v>
      </c>
      <c r="AN17" s="95">
        <v>1</v>
      </c>
      <c r="AO17" s="95">
        <v>0</v>
      </c>
      <c r="AP17" s="107">
        <v>11049888</v>
      </c>
      <c r="AQ17" s="107">
        <f t="shared" si="1"/>
        <v>0</v>
      </c>
      <c r="AR17" s="51"/>
      <c r="AS17" s="52" t="s">
        <v>101</v>
      </c>
      <c r="AT17" s="54"/>
      <c r="AV17" s="39" t="s">
        <v>104</v>
      </c>
      <c r="AW17" s="39" t="s">
        <v>105</v>
      </c>
      <c r="AY17" s="97"/>
    </row>
    <row r="18" spans="1:51" x14ac:dyDescent="0.25">
      <c r="B18" s="40">
        <v>2.2916666666666701</v>
      </c>
      <c r="C18" s="40">
        <v>0.33333333333333298</v>
      </c>
      <c r="D18" s="102">
        <v>4</v>
      </c>
      <c r="E18" s="41">
        <f t="shared" si="0"/>
        <v>2.8169014084507045</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134</v>
      </c>
      <c r="P18" s="103">
        <v>144</v>
      </c>
      <c r="Q18" s="103">
        <v>10055286</v>
      </c>
      <c r="R18" s="46">
        <f t="shared" si="4"/>
        <v>5840</v>
      </c>
      <c r="S18" s="47">
        <f t="shared" si="5"/>
        <v>140.16</v>
      </c>
      <c r="T18" s="47">
        <f t="shared" si="6"/>
        <v>5.84</v>
      </c>
      <c r="U18" s="104">
        <v>7.4</v>
      </c>
      <c r="V18" s="104">
        <f t="shared" si="7"/>
        <v>7.4</v>
      </c>
      <c r="W18" s="105" t="s">
        <v>127</v>
      </c>
      <c r="X18" s="107">
        <v>0</v>
      </c>
      <c r="Y18" s="107">
        <v>1036</v>
      </c>
      <c r="Z18" s="107">
        <v>1187</v>
      </c>
      <c r="AA18" s="107">
        <v>1185</v>
      </c>
      <c r="AB18" s="107">
        <v>1186</v>
      </c>
      <c r="AC18" s="48" t="s">
        <v>90</v>
      </c>
      <c r="AD18" s="48" t="s">
        <v>90</v>
      </c>
      <c r="AE18" s="48" t="s">
        <v>90</v>
      </c>
      <c r="AF18" s="106" t="s">
        <v>90</v>
      </c>
      <c r="AG18" s="112">
        <v>48558212</v>
      </c>
      <c r="AH18" s="49">
        <f t="shared" si="9"/>
        <v>1372</v>
      </c>
      <c r="AI18" s="50">
        <f t="shared" si="8"/>
        <v>234.93150684931507</v>
      </c>
      <c r="AJ18" s="95">
        <v>0</v>
      </c>
      <c r="AK18" s="95">
        <v>1</v>
      </c>
      <c r="AL18" s="95">
        <v>1</v>
      </c>
      <c r="AM18" s="95">
        <v>1</v>
      </c>
      <c r="AN18" s="95">
        <v>1</v>
      </c>
      <c r="AO18" s="95">
        <v>0</v>
      </c>
      <c r="AP18" s="107">
        <v>11049888</v>
      </c>
      <c r="AQ18" s="107">
        <f t="shared" si="1"/>
        <v>0</v>
      </c>
      <c r="AR18" s="51"/>
      <c r="AS18" s="52" t="s">
        <v>101</v>
      </c>
      <c r="AV18" s="39" t="s">
        <v>106</v>
      </c>
      <c r="AW18" s="39" t="s">
        <v>107</v>
      </c>
      <c r="AY18" s="97"/>
    </row>
    <row r="19" spans="1:51" x14ac:dyDescent="0.25">
      <c r="A19" s="94" t="s">
        <v>130</v>
      </c>
      <c r="B19" s="40">
        <v>2.3333333333333299</v>
      </c>
      <c r="C19" s="40">
        <v>0.375</v>
      </c>
      <c r="D19" s="102">
        <v>4</v>
      </c>
      <c r="E19" s="41">
        <f t="shared" si="0"/>
        <v>2.8169014084507045</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134</v>
      </c>
      <c r="P19" s="103">
        <v>142</v>
      </c>
      <c r="Q19" s="103">
        <v>10061319</v>
      </c>
      <c r="R19" s="46">
        <f t="shared" si="4"/>
        <v>6033</v>
      </c>
      <c r="S19" s="47">
        <f t="shared" si="5"/>
        <v>144.792</v>
      </c>
      <c r="T19" s="47">
        <f t="shared" si="6"/>
        <v>6.0330000000000004</v>
      </c>
      <c r="U19" s="104">
        <v>6.8</v>
      </c>
      <c r="V19" s="104">
        <f t="shared" si="7"/>
        <v>6.8</v>
      </c>
      <c r="W19" s="105" t="s">
        <v>127</v>
      </c>
      <c r="X19" s="107">
        <v>0</v>
      </c>
      <c r="Y19" s="107">
        <v>1047</v>
      </c>
      <c r="Z19" s="107">
        <v>1187</v>
      </c>
      <c r="AA19" s="107">
        <v>1185</v>
      </c>
      <c r="AB19" s="107">
        <v>1186</v>
      </c>
      <c r="AC19" s="48" t="s">
        <v>90</v>
      </c>
      <c r="AD19" s="48" t="s">
        <v>90</v>
      </c>
      <c r="AE19" s="48" t="s">
        <v>90</v>
      </c>
      <c r="AF19" s="106" t="s">
        <v>90</v>
      </c>
      <c r="AG19" s="112">
        <v>48559544</v>
      </c>
      <c r="AH19" s="49">
        <f t="shared" si="9"/>
        <v>1332</v>
      </c>
      <c r="AI19" s="50">
        <f t="shared" si="8"/>
        <v>220.78567876678269</v>
      </c>
      <c r="AJ19" s="95">
        <v>0</v>
      </c>
      <c r="AK19" s="95">
        <v>1</v>
      </c>
      <c r="AL19" s="95">
        <v>1</v>
      </c>
      <c r="AM19" s="95">
        <v>1</v>
      </c>
      <c r="AN19" s="95">
        <v>1</v>
      </c>
      <c r="AO19" s="95">
        <v>0</v>
      </c>
      <c r="AP19" s="107">
        <v>11049888</v>
      </c>
      <c r="AQ19" s="107">
        <f t="shared" si="1"/>
        <v>0</v>
      </c>
      <c r="AR19" s="51"/>
      <c r="AS19" s="52" t="s">
        <v>101</v>
      </c>
      <c r="AV19" s="39" t="s">
        <v>108</v>
      </c>
      <c r="AW19" s="39" t="s">
        <v>109</v>
      </c>
      <c r="AY19" s="97"/>
    </row>
    <row r="20" spans="1:51" x14ac:dyDescent="0.25">
      <c r="B20" s="40">
        <v>2.375</v>
      </c>
      <c r="C20" s="40">
        <v>0.41666666666666669</v>
      </c>
      <c r="D20" s="102">
        <v>4</v>
      </c>
      <c r="E20" s="41">
        <f t="shared" si="0"/>
        <v>2.8169014084507045</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137</v>
      </c>
      <c r="P20" s="103">
        <v>143</v>
      </c>
      <c r="Q20" s="103">
        <v>10067360</v>
      </c>
      <c r="R20" s="46">
        <f t="shared" si="4"/>
        <v>6041</v>
      </c>
      <c r="S20" s="47">
        <f t="shared" si="5"/>
        <v>144.98400000000001</v>
      </c>
      <c r="T20" s="47">
        <f t="shared" si="6"/>
        <v>6.0410000000000004</v>
      </c>
      <c r="U20" s="104">
        <v>6.2</v>
      </c>
      <c r="V20" s="104">
        <f t="shared" si="7"/>
        <v>6.2</v>
      </c>
      <c r="W20" s="105" t="s">
        <v>127</v>
      </c>
      <c r="X20" s="107">
        <v>0</v>
      </c>
      <c r="Y20" s="107">
        <v>1037</v>
      </c>
      <c r="Z20" s="107">
        <v>1187</v>
      </c>
      <c r="AA20" s="107">
        <v>1185</v>
      </c>
      <c r="AB20" s="107">
        <v>1186</v>
      </c>
      <c r="AC20" s="48" t="s">
        <v>90</v>
      </c>
      <c r="AD20" s="48" t="s">
        <v>90</v>
      </c>
      <c r="AE20" s="48" t="s">
        <v>90</v>
      </c>
      <c r="AF20" s="106" t="s">
        <v>90</v>
      </c>
      <c r="AG20" s="112">
        <v>48560956</v>
      </c>
      <c r="AH20" s="49">
        <f t="shared" si="9"/>
        <v>1412</v>
      </c>
      <c r="AI20" s="50">
        <f t="shared" si="8"/>
        <v>233.73613640125805</v>
      </c>
      <c r="AJ20" s="95">
        <v>0</v>
      </c>
      <c r="AK20" s="95">
        <v>1</v>
      </c>
      <c r="AL20" s="95">
        <v>1</v>
      </c>
      <c r="AM20" s="95">
        <v>1</v>
      </c>
      <c r="AN20" s="95">
        <v>1</v>
      </c>
      <c r="AO20" s="95">
        <v>0</v>
      </c>
      <c r="AP20" s="107">
        <v>11049888</v>
      </c>
      <c r="AQ20" s="107">
        <v>0</v>
      </c>
      <c r="AR20" s="53">
        <v>1.02</v>
      </c>
      <c r="AS20" s="52" t="s">
        <v>130</v>
      </c>
      <c r="AY20" s="97"/>
    </row>
    <row r="21" spans="1:51" x14ac:dyDescent="0.25">
      <c r="B21" s="40">
        <v>2.4166666666666701</v>
      </c>
      <c r="C21" s="40">
        <v>0.45833333333333298</v>
      </c>
      <c r="D21" s="102">
        <v>4</v>
      </c>
      <c r="E21" s="41">
        <f t="shared" si="0"/>
        <v>2.8169014084507045</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134</v>
      </c>
      <c r="P21" s="103">
        <v>141</v>
      </c>
      <c r="Q21" s="103">
        <v>10073360</v>
      </c>
      <c r="R21" s="46">
        <f t="shared" si="4"/>
        <v>6000</v>
      </c>
      <c r="S21" s="47">
        <f t="shared" si="5"/>
        <v>144</v>
      </c>
      <c r="T21" s="47">
        <f t="shared" si="6"/>
        <v>6</v>
      </c>
      <c r="U21" s="104">
        <v>5.7</v>
      </c>
      <c r="V21" s="104">
        <f t="shared" si="7"/>
        <v>5.7</v>
      </c>
      <c r="W21" s="105" t="s">
        <v>127</v>
      </c>
      <c r="X21" s="107">
        <v>0</v>
      </c>
      <c r="Y21" s="107">
        <v>1047</v>
      </c>
      <c r="Z21" s="107">
        <v>1187</v>
      </c>
      <c r="AA21" s="107">
        <v>1185</v>
      </c>
      <c r="AB21" s="107">
        <v>1186</v>
      </c>
      <c r="AC21" s="48" t="s">
        <v>90</v>
      </c>
      <c r="AD21" s="48" t="s">
        <v>90</v>
      </c>
      <c r="AE21" s="48" t="s">
        <v>90</v>
      </c>
      <c r="AF21" s="106" t="s">
        <v>90</v>
      </c>
      <c r="AG21" s="112">
        <v>48562324</v>
      </c>
      <c r="AH21" s="49">
        <f t="shared" si="9"/>
        <v>1368</v>
      </c>
      <c r="AI21" s="50">
        <f t="shared" si="8"/>
        <v>228</v>
      </c>
      <c r="AJ21" s="95">
        <v>0</v>
      </c>
      <c r="AK21" s="95">
        <v>1</v>
      </c>
      <c r="AL21" s="95">
        <v>1</v>
      </c>
      <c r="AM21" s="95">
        <v>1</v>
      </c>
      <c r="AN21" s="95">
        <v>1</v>
      </c>
      <c r="AO21" s="95">
        <v>0</v>
      </c>
      <c r="AP21" s="107">
        <v>11049888</v>
      </c>
      <c r="AQ21" s="107">
        <f t="shared" si="1"/>
        <v>0</v>
      </c>
      <c r="AR21" s="51"/>
      <c r="AS21" s="52" t="s">
        <v>101</v>
      </c>
      <c r="AY21" s="97"/>
    </row>
    <row r="22" spans="1:51" x14ac:dyDescent="0.25">
      <c r="A22" s="94" t="s">
        <v>138</v>
      </c>
      <c r="B22" s="40">
        <v>2.4583333333333299</v>
      </c>
      <c r="C22" s="40">
        <v>0.5</v>
      </c>
      <c r="D22" s="102">
        <v>4</v>
      </c>
      <c r="E22" s="41">
        <f t="shared" si="0"/>
        <v>2.8169014084507045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135</v>
      </c>
      <c r="P22" s="103">
        <v>142</v>
      </c>
      <c r="Q22" s="103">
        <v>10079282</v>
      </c>
      <c r="R22" s="46">
        <f t="shared" si="4"/>
        <v>5922</v>
      </c>
      <c r="S22" s="47">
        <f t="shared" si="5"/>
        <v>142.12799999999999</v>
      </c>
      <c r="T22" s="47">
        <f t="shared" si="6"/>
        <v>5.9219999999999997</v>
      </c>
      <c r="U22" s="104">
        <v>5.2</v>
      </c>
      <c r="V22" s="104">
        <f t="shared" si="7"/>
        <v>5.2</v>
      </c>
      <c r="W22" s="105" t="s">
        <v>127</v>
      </c>
      <c r="X22" s="107">
        <v>0</v>
      </c>
      <c r="Y22" s="107">
        <v>1047</v>
      </c>
      <c r="Z22" s="107">
        <v>1187</v>
      </c>
      <c r="AA22" s="107">
        <v>1185</v>
      </c>
      <c r="AB22" s="107">
        <v>1186</v>
      </c>
      <c r="AC22" s="48" t="s">
        <v>90</v>
      </c>
      <c r="AD22" s="48" t="s">
        <v>90</v>
      </c>
      <c r="AE22" s="48" t="s">
        <v>90</v>
      </c>
      <c r="AF22" s="106" t="s">
        <v>90</v>
      </c>
      <c r="AG22" s="112">
        <v>48563644</v>
      </c>
      <c r="AH22" s="49">
        <f t="shared" si="9"/>
        <v>1320</v>
      </c>
      <c r="AI22" s="50">
        <f t="shared" si="8"/>
        <v>222.89766970618035</v>
      </c>
      <c r="AJ22" s="95">
        <v>0</v>
      </c>
      <c r="AK22" s="95">
        <v>1</v>
      </c>
      <c r="AL22" s="95">
        <v>1</v>
      </c>
      <c r="AM22" s="95">
        <v>1</v>
      </c>
      <c r="AN22" s="95">
        <v>1</v>
      </c>
      <c r="AO22" s="95">
        <v>0</v>
      </c>
      <c r="AP22" s="107">
        <v>11049888</v>
      </c>
      <c r="AQ22" s="107">
        <f t="shared" si="1"/>
        <v>0</v>
      </c>
      <c r="AR22" s="51"/>
      <c r="AS22" s="52" t="s">
        <v>101</v>
      </c>
      <c r="AV22" s="55" t="s">
        <v>110</v>
      </c>
      <c r="AY22" s="97"/>
    </row>
    <row r="23" spans="1:51" x14ac:dyDescent="0.25">
      <c r="B23" s="40">
        <v>2.5</v>
      </c>
      <c r="C23" s="40">
        <v>0.54166666666666696</v>
      </c>
      <c r="D23" s="102">
        <v>4</v>
      </c>
      <c r="E23" s="41">
        <f t="shared" si="0"/>
        <v>2.8169014084507045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136</v>
      </c>
      <c r="P23" s="103">
        <v>139</v>
      </c>
      <c r="Q23" s="103">
        <v>10085137</v>
      </c>
      <c r="R23" s="46">
        <f t="shared" si="4"/>
        <v>5855</v>
      </c>
      <c r="S23" s="47">
        <f t="shared" si="5"/>
        <v>140.52000000000001</v>
      </c>
      <c r="T23" s="47">
        <f t="shared" si="6"/>
        <v>5.8550000000000004</v>
      </c>
      <c r="U23" s="104">
        <v>4.7</v>
      </c>
      <c r="V23" s="104">
        <f t="shared" si="7"/>
        <v>4.7</v>
      </c>
      <c r="W23" s="105" t="s">
        <v>127</v>
      </c>
      <c r="X23" s="107">
        <v>0</v>
      </c>
      <c r="Y23" s="107">
        <v>1025</v>
      </c>
      <c r="Z23" s="107">
        <v>1187</v>
      </c>
      <c r="AA23" s="107">
        <v>1185</v>
      </c>
      <c r="AB23" s="107">
        <v>1186</v>
      </c>
      <c r="AC23" s="48" t="s">
        <v>90</v>
      </c>
      <c r="AD23" s="48" t="s">
        <v>90</v>
      </c>
      <c r="AE23" s="48" t="s">
        <v>90</v>
      </c>
      <c r="AF23" s="106" t="s">
        <v>90</v>
      </c>
      <c r="AG23" s="112">
        <v>48565028</v>
      </c>
      <c r="AH23" s="49">
        <f t="shared" si="9"/>
        <v>1384</v>
      </c>
      <c r="AI23" s="50">
        <f t="shared" si="8"/>
        <v>236.37916310845429</v>
      </c>
      <c r="AJ23" s="95">
        <v>0</v>
      </c>
      <c r="AK23" s="95">
        <v>1</v>
      </c>
      <c r="AL23" s="95">
        <v>1</v>
      </c>
      <c r="AM23" s="95">
        <v>1</v>
      </c>
      <c r="AN23" s="95">
        <v>1</v>
      </c>
      <c r="AO23" s="95">
        <v>0</v>
      </c>
      <c r="AP23" s="107">
        <v>11049888</v>
      </c>
      <c r="AQ23" s="107">
        <f t="shared" si="1"/>
        <v>0</v>
      </c>
      <c r="AR23" s="51"/>
      <c r="AS23" s="52" t="s">
        <v>113</v>
      </c>
      <c r="AT23" s="54"/>
      <c r="AV23" s="56" t="s">
        <v>111</v>
      </c>
      <c r="AW23" s="57" t="s">
        <v>112</v>
      </c>
      <c r="AY23" s="97"/>
    </row>
    <row r="24" spans="1:51" x14ac:dyDescent="0.25">
      <c r="B24" s="40">
        <v>2.5416666666666701</v>
      </c>
      <c r="C24" s="40">
        <v>0.58333333333333404</v>
      </c>
      <c r="D24" s="102">
        <v>4</v>
      </c>
      <c r="E24" s="41">
        <f t="shared" si="0"/>
        <v>2.8169014084507045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130</v>
      </c>
      <c r="P24" s="103">
        <v>137</v>
      </c>
      <c r="Q24" s="103">
        <v>10091168</v>
      </c>
      <c r="R24" s="46">
        <f t="shared" si="4"/>
        <v>6031</v>
      </c>
      <c r="S24" s="47">
        <f t="shared" si="5"/>
        <v>144.744</v>
      </c>
      <c r="T24" s="47">
        <f t="shared" si="6"/>
        <v>6.0309999999999997</v>
      </c>
      <c r="U24" s="104">
        <v>4.4000000000000004</v>
      </c>
      <c r="V24" s="104">
        <f t="shared" si="7"/>
        <v>4.4000000000000004</v>
      </c>
      <c r="W24" s="105" t="s">
        <v>127</v>
      </c>
      <c r="X24" s="107">
        <v>0</v>
      </c>
      <c r="Y24" s="107">
        <v>1020</v>
      </c>
      <c r="Z24" s="107">
        <v>1167</v>
      </c>
      <c r="AA24" s="107">
        <v>1185</v>
      </c>
      <c r="AB24" s="107">
        <v>1167</v>
      </c>
      <c r="AC24" s="48" t="s">
        <v>90</v>
      </c>
      <c r="AD24" s="48" t="s">
        <v>90</v>
      </c>
      <c r="AE24" s="48" t="s">
        <v>90</v>
      </c>
      <c r="AF24" s="106" t="s">
        <v>90</v>
      </c>
      <c r="AG24" s="112">
        <v>48566436</v>
      </c>
      <c r="AH24" s="49">
        <f>IF(ISBLANK(AG24),"-",AG24-AG23)</f>
        <v>1408</v>
      </c>
      <c r="AI24" s="50">
        <f t="shared" si="8"/>
        <v>233.46045431935005</v>
      </c>
      <c r="AJ24" s="95">
        <v>0</v>
      </c>
      <c r="AK24" s="95">
        <v>1</v>
      </c>
      <c r="AL24" s="95">
        <v>1</v>
      </c>
      <c r="AM24" s="95">
        <v>1</v>
      </c>
      <c r="AN24" s="95">
        <v>1</v>
      </c>
      <c r="AO24" s="95">
        <v>0</v>
      </c>
      <c r="AP24" s="107">
        <v>11049888</v>
      </c>
      <c r="AQ24" s="107">
        <f t="shared" si="1"/>
        <v>0</v>
      </c>
      <c r="AR24" s="53">
        <v>1.21</v>
      </c>
      <c r="AS24" s="52" t="s">
        <v>113</v>
      </c>
      <c r="AV24" s="58" t="s">
        <v>29</v>
      </c>
      <c r="AW24" s="58">
        <v>14.7</v>
      </c>
      <c r="AY24" s="97"/>
    </row>
    <row r="25" spans="1:51" x14ac:dyDescent="0.25">
      <c r="B25" s="40">
        <v>2.5833333333333299</v>
      </c>
      <c r="C25" s="40">
        <v>0.625</v>
      </c>
      <c r="D25" s="102">
        <v>4</v>
      </c>
      <c r="E25" s="41">
        <f t="shared" si="0"/>
        <v>2.8169014084507045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136</v>
      </c>
      <c r="P25" s="103">
        <v>136</v>
      </c>
      <c r="Q25" s="103">
        <v>10096822</v>
      </c>
      <c r="R25" s="46">
        <f t="shared" si="4"/>
        <v>5654</v>
      </c>
      <c r="S25" s="47">
        <f t="shared" si="5"/>
        <v>135.696</v>
      </c>
      <c r="T25" s="47">
        <f t="shared" si="6"/>
        <v>5.6539999999999999</v>
      </c>
      <c r="U25" s="104">
        <v>4.2</v>
      </c>
      <c r="V25" s="104">
        <f t="shared" si="7"/>
        <v>4.2</v>
      </c>
      <c r="W25" s="105" t="s">
        <v>127</v>
      </c>
      <c r="X25" s="107">
        <v>0</v>
      </c>
      <c r="Y25" s="107">
        <v>1015</v>
      </c>
      <c r="Z25" s="107">
        <v>1187</v>
      </c>
      <c r="AA25" s="107">
        <v>1185</v>
      </c>
      <c r="AB25" s="107">
        <v>1187</v>
      </c>
      <c r="AC25" s="48" t="s">
        <v>90</v>
      </c>
      <c r="AD25" s="48" t="s">
        <v>90</v>
      </c>
      <c r="AE25" s="48" t="s">
        <v>90</v>
      </c>
      <c r="AF25" s="106" t="s">
        <v>90</v>
      </c>
      <c r="AG25" s="112">
        <v>48567748</v>
      </c>
      <c r="AH25" s="49">
        <f t="shared" si="9"/>
        <v>1312</v>
      </c>
      <c r="AI25" s="50">
        <f t="shared" si="8"/>
        <v>232.04810753448885</v>
      </c>
      <c r="AJ25" s="95">
        <v>0</v>
      </c>
      <c r="AK25" s="95">
        <v>1</v>
      </c>
      <c r="AL25" s="95">
        <v>1</v>
      </c>
      <c r="AM25" s="95">
        <v>1</v>
      </c>
      <c r="AN25" s="95">
        <v>1</v>
      </c>
      <c r="AO25" s="95">
        <v>0</v>
      </c>
      <c r="AP25" s="107">
        <v>11049888</v>
      </c>
      <c r="AQ25" s="107">
        <f t="shared" si="1"/>
        <v>0</v>
      </c>
      <c r="AR25" s="51"/>
      <c r="AS25" s="52" t="s">
        <v>113</v>
      </c>
      <c r="AV25" s="58" t="s">
        <v>74</v>
      </c>
      <c r="AW25" s="58">
        <v>10.36</v>
      </c>
      <c r="AY25" s="97"/>
    </row>
    <row r="26" spans="1:51" x14ac:dyDescent="0.25">
      <c r="B26" s="40">
        <v>2.625</v>
      </c>
      <c r="C26" s="40">
        <v>0.66666666666666696</v>
      </c>
      <c r="D26" s="102">
        <v>4</v>
      </c>
      <c r="E26" s="41">
        <f t="shared" si="0"/>
        <v>2.8169014084507045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136</v>
      </c>
      <c r="P26" s="103">
        <v>142</v>
      </c>
      <c r="Q26" s="103">
        <v>10102638</v>
      </c>
      <c r="R26" s="46">
        <f t="shared" si="4"/>
        <v>5816</v>
      </c>
      <c r="S26" s="47">
        <f t="shared" si="5"/>
        <v>139.584</v>
      </c>
      <c r="T26" s="47">
        <f t="shared" si="6"/>
        <v>5.8159999999999998</v>
      </c>
      <c r="U26" s="104">
        <v>3.9</v>
      </c>
      <c r="V26" s="104">
        <f t="shared" si="7"/>
        <v>3.9</v>
      </c>
      <c r="W26" s="105" t="s">
        <v>127</v>
      </c>
      <c r="X26" s="107">
        <v>0</v>
      </c>
      <c r="Y26" s="107">
        <v>1014</v>
      </c>
      <c r="Z26" s="107">
        <v>1188</v>
      </c>
      <c r="AA26" s="107">
        <v>1185</v>
      </c>
      <c r="AB26" s="107">
        <v>1187</v>
      </c>
      <c r="AC26" s="48" t="s">
        <v>90</v>
      </c>
      <c r="AD26" s="48" t="s">
        <v>90</v>
      </c>
      <c r="AE26" s="48" t="s">
        <v>90</v>
      </c>
      <c r="AF26" s="106" t="s">
        <v>90</v>
      </c>
      <c r="AG26" s="112">
        <v>48569076</v>
      </c>
      <c r="AH26" s="49">
        <f t="shared" si="9"/>
        <v>1328</v>
      </c>
      <c r="AI26" s="50">
        <f t="shared" si="8"/>
        <v>228.33562585969739</v>
      </c>
      <c r="AJ26" s="95">
        <v>0</v>
      </c>
      <c r="AK26" s="95">
        <v>1</v>
      </c>
      <c r="AL26" s="95">
        <v>1</v>
      </c>
      <c r="AM26" s="95">
        <v>1</v>
      </c>
      <c r="AN26" s="95">
        <v>1</v>
      </c>
      <c r="AO26" s="95">
        <v>0</v>
      </c>
      <c r="AP26" s="107">
        <v>11049888</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137</v>
      </c>
      <c r="P27" s="103">
        <v>140</v>
      </c>
      <c r="Q27" s="103">
        <v>10108408</v>
      </c>
      <c r="R27" s="46">
        <f t="shared" si="4"/>
        <v>5770</v>
      </c>
      <c r="S27" s="47">
        <f t="shared" si="5"/>
        <v>138.47999999999999</v>
      </c>
      <c r="T27" s="47">
        <f t="shared" si="6"/>
        <v>5.77</v>
      </c>
      <c r="U27" s="104">
        <v>3.6</v>
      </c>
      <c r="V27" s="104">
        <f t="shared" si="7"/>
        <v>3.6</v>
      </c>
      <c r="W27" s="105" t="s">
        <v>127</v>
      </c>
      <c r="X27" s="107">
        <v>0</v>
      </c>
      <c r="Y27" s="107">
        <v>1015</v>
      </c>
      <c r="Z27" s="107">
        <v>1187</v>
      </c>
      <c r="AA27" s="107">
        <v>1185</v>
      </c>
      <c r="AB27" s="107">
        <v>1187</v>
      </c>
      <c r="AC27" s="48" t="s">
        <v>90</v>
      </c>
      <c r="AD27" s="48" t="s">
        <v>90</v>
      </c>
      <c r="AE27" s="48" t="s">
        <v>90</v>
      </c>
      <c r="AF27" s="106" t="s">
        <v>90</v>
      </c>
      <c r="AG27" s="112">
        <v>48570412</v>
      </c>
      <c r="AH27" s="49">
        <f t="shared" si="9"/>
        <v>1336</v>
      </c>
      <c r="AI27" s="50">
        <f t="shared" si="8"/>
        <v>231.54246100519933</v>
      </c>
      <c r="AJ27" s="95">
        <v>0</v>
      </c>
      <c r="AK27" s="95">
        <v>1</v>
      </c>
      <c r="AL27" s="95">
        <v>1</v>
      </c>
      <c r="AM27" s="95">
        <v>1</v>
      </c>
      <c r="AN27" s="95">
        <v>1</v>
      </c>
      <c r="AO27" s="95">
        <v>0</v>
      </c>
      <c r="AP27" s="107">
        <v>11049888</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137</v>
      </c>
      <c r="P28" s="103">
        <v>139</v>
      </c>
      <c r="Q28" s="103">
        <v>10114271</v>
      </c>
      <c r="R28" s="46">
        <f t="shared" si="4"/>
        <v>5863</v>
      </c>
      <c r="S28" s="47">
        <f t="shared" si="5"/>
        <v>140.71199999999999</v>
      </c>
      <c r="T28" s="47">
        <f t="shared" si="6"/>
        <v>5.8630000000000004</v>
      </c>
      <c r="U28" s="104">
        <v>3.3</v>
      </c>
      <c r="V28" s="104">
        <f t="shared" si="7"/>
        <v>3.3</v>
      </c>
      <c r="W28" s="105" t="s">
        <v>127</v>
      </c>
      <c r="X28" s="107">
        <v>0</v>
      </c>
      <c r="Y28" s="107">
        <v>1025</v>
      </c>
      <c r="Z28" s="107">
        <v>1187</v>
      </c>
      <c r="AA28" s="107">
        <v>1185</v>
      </c>
      <c r="AB28" s="107">
        <v>1187</v>
      </c>
      <c r="AC28" s="48" t="s">
        <v>90</v>
      </c>
      <c r="AD28" s="48" t="s">
        <v>90</v>
      </c>
      <c r="AE28" s="48" t="s">
        <v>90</v>
      </c>
      <c r="AF28" s="106" t="s">
        <v>90</v>
      </c>
      <c r="AG28" s="112">
        <v>48571752</v>
      </c>
      <c r="AH28" s="49">
        <f t="shared" si="9"/>
        <v>1340</v>
      </c>
      <c r="AI28" s="50">
        <f t="shared" si="8"/>
        <v>228.55193586900901</v>
      </c>
      <c r="AJ28" s="95">
        <v>0</v>
      </c>
      <c r="AK28" s="95">
        <v>1</v>
      </c>
      <c r="AL28" s="95">
        <v>1</v>
      </c>
      <c r="AM28" s="95">
        <v>1</v>
      </c>
      <c r="AN28" s="95">
        <v>1</v>
      </c>
      <c r="AO28" s="95">
        <v>0</v>
      </c>
      <c r="AP28" s="107">
        <v>11049888</v>
      </c>
      <c r="AQ28" s="107">
        <f t="shared" si="1"/>
        <v>0</v>
      </c>
      <c r="AR28" s="53">
        <v>1.18</v>
      </c>
      <c r="AS28" s="52" t="s">
        <v>113</v>
      </c>
      <c r="AV28" s="58" t="s">
        <v>116</v>
      </c>
      <c r="AW28" s="58">
        <v>101.325</v>
      </c>
      <c r="AY28" s="97"/>
    </row>
    <row r="29" spans="1:51" x14ac:dyDescent="0.25">
      <c r="A29" s="94" t="s">
        <v>130</v>
      </c>
      <c r="B29" s="40">
        <v>2.75</v>
      </c>
      <c r="C29" s="40">
        <v>0.79166666666666896</v>
      </c>
      <c r="D29" s="102">
        <v>4</v>
      </c>
      <c r="E29" s="41">
        <f t="shared" si="0"/>
        <v>2.8169014084507045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137</v>
      </c>
      <c r="P29" s="103">
        <v>141</v>
      </c>
      <c r="Q29" s="103">
        <v>10120136</v>
      </c>
      <c r="R29" s="46">
        <f t="shared" si="4"/>
        <v>5865</v>
      </c>
      <c r="S29" s="47">
        <f t="shared" si="5"/>
        <v>140.76</v>
      </c>
      <c r="T29" s="47">
        <f t="shared" si="6"/>
        <v>5.8650000000000002</v>
      </c>
      <c r="U29" s="104">
        <v>3.1</v>
      </c>
      <c r="V29" s="104">
        <f t="shared" si="7"/>
        <v>3.1</v>
      </c>
      <c r="W29" s="105" t="s">
        <v>127</v>
      </c>
      <c r="X29" s="107">
        <v>0</v>
      </c>
      <c r="Y29" s="107">
        <v>1025</v>
      </c>
      <c r="Z29" s="107">
        <v>1187</v>
      </c>
      <c r="AA29" s="107">
        <v>1185</v>
      </c>
      <c r="AB29" s="107">
        <v>1187</v>
      </c>
      <c r="AC29" s="48" t="s">
        <v>90</v>
      </c>
      <c r="AD29" s="48" t="s">
        <v>90</v>
      </c>
      <c r="AE29" s="48" t="s">
        <v>90</v>
      </c>
      <c r="AF29" s="106" t="s">
        <v>90</v>
      </c>
      <c r="AG29" s="112">
        <v>48573094</v>
      </c>
      <c r="AH29" s="49">
        <f t="shared" si="9"/>
        <v>1342</v>
      </c>
      <c r="AI29" s="50">
        <f t="shared" si="8"/>
        <v>228.81500426257458</v>
      </c>
      <c r="AJ29" s="95">
        <v>0</v>
      </c>
      <c r="AK29" s="95">
        <v>1</v>
      </c>
      <c r="AL29" s="95">
        <v>1</v>
      </c>
      <c r="AM29" s="95">
        <v>1</v>
      </c>
      <c r="AN29" s="95">
        <v>1</v>
      </c>
      <c r="AO29" s="95">
        <v>0</v>
      </c>
      <c r="AP29" s="107">
        <v>11049888</v>
      </c>
      <c r="AQ29" s="107">
        <f t="shared" si="1"/>
        <v>0</v>
      </c>
      <c r="AR29" s="51"/>
      <c r="AS29" s="52" t="s">
        <v>113</v>
      </c>
      <c r="AY29" s="97"/>
    </row>
    <row r="30" spans="1:51" x14ac:dyDescent="0.25">
      <c r="B30" s="40">
        <v>2.7916666666666701</v>
      </c>
      <c r="C30" s="40">
        <v>0.83333333333333703</v>
      </c>
      <c r="D30" s="102">
        <v>4</v>
      </c>
      <c r="E30" s="41">
        <f t="shared" si="0"/>
        <v>2.8169014084507045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136</v>
      </c>
      <c r="P30" s="103">
        <v>142</v>
      </c>
      <c r="Q30" s="103">
        <v>10125911</v>
      </c>
      <c r="R30" s="46">
        <f t="shared" si="4"/>
        <v>5775</v>
      </c>
      <c r="S30" s="47">
        <f t="shared" si="5"/>
        <v>138.6</v>
      </c>
      <c r="T30" s="47">
        <f t="shared" si="6"/>
        <v>5.7750000000000004</v>
      </c>
      <c r="U30" s="104">
        <v>2.8</v>
      </c>
      <c r="V30" s="104">
        <f t="shared" si="7"/>
        <v>2.8</v>
      </c>
      <c r="W30" s="105" t="s">
        <v>127</v>
      </c>
      <c r="X30" s="107">
        <v>0</v>
      </c>
      <c r="Y30" s="107">
        <v>1015</v>
      </c>
      <c r="Z30" s="107">
        <v>1186</v>
      </c>
      <c r="AA30" s="107">
        <v>1185</v>
      </c>
      <c r="AB30" s="107">
        <v>1186</v>
      </c>
      <c r="AC30" s="48" t="s">
        <v>90</v>
      </c>
      <c r="AD30" s="48" t="s">
        <v>90</v>
      </c>
      <c r="AE30" s="48" t="s">
        <v>90</v>
      </c>
      <c r="AF30" s="106" t="s">
        <v>90</v>
      </c>
      <c r="AG30" s="112">
        <v>48574444</v>
      </c>
      <c r="AH30" s="49">
        <f t="shared" si="9"/>
        <v>1350</v>
      </c>
      <c r="AI30" s="50">
        <f t="shared" si="8"/>
        <v>233.76623376623374</v>
      </c>
      <c r="AJ30" s="95">
        <v>0</v>
      </c>
      <c r="AK30" s="95">
        <v>1</v>
      </c>
      <c r="AL30" s="95">
        <v>1</v>
      </c>
      <c r="AM30" s="95">
        <v>1</v>
      </c>
      <c r="AN30" s="95">
        <v>1</v>
      </c>
      <c r="AO30" s="95">
        <v>0</v>
      </c>
      <c r="AP30" s="107">
        <v>11049888</v>
      </c>
      <c r="AQ30" s="107">
        <f t="shared" si="1"/>
        <v>0</v>
      </c>
      <c r="AR30" s="51"/>
      <c r="AS30" s="52" t="s">
        <v>113</v>
      </c>
      <c r="AV30" s="223" t="s">
        <v>117</v>
      </c>
      <c r="AW30" s="223"/>
      <c r="AY30" s="97"/>
    </row>
    <row r="31" spans="1:51" x14ac:dyDescent="0.25">
      <c r="B31" s="40">
        <v>2.8333333333333299</v>
      </c>
      <c r="C31" s="40">
        <v>0.875000000000004</v>
      </c>
      <c r="D31" s="102">
        <v>4</v>
      </c>
      <c r="E31" s="41">
        <f t="shared" si="0"/>
        <v>2.8169014084507045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129</v>
      </c>
      <c r="P31" s="103">
        <v>141</v>
      </c>
      <c r="Q31" s="103">
        <v>10131866</v>
      </c>
      <c r="R31" s="46">
        <f t="shared" si="4"/>
        <v>5955</v>
      </c>
      <c r="S31" s="47">
        <f t="shared" si="5"/>
        <v>142.91999999999999</v>
      </c>
      <c r="T31" s="47">
        <f t="shared" si="6"/>
        <v>5.9550000000000001</v>
      </c>
      <c r="U31" s="104">
        <v>2.2000000000000002</v>
      </c>
      <c r="V31" s="104">
        <f t="shared" si="7"/>
        <v>2.2000000000000002</v>
      </c>
      <c r="W31" s="105" t="s">
        <v>127</v>
      </c>
      <c r="X31" s="107">
        <v>0</v>
      </c>
      <c r="Y31" s="107">
        <v>1127</v>
      </c>
      <c r="Z31" s="107">
        <v>1186</v>
      </c>
      <c r="AA31" s="107">
        <v>1185</v>
      </c>
      <c r="AB31" s="107">
        <v>1187</v>
      </c>
      <c r="AC31" s="48" t="s">
        <v>90</v>
      </c>
      <c r="AD31" s="48" t="s">
        <v>90</v>
      </c>
      <c r="AE31" s="48" t="s">
        <v>90</v>
      </c>
      <c r="AF31" s="106" t="s">
        <v>90</v>
      </c>
      <c r="AG31" s="112">
        <v>48575836</v>
      </c>
      <c r="AH31" s="49">
        <f t="shared" si="9"/>
        <v>1392</v>
      </c>
      <c r="AI31" s="50">
        <f t="shared" si="8"/>
        <v>233.75314861460956</v>
      </c>
      <c r="AJ31" s="95">
        <v>0</v>
      </c>
      <c r="AK31" s="95">
        <v>1</v>
      </c>
      <c r="AL31" s="95">
        <v>1</v>
      </c>
      <c r="AM31" s="95">
        <v>1</v>
      </c>
      <c r="AN31" s="95">
        <v>1</v>
      </c>
      <c r="AO31" s="95">
        <v>0</v>
      </c>
      <c r="AP31" s="107">
        <v>11049888</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138</v>
      </c>
      <c r="P32" s="103">
        <v>135</v>
      </c>
      <c r="Q32" s="103">
        <v>10137429</v>
      </c>
      <c r="R32" s="46">
        <f t="shared" si="4"/>
        <v>5563</v>
      </c>
      <c r="S32" s="47">
        <f t="shared" si="5"/>
        <v>133.512</v>
      </c>
      <c r="T32" s="47">
        <f t="shared" si="6"/>
        <v>5.5629999999999997</v>
      </c>
      <c r="U32" s="104">
        <v>1.9</v>
      </c>
      <c r="V32" s="104">
        <f t="shared" si="7"/>
        <v>1.9</v>
      </c>
      <c r="W32" s="105" t="s">
        <v>127</v>
      </c>
      <c r="X32" s="107">
        <v>0</v>
      </c>
      <c r="Y32" s="107">
        <v>1046</v>
      </c>
      <c r="Z32" s="107">
        <v>1187</v>
      </c>
      <c r="AA32" s="107">
        <v>1185</v>
      </c>
      <c r="AB32" s="107">
        <v>1187</v>
      </c>
      <c r="AC32" s="48" t="s">
        <v>90</v>
      </c>
      <c r="AD32" s="48" t="s">
        <v>90</v>
      </c>
      <c r="AE32" s="48" t="s">
        <v>90</v>
      </c>
      <c r="AF32" s="106" t="s">
        <v>90</v>
      </c>
      <c r="AG32" s="112">
        <v>48577152</v>
      </c>
      <c r="AH32" s="49">
        <f t="shared" si="9"/>
        <v>1316</v>
      </c>
      <c r="AI32" s="50">
        <f t="shared" si="8"/>
        <v>236.56300557253283</v>
      </c>
      <c r="AJ32" s="95">
        <v>0</v>
      </c>
      <c r="AK32" s="95">
        <v>1</v>
      </c>
      <c r="AL32" s="95">
        <v>1</v>
      </c>
      <c r="AM32" s="95">
        <v>1</v>
      </c>
      <c r="AN32" s="95">
        <v>1</v>
      </c>
      <c r="AO32" s="95">
        <v>0</v>
      </c>
      <c r="AP32" s="107">
        <v>11049888</v>
      </c>
      <c r="AQ32" s="107">
        <f t="shared" si="1"/>
        <v>0</v>
      </c>
      <c r="AR32" s="53">
        <v>1.1499999999999999</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147</v>
      </c>
      <c r="P33" s="103">
        <v>122</v>
      </c>
      <c r="Q33" s="103">
        <v>10142760</v>
      </c>
      <c r="R33" s="46">
        <f t="shared" si="4"/>
        <v>5331</v>
      </c>
      <c r="S33" s="47">
        <f t="shared" si="5"/>
        <v>127.944</v>
      </c>
      <c r="T33" s="47">
        <f t="shared" si="6"/>
        <v>5.3310000000000004</v>
      </c>
      <c r="U33" s="104">
        <v>2.5</v>
      </c>
      <c r="V33" s="104">
        <f t="shared" si="7"/>
        <v>2.5</v>
      </c>
      <c r="W33" s="105" t="s">
        <v>131</v>
      </c>
      <c r="X33" s="107">
        <v>0</v>
      </c>
      <c r="Y33" s="107">
        <v>0</v>
      </c>
      <c r="Z33" s="107">
        <v>1187</v>
      </c>
      <c r="AA33" s="107">
        <v>1185</v>
      </c>
      <c r="AB33" s="107">
        <v>1187</v>
      </c>
      <c r="AC33" s="48" t="s">
        <v>90</v>
      </c>
      <c r="AD33" s="48" t="s">
        <v>90</v>
      </c>
      <c r="AE33" s="48" t="s">
        <v>90</v>
      </c>
      <c r="AF33" s="106" t="s">
        <v>90</v>
      </c>
      <c r="AG33" s="112">
        <v>48578408</v>
      </c>
      <c r="AH33" s="49">
        <f t="shared" si="9"/>
        <v>1256</v>
      </c>
      <c r="AI33" s="50">
        <f t="shared" si="8"/>
        <v>235.60307634590131</v>
      </c>
      <c r="AJ33" s="95">
        <v>0</v>
      </c>
      <c r="AK33" s="95">
        <v>0</v>
      </c>
      <c r="AL33" s="95">
        <v>1</v>
      </c>
      <c r="AM33" s="95">
        <v>1</v>
      </c>
      <c r="AN33" s="95">
        <v>1</v>
      </c>
      <c r="AO33" s="95">
        <v>0.3</v>
      </c>
      <c r="AP33" s="107">
        <v>11050118</v>
      </c>
      <c r="AQ33" s="107">
        <f t="shared" si="1"/>
        <v>230</v>
      </c>
      <c r="AR33" s="51"/>
      <c r="AS33" s="52" t="s">
        <v>113</v>
      </c>
      <c r="AY33" s="97"/>
    </row>
    <row r="34" spans="2:51" x14ac:dyDescent="0.25">
      <c r="B34" s="40">
        <v>2.9583333333333299</v>
      </c>
      <c r="C34" s="40">
        <v>1</v>
      </c>
      <c r="D34" s="102">
        <v>4</v>
      </c>
      <c r="E34" s="41">
        <f t="shared" si="0"/>
        <v>2.8169014084507045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145</v>
      </c>
      <c r="P34" s="103">
        <v>118</v>
      </c>
      <c r="Q34" s="103">
        <v>10147787</v>
      </c>
      <c r="R34" s="46">
        <f t="shared" si="4"/>
        <v>5027</v>
      </c>
      <c r="S34" s="47">
        <f t="shared" si="5"/>
        <v>120.648</v>
      </c>
      <c r="T34" s="47">
        <f t="shared" si="6"/>
        <v>5.0270000000000001</v>
      </c>
      <c r="U34" s="104">
        <v>3.1</v>
      </c>
      <c r="V34" s="104">
        <f t="shared" si="7"/>
        <v>3.1</v>
      </c>
      <c r="W34" s="105" t="s">
        <v>131</v>
      </c>
      <c r="X34" s="107">
        <v>0</v>
      </c>
      <c r="Y34" s="107">
        <v>0</v>
      </c>
      <c r="Z34" s="107">
        <v>1186</v>
      </c>
      <c r="AA34" s="107">
        <v>1185</v>
      </c>
      <c r="AB34" s="107">
        <v>1186</v>
      </c>
      <c r="AC34" s="48" t="s">
        <v>90</v>
      </c>
      <c r="AD34" s="48" t="s">
        <v>90</v>
      </c>
      <c r="AE34" s="48" t="s">
        <v>90</v>
      </c>
      <c r="AF34" s="106" t="s">
        <v>90</v>
      </c>
      <c r="AG34" s="112">
        <v>48579616</v>
      </c>
      <c r="AH34" s="49">
        <f t="shared" si="9"/>
        <v>1208</v>
      </c>
      <c r="AI34" s="50">
        <f t="shared" si="8"/>
        <v>240.30236721702803</v>
      </c>
      <c r="AJ34" s="95">
        <v>0</v>
      </c>
      <c r="AK34" s="95">
        <v>0</v>
      </c>
      <c r="AL34" s="95">
        <v>1</v>
      </c>
      <c r="AM34" s="95">
        <v>1</v>
      </c>
      <c r="AN34" s="95">
        <v>1</v>
      </c>
      <c r="AO34" s="95">
        <v>0.3</v>
      </c>
      <c r="AP34" s="107">
        <v>11050403</v>
      </c>
      <c r="AQ34" s="107">
        <f t="shared" si="1"/>
        <v>285</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131573</v>
      </c>
      <c r="S35" s="65">
        <f>AVERAGE(S11:S34)</f>
        <v>131.57300000000001</v>
      </c>
      <c r="T35" s="65">
        <f>SUM(T11:T34)</f>
        <v>131.57300000000001</v>
      </c>
      <c r="U35" s="104"/>
      <c r="V35" s="91"/>
      <c r="W35" s="57"/>
      <c r="X35" s="85"/>
      <c r="Y35" s="86"/>
      <c r="Z35" s="86"/>
      <c r="AA35" s="86"/>
      <c r="AB35" s="87"/>
      <c r="AC35" s="85"/>
      <c r="AD35" s="86"/>
      <c r="AE35" s="87"/>
      <c r="AF35" s="88"/>
      <c r="AG35" s="66">
        <f>AG34-AG10</f>
        <v>30736</v>
      </c>
      <c r="AH35" s="67">
        <f>SUM(AH11:AH34)</f>
        <v>30736</v>
      </c>
      <c r="AI35" s="68">
        <f>$AH$35/$T35</f>
        <v>233.60415890798262</v>
      </c>
      <c r="AJ35" s="95"/>
      <c r="AK35" s="95"/>
      <c r="AL35" s="95"/>
      <c r="AM35" s="95"/>
      <c r="AN35" s="95"/>
      <c r="AO35" s="69"/>
      <c r="AP35" s="70">
        <f>AP34-AP10</f>
        <v>4130</v>
      </c>
      <c r="AQ35" s="71">
        <f>SUM(AQ11:AQ34)</f>
        <v>4130</v>
      </c>
      <c r="AR35" s="72">
        <f>AVERAGE(AR11:AR34)</f>
        <v>1.1183333333333334</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172</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81" t="s">
        <v>219</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240" t="s">
        <v>217</v>
      </c>
      <c r="C44" s="241"/>
      <c r="D44" s="241"/>
      <c r="E44" s="241"/>
      <c r="F44" s="241"/>
      <c r="G44" s="241"/>
      <c r="H44" s="242"/>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243" t="s">
        <v>216</v>
      </c>
      <c r="C45" s="241"/>
      <c r="D45" s="241"/>
      <c r="E45" s="241"/>
      <c r="F45" s="241"/>
      <c r="G45" s="241"/>
      <c r="H45" s="242"/>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240" t="s">
        <v>218</v>
      </c>
      <c r="C46" s="241"/>
      <c r="D46" s="241"/>
      <c r="E46" s="241"/>
      <c r="F46" s="241"/>
      <c r="G46" s="241"/>
      <c r="H46" s="241"/>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151</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180</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220</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133</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135</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136</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4" t="s">
        <v>143</v>
      </c>
      <c r="C53" s="99"/>
      <c r="D53" s="99"/>
      <c r="E53" s="99"/>
      <c r="F53" s="99"/>
      <c r="G53" s="99"/>
      <c r="H53" s="99"/>
      <c r="I53" s="100"/>
      <c r="J53" s="100"/>
      <c r="K53" s="100"/>
      <c r="L53" s="100"/>
      <c r="M53" s="100"/>
      <c r="N53" s="100"/>
      <c r="O53" s="100"/>
      <c r="P53" s="100"/>
      <c r="Q53" s="100"/>
      <c r="R53" s="100"/>
      <c r="S53" s="83"/>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28" t="s">
        <v>139</v>
      </c>
      <c r="C54" s="130"/>
      <c r="D54" s="130"/>
      <c r="E54" s="130"/>
      <c r="F54" s="130"/>
      <c r="G54" s="130"/>
      <c r="H54" s="130"/>
      <c r="I54" s="180"/>
      <c r="J54" s="180"/>
      <c r="K54" s="180"/>
      <c r="L54" s="180"/>
      <c r="M54" s="180"/>
      <c r="N54" s="180"/>
      <c r="O54" s="180"/>
      <c r="P54" s="180"/>
      <c r="Q54" s="180"/>
      <c r="R54" s="180"/>
      <c r="S54" s="170"/>
      <c r="T54" s="170"/>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14" t="s">
        <v>222</v>
      </c>
      <c r="C55" s="99"/>
      <c r="D55" s="99"/>
      <c r="E55" s="99"/>
      <c r="F55" s="99"/>
      <c r="G55" s="99"/>
      <c r="H55" s="99"/>
      <c r="I55" s="100"/>
      <c r="J55" s="100"/>
      <c r="K55" s="100"/>
      <c r="L55" s="100"/>
      <c r="M55" s="100"/>
      <c r="N55" s="100"/>
      <c r="O55" s="100"/>
      <c r="P55" s="100"/>
      <c r="Q55" s="100"/>
      <c r="R55" s="100"/>
      <c r="S55" s="170"/>
      <c r="T55" s="170"/>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24" t="s">
        <v>137</v>
      </c>
      <c r="C56" s="99"/>
      <c r="D56" s="99"/>
      <c r="E56" s="99"/>
      <c r="F56" s="99"/>
      <c r="G56" s="99"/>
      <c r="H56" s="99"/>
      <c r="I56" s="100"/>
      <c r="J56" s="100"/>
      <c r="K56" s="100"/>
      <c r="L56" s="100"/>
      <c r="M56" s="100"/>
      <c r="N56" s="100"/>
      <c r="O56" s="100"/>
      <c r="P56" s="100"/>
      <c r="Q56" s="100"/>
      <c r="R56" s="100"/>
      <c r="S56" s="83"/>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14" t="s">
        <v>221</v>
      </c>
      <c r="C57" s="99"/>
      <c r="D57" s="99"/>
      <c r="E57" s="99"/>
      <c r="F57" s="99"/>
      <c r="G57" s="99"/>
      <c r="H57" s="99"/>
      <c r="I57" s="100"/>
      <c r="J57" s="100"/>
      <c r="K57" s="100"/>
      <c r="L57" s="100"/>
      <c r="M57" s="100"/>
      <c r="N57" s="100"/>
      <c r="O57" s="100"/>
      <c r="P57" s="100"/>
      <c r="Q57" s="100"/>
      <c r="R57" s="100"/>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24"/>
      <c r="C58" s="99"/>
      <c r="D58" s="99"/>
      <c r="E58" s="99"/>
      <c r="F58" s="99"/>
      <c r="G58" s="99"/>
      <c r="H58" s="99"/>
      <c r="I58" s="100"/>
      <c r="J58" s="100"/>
      <c r="K58" s="100"/>
      <c r="L58" s="100"/>
      <c r="M58" s="100"/>
      <c r="N58" s="100"/>
      <c r="O58" s="100"/>
      <c r="P58" s="100"/>
      <c r="Q58" s="100"/>
      <c r="R58" s="100"/>
      <c r="S58" s="156"/>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1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2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114"/>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81"/>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B72" s="149"/>
      <c r="C72" s="99"/>
      <c r="D72" s="99"/>
      <c r="E72" s="99"/>
      <c r="F72" s="99"/>
      <c r="G72" s="99"/>
      <c r="H72" s="99"/>
      <c r="I72" s="100"/>
      <c r="J72" s="100"/>
      <c r="K72" s="100"/>
      <c r="L72" s="100"/>
      <c r="M72" s="100"/>
      <c r="N72" s="100"/>
      <c r="O72" s="100"/>
      <c r="P72" s="100"/>
      <c r="Q72" s="100"/>
      <c r="R72" s="100"/>
      <c r="S72" s="83"/>
      <c r="T72" s="83"/>
      <c r="U72" s="83"/>
      <c r="V72" s="83"/>
      <c r="W72" s="98"/>
      <c r="X72" s="98"/>
      <c r="Y72" s="98"/>
      <c r="Z72" s="98"/>
      <c r="AA72" s="98"/>
      <c r="AB72" s="98"/>
      <c r="AC72" s="98"/>
      <c r="AD72" s="98"/>
      <c r="AE72" s="98"/>
      <c r="AM72" s="20"/>
      <c r="AN72" s="96"/>
      <c r="AO72" s="96"/>
      <c r="AP72" s="96"/>
      <c r="AQ72" s="96"/>
      <c r="AR72" s="98"/>
      <c r="AV72" s="113"/>
      <c r="AW72" s="113"/>
      <c r="AY72" s="97"/>
    </row>
    <row r="73" spans="1:51" x14ac:dyDescent="0.25">
      <c r="A73" s="98"/>
      <c r="B73" s="117"/>
      <c r="C73" s="115"/>
      <c r="D73" s="109"/>
      <c r="E73" s="115"/>
      <c r="F73" s="115"/>
      <c r="G73" s="99"/>
      <c r="H73" s="99"/>
      <c r="I73" s="99"/>
      <c r="J73" s="100"/>
      <c r="K73" s="100"/>
      <c r="L73" s="100"/>
      <c r="M73" s="100"/>
      <c r="N73" s="100"/>
      <c r="O73" s="100"/>
      <c r="P73" s="100"/>
      <c r="Q73" s="100"/>
      <c r="R73" s="100"/>
      <c r="S73" s="100"/>
      <c r="T73" s="101"/>
      <c r="U73" s="79"/>
      <c r="V73" s="79"/>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A76" s="98"/>
      <c r="B76" s="118"/>
      <c r="C76" s="119"/>
      <c r="D76" s="120"/>
      <c r="E76" s="119"/>
      <c r="F76" s="119"/>
      <c r="G76" s="119"/>
      <c r="H76" s="119"/>
      <c r="I76" s="119"/>
      <c r="J76" s="121"/>
      <c r="K76" s="121"/>
      <c r="L76" s="121"/>
      <c r="M76" s="121"/>
      <c r="N76" s="121"/>
      <c r="O76" s="121"/>
      <c r="P76" s="121"/>
      <c r="Q76" s="121"/>
      <c r="R76" s="121"/>
      <c r="S76" s="121"/>
      <c r="T76" s="122"/>
      <c r="U76" s="123"/>
      <c r="V76" s="123"/>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AS79" s="94"/>
      <c r="AT79" s="94"/>
      <c r="AU79" s="94"/>
      <c r="AV79" s="94"/>
      <c r="AW79" s="94"/>
      <c r="AX79" s="94"/>
      <c r="AY79" s="94"/>
    </row>
    <row r="80" spans="1:51" x14ac:dyDescent="0.25">
      <c r="O80" s="12"/>
      <c r="P80" s="96"/>
      <c r="Q80" s="96"/>
      <c r="R80" s="96"/>
      <c r="S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Q82" s="96"/>
      <c r="R82" s="96"/>
      <c r="S82" s="96"/>
      <c r="T82" s="96"/>
      <c r="AS82" s="94"/>
      <c r="AT82" s="94"/>
      <c r="AU82" s="94"/>
      <c r="AV82" s="94"/>
      <c r="AW82" s="94"/>
      <c r="AX82" s="94"/>
      <c r="AY82" s="94"/>
    </row>
    <row r="83" spans="15:51" x14ac:dyDescent="0.25">
      <c r="O83" s="12"/>
      <c r="P83" s="96"/>
      <c r="T83" s="96"/>
      <c r="AS83" s="94"/>
      <c r="AT83" s="94"/>
      <c r="AU83" s="94"/>
      <c r="AV83" s="94"/>
      <c r="AW83" s="94"/>
      <c r="AX83" s="94"/>
      <c r="AY83" s="94"/>
    </row>
    <row r="84" spans="15:51" x14ac:dyDescent="0.25">
      <c r="O84" s="96"/>
      <c r="Q84" s="96"/>
      <c r="R84" s="96"/>
      <c r="S84" s="96"/>
      <c r="AS84" s="94"/>
      <c r="AT84" s="94"/>
      <c r="AU84" s="94"/>
      <c r="AV84" s="94"/>
      <c r="AW84" s="94"/>
      <c r="AX84" s="94"/>
      <c r="AY84" s="94"/>
    </row>
    <row r="85" spans="15:51" x14ac:dyDescent="0.25">
      <c r="O85" s="12"/>
      <c r="P85" s="96"/>
      <c r="Q85" s="96"/>
      <c r="R85" s="96"/>
      <c r="S85" s="96"/>
      <c r="T85" s="96"/>
      <c r="AS85" s="94"/>
      <c r="AT85" s="94"/>
      <c r="AU85" s="94"/>
      <c r="AV85" s="94"/>
      <c r="AW85" s="94"/>
      <c r="AX85" s="94"/>
      <c r="AY85" s="94"/>
    </row>
    <row r="86" spans="15:51" x14ac:dyDescent="0.25">
      <c r="O86" s="12"/>
      <c r="P86" s="96"/>
      <c r="Q86" s="96"/>
      <c r="R86" s="96"/>
      <c r="S86" s="96"/>
      <c r="T86" s="96"/>
      <c r="U86" s="96"/>
      <c r="AS86" s="94"/>
      <c r="AT86" s="94"/>
      <c r="AU86" s="94"/>
      <c r="AV86" s="94"/>
      <c r="AW86" s="94"/>
      <c r="AX86" s="94"/>
      <c r="AY86" s="94"/>
    </row>
    <row r="87" spans="15:51" x14ac:dyDescent="0.25">
      <c r="O87" s="12"/>
      <c r="P87" s="96"/>
      <c r="T87" s="96"/>
      <c r="U87" s="96"/>
      <c r="AS87" s="94"/>
      <c r="AT87" s="94"/>
      <c r="AU87" s="94"/>
      <c r="AV87" s="94"/>
      <c r="AW87" s="94"/>
      <c r="AX87" s="94"/>
      <c r="AY87" s="94"/>
    </row>
    <row r="99" spans="45:51" x14ac:dyDescent="0.25">
      <c r="AS99" s="94"/>
      <c r="AT99" s="94"/>
      <c r="AU99" s="94"/>
      <c r="AV99" s="94"/>
      <c r="AW99" s="94"/>
      <c r="AX99" s="94"/>
      <c r="AY99" s="94"/>
    </row>
  </sheetData>
  <protectedRanges>
    <protectedRange sqref="S73:T76"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3:R76" name="Range2_12_1_6_1_1"/>
    <protectedRange sqref="L73:M76" name="Range2_2_12_1_7_1_1"/>
    <protectedRange sqref="AS11:AS15" name="Range1_4_1_1_1_1"/>
    <protectedRange sqref="J11:J15 J26:J34" name="Range1_1_2_1_10_1_1_1_1"/>
    <protectedRange sqref="S38:S72" name="Range2_12_3_1_1_1_1"/>
    <protectedRange sqref="D38:H38 N60:R72 N38:R53" name="Range2_12_1_3_1_1_1_1"/>
    <protectedRange sqref="I38:M38 E60:M72 E39:M53" name="Range2_2_12_1_6_1_1_1_1"/>
    <protectedRange sqref="D60:D72 D39:D53" name="Range2_1_1_1_1_11_1_1_1_1_1_1"/>
    <protectedRange sqref="C60:C72 C39:C53"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3:K76" name="Range2_2_12_1_4_1_1_1_1_1_1_1_1_1_1_1_1_1_1_1"/>
    <protectedRange sqref="I73:I76" name="Range2_2_12_1_7_1_1_2_2_1_2"/>
    <protectedRange sqref="F73:H76" name="Range2_2_12_1_3_1_2_1_1_1_1_2_1_1_1_1_1_1_1_1_1_1_1"/>
    <protectedRange sqref="E73:E76"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4"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Q10" name="Range1_16_3_1_1_1_1_1_4"/>
    <protectedRange sqref="N59:R59" name="Range2_12_1_3_1_1_1_1_2_1_2_2_2_2"/>
    <protectedRange sqref="I59:M59" name="Range2_2_12_1_6_1_1_1_1_3_1_2_2_2_3"/>
    <protectedRange sqref="G59:H59" name="Range2_2_12_1_6_1_1_1_1_2_2_1_2_2_2_2"/>
    <protectedRange sqref="E59:F59" name="Range2_2_12_1_6_1_1_1_1_3_1_2_2_2_1_2_2_2_2"/>
    <protectedRange sqref="D59" name="Range2_1_1_1_1_11_1_1_1_1_1_1_3_1_2_2_2_1_2_2_2_2"/>
    <protectedRange sqref="C59" name="Range2_1_2_1_1_1_1_1_3_1_2_2_1_2_1_2_2_2_2"/>
    <protectedRange sqref="N58:R58" name="Range2_12_1_3_1_1_1_1_2_1_2_2_2_2_2"/>
    <protectedRange sqref="I58:M58" name="Range2_2_12_1_6_1_1_1_1_3_1_2_2_2_3_2"/>
    <protectedRange sqref="E58:H58" name="Range2_2_12_1_6_1_1_1_1_2_2_1_2_2_2_2_2"/>
    <protectedRange sqref="D58" name="Range2_1_1_1_1_11_1_1_1_1_1_1_2_2_1_2_2_2_2_2"/>
    <protectedRange sqref="C58" name="Range2_1_2_1_1_1_1_1_2_1_2_1_2_2_2_2_2"/>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48" name="Range2_12_5_1_1_1_2_1_1_1_1_1_1_1_1_1_1_1_2_1_1_1_1_1_1_1_1_1_1_1_1_1_1_1_1_1_1_1_1_1_1_2_1_1_1_1_1_1_1_1_1_1_1_2_1_1_1_1_2_1_1_1_1_1_1_1_1_1_1_1_2_1_1_1_1_1_1_1_1_1_1_1_1_1_1_3_1_1_1_1_2_1_1_1_1_1_1_1_2_1_1_1_1_1_1_1_1_1_1_1_1_1_1_1_1_1_1_1_1_1_1_1_1__6"/>
    <protectedRange sqref="B50"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N56:R57" name="Range2_12_1_3_1_1_1_1_2_1_2_2_2_2_2_2_3_2"/>
    <protectedRange sqref="I56:M57" name="Range2_2_12_1_6_1_1_1_1_3_1_2_2_2_3_2_2_3_2"/>
    <protectedRange sqref="E56:H56 G57:H57" name="Range2_2_12_1_6_1_1_1_1_2_2_1_2_2_2_2_2_2_3_2"/>
    <protectedRange sqref="D56" name="Range2_1_1_1_1_11_1_1_1_1_1_1_2_2_1_2_2_2_2_2_2_3_2"/>
    <protectedRange sqref="E57:F57" name="Range2_2_12_1_6_1_1_1_1_3_1_2_2_2_1_2_2_2_2_2_2_2_2"/>
    <protectedRange sqref="D57" name="Range2_1_1_1_1_11_1_1_1_1_1_1_3_1_2_2_2_1_2_2_2_2_2_2_2_2"/>
    <protectedRange sqref="C56" name="Range2_1_2_1_1_1_1_1_2_1_2_1_2_2_2_2_2_2_3_2"/>
    <protectedRange sqref="C57" name="Range2_1_2_1_1_1_1_1_3_1_2_2_1_2_1_2_2_2_2_2_2_2_2"/>
    <protectedRange sqref="N55:R55" name="Range2_12_1_3_1_1_1_1_2_3_2_2_2_2_2_1_2_2"/>
    <protectedRange sqref="I55:M55" name="Range2_2_12_1_6_1_1_1_1_3_3_2_2_2_2_2_1_2_2"/>
    <protectedRange sqref="G55:H55" name="Range2_2_12_1_6_1_1_1_1_2_2_3_2_2_2_2_2_1_2_2"/>
    <protectedRange sqref="E55:F55" name="Range2_2_12_1_6_1_1_1_1_3_1_2_2_2_3_2_2_2_2_2_1_2_2"/>
    <protectedRange sqref="D55" name="Range2_1_1_1_1_11_1_1_1_1_1_1_3_1_2_2_2_3_2_2_2_2_2_1_2_2"/>
    <protectedRange sqref="C55" name="Range2_1_2_1_1_1_1_1_3_1_2_2_1_2_3_2_2_2_2_2_1_2_2"/>
    <protectedRange sqref="N54:R54" name="Range2_12_1_3_1_1_1_1_2_1_2_2_2_2_2_2_1_2_2"/>
    <protectedRange sqref="I54:M54" name="Range2_2_12_1_6_1_1_1_1_3_1_2_2_2_3_2_2_1_2_2"/>
    <protectedRange sqref="E54:H54" name="Range2_2_12_1_6_1_1_1_1_2_2_1_2_2_2_2_2_2_1_2_2"/>
    <protectedRange sqref="D54" name="Range2_1_1_1_1_11_1_1_1_1_1_1_2_2_1_2_2_2_2_2_2_1_2_2"/>
    <protectedRange sqref="C54" name="Range2_1_2_1_1_1_1_1_2_1_2_1_2_2_2_2_2_2_1_2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542" priority="36" operator="containsText" text="N/A">
      <formula>NOT(ISERROR(SEARCH("N/A",X11)))</formula>
    </cfRule>
    <cfRule type="cellIs" dxfId="541" priority="49" operator="equal">
      <formula>0</formula>
    </cfRule>
  </conditionalFormatting>
  <conditionalFormatting sqref="AC11:AE34 X11:Y34 AA11:AA34">
    <cfRule type="cellIs" dxfId="540" priority="48" operator="greaterThanOrEqual">
      <formula>1185</formula>
    </cfRule>
  </conditionalFormatting>
  <conditionalFormatting sqref="AC11:AE34 X11:Y34 AA11:AA34">
    <cfRule type="cellIs" dxfId="539" priority="47" operator="between">
      <formula>0.1</formula>
      <formula>1184</formula>
    </cfRule>
  </conditionalFormatting>
  <conditionalFormatting sqref="X8">
    <cfRule type="cellIs" dxfId="538" priority="46" operator="equal">
      <formula>0</formula>
    </cfRule>
  </conditionalFormatting>
  <conditionalFormatting sqref="X8">
    <cfRule type="cellIs" dxfId="537" priority="45" operator="greaterThan">
      <formula>1179</formula>
    </cfRule>
  </conditionalFormatting>
  <conditionalFormatting sqref="X8">
    <cfRule type="cellIs" dxfId="536" priority="44" operator="greaterThan">
      <formula>99</formula>
    </cfRule>
  </conditionalFormatting>
  <conditionalFormatting sqref="X8">
    <cfRule type="cellIs" dxfId="535" priority="43" operator="greaterThan">
      <formula>0.99</formula>
    </cfRule>
  </conditionalFormatting>
  <conditionalFormatting sqref="AB8">
    <cfRule type="cellIs" dxfId="534" priority="42" operator="equal">
      <formula>0</formula>
    </cfRule>
  </conditionalFormatting>
  <conditionalFormatting sqref="AB8">
    <cfRule type="cellIs" dxfId="533" priority="41" operator="greaterThan">
      <formula>1179</formula>
    </cfRule>
  </conditionalFormatting>
  <conditionalFormatting sqref="AB8">
    <cfRule type="cellIs" dxfId="532" priority="40" operator="greaterThan">
      <formula>99</formula>
    </cfRule>
  </conditionalFormatting>
  <conditionalFormatting sqref="AB8">
    <cfRule type="cellIs" dxfId="531" priority="39" operator="greaterThan">
      <formula>0.99</formula>
    </cfRule>
  </conditionalFormatting>
  <conditionalFormatting sqref="AH11:AH31">
    <cfRule type="cellIs" dxfId="530" priority="37" operator="greaterThan">
      <formula>$AH$8</formula>
    </cfRule>
    <cfRule type="cellIs" dxfId="529" priority="38" operator="greaterThan">
      <formula>$AH$8</formula>
    </cfRule>
  </conditionalFormatting>
  <conditionalFormatting sqref="AB11:AB34">
    <cfRule type="containsText" dxfId="528" priority="32" operator="containsText" text="N/A">
      <formula>NOT(ISERROR(SEARCH("N/A",AB11)))</formula>
    </cfRule>
    <cfRule type="cellIs" dxfId="527" priority="35" operator="equal">
      <formula>0</formula>
    </cfRule>
  </conditionalFormatting>
  <conditionalFormatting sqref="AB11:AB34">
    <cfRule type="cellIs" dxfId="526" priority="34" operator="greaterThanOrEqual">
      <formula>1185</formula>
    </cfRule>
  </conditionalFormatting>
  <conditionalFormatting sqref="AB11:AB34">
    <cfRule type="cellIs" dxfId="525" priority="33" operator="between">
      <formula>0.1</formula>
      <formula>1184</formula>
    </cfRule>
  </conditionalFormatting>
  <conditionalFormatting sqref="AN32:AN35 AO32:AO34 AN11:AO31">
    <cfRule type="cellIs" dxfId="524" priority="31" operator="equal">
      <formula>0</formula>
    </cfRule>
  </conditionalFormatting>
  <conditionalFormatting sqref="AN32:AN35 AO32:AO34 AN11:AO31">
    <cfRule type="cellIs" dxfId="523" priority="30" operator="greaterThan">
      <formula>1179</formula>
    </cfRule>
  </conditionalFormatting>
  <conditionalFormatting sqref="AN32:AN35 AO32:AO34 AN11:AO31">
    <cfRule type="cellIs" dxfId="522" priority="29" operator="greaterThan">
      <formula>99</formula>
    </cfRule>
  </conditionalFormatting>
  <conditionalFormatting sqref="AN32:AN35 AO32:AO34 AN11:AO31">
    <cfRule type="cellIs" dxfId="521" priority="28" operator="greaterThan">
      <formula>0.99</formula>
    </cfRule>
  </conditionalFormatting>
  <conditionalFormatting sqref="AQ11:AQ34">
    <cfRule type="cellIs" dxfId="520" priority="27" operator="equal">
      <formula>0</formula>
    </cfRule>
  </conditionalFormatting>
  <conditionalFormatting sqref="AQ11:AQ34">
    <cfRule type="cellIs" dxfId="519" priority="26" operator="greaterThan">
      <formula>1179</formula>
    </cfRule>
  </conditionalFormatting>
  <conditionalFormatting sqref="AQ11:AQ34">
    <cfRule type="cellIs" dxfId="518" priority="25" operator="greaterThan">
      <formula>99</formula>
    </cfRule>
  </conditionalFormatting>
  <conditionalFormatting sqref="AQ11:AQ34">
    <cfRule type="cellIs" dxfId="517" priority="24" operator="greaterThan">
      <formula>0.99</formula>
    </cfRule>
  </conditionalFormatting>
  <conditionalFormatting sqref="Z11:Z34">
    <cfRule type="containsText" dxfId="516" priority="20" operator="containsText" text="N/A">
      <formula>NOT(ISERROR(SEARCH("N/A",Z11)))</formula>
    </cfRule>
    <cfRule type="cellIs" dxfId="515" priority="23" operator="equal">
      <formula>0</formula>
    </cfRule>
  </conditionalFormatting>
  <conditionalFormatting sqref="Z11:Z34">
    <cfRule type="cellIs" dxfId="514" priority="22" operator="greaterThanOrEqual">
      <formula>1185</formula>
    </cfRule>
  </conditionalFormatting>
  <conditionalFormatting sqref="Z11:Z34">
    <cfRule type="cellIs" dxfId="513" priority="21" operator="between">
      <formula>0.1</formula>
      <formula>1184</formula>
    </cfRule>
  </conditionalFormatting>
  <conditionalFormatting sqref="AJ11:AN35">
    <cfRule type="cellIs" dxfId="512" priority="19" operator="equal">
      <formula>0</formula>
    </cfRule>
  </conditionalFormatting>
  <conditionalFormatting sqref="AJ11:AN35">
    <cfRule type="cellIs" dxfId="511" priority="18" operator="greaterThan">
      <formula>1179</formula>
    </cfRule>
  </conditionalFormatting>
  <conditionalFormatting sqref="AJ11:AN35">
    <cfRule type="cellIs" dxfId="510" priority="17" operator="greaterThan">
      <formula>99</formula>
    </cfRule>
  </conditionalFormatting>
  <conditionalFormatting sqref="AJ11:AN35">
    <cfRule type="cellIs" dxfId="509" priority="16" operator="greaterThan">
      <formula>0.99</formula>
    </cfRule>
  </conditionalFormatting>
  <conditionalFormatting sqref="AP11:AP34">
    <cfRule type="cellIs" dxfId="508" priority="15" operator="equal">
      <formula>0</formula>
    </cfRule>
  </conditionalFormatting>
  <conditionalFormatting sqref="AP11:AP34">
    <cfRule type="cellIs" dxfId="507" priority="14" operator="greaterThan">
      <formula>1179</formula>
    </cfRule>
  </conditionalFormatting>
  <conditionalFormatting sqref="AP11:AP34">
    <cfRule type="cellIs" dxfId="506" priority="13" operator="greaterThan">
      <formula>99</formula>
    </cfRule>
  </conditionalFormatting>
  <conditionalFormatting sqref="AP11:AP34">
    <cfRule type="cellIs" dxfId="505" priority="12" operator="greaterThan">
      <formula>0.99</formula>
    </cfRule>
  </conditionalFormatting>
  <conditionalFormatting sqref="AH32:AH34">
    <cfRule type="cellIs" dxfId="504" priority="10" operator="greaterThan">
      <formula>$AH$8</formula>
    </cfRule>
    <cfRule type="cellIs" dxfId="503" priority="11" operator="greaterThan">
      <formula>$AH$8</formula>
    </cfRule>
  </conditionalFormatting>
  <conditionalFormatting sqref="AI11:AI34">
    <cfRule type="cellIs" dxfId="502" priority="9" operator="greaterThan">
      <formula>$AI$8</formula>
    </cfRule>
  </conditionalFormatting>
  <conditionalFormatting sqref="AL32:AN34 AL11:AL31">
    <cfRule type="cellIs" dxfId="501" priority="8" operator="equal">
      <formula>0</formula>
    </cfRule>
  </conditionalFormatting>
  <conditionalFormatting sqref="AL32:AN34 AL11:AL31">
    <cfRule type="cellIs" dxfId="500" priority="7" operator="greaterThan">
      <formula>1179</formula>
    </cfRule>
  </conditionalFormatting>
  <conditionalFormatting sqref="AL32:AN34 AL11:AL31">
    <cfRule type="cellIs" dxfId="499" priority="6" operator="greaterThan">
      <formula>99</formula>
    </cfRule>
  </conditionalFormatting>
  <conditionalFormatting sqref="AL32:AN34 AL11:AL31">
    <cfRule type="cellIs" dxfId="498" priority="5" operator="greaterThan">
      <formula>0.99</formula>
    </cfRule>
  </conditionalFormatting>
  <conditionalFormatting sqref="AM16:AM34">
    <cfRule type="cellIs" dxfId="497" priority="4" operator="equal">
      <formula>0</formula>
    </cfRule>
  </conditionalFormatting>
  <conditionalFormatting sqref="AM16:AM34">
    <cfRule type="cellIs" dxfId="496" priority="3" operator="greaterThan">
      <formula>1179</formula>
    </cfRule>
  </conditionalFormatting>
  <conditionalFormatting sqref="AM16:AM34">
    <cfRule type="cellIs" dxfId="495" priority="2" operator="greaterThan">
      <formula>99</formula>
    </cfRule>
  </conditionalFormatting>
  <conditionalFormatting sqref="AM16:AM34">
    <cfRule type="cellIs" dxfId="494"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9"/>
  <sheetViews>
    <sheetView showWhiteSpace="0" topLeftCell="A37" zoomScaleNormal="100" workbookViewId="0">
      <selection activeCell="B54" sqref="B54:B56"/>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226</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87"/>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90" t="s">
        <v>10</v>
      </c>
      <c r="I7" s="108" t="s">
        <v>11</v>
      </c>
      <c r="J7" s="108" t="s">
        <v>12</v>
      </c>
      <c r="K7" s="108" t="s">
        <v>13</v>
      </c>
      <c r="L7" s="12"/>
      <c r="M7" s="12"/>
      <c r="N7" s="12"/>
      <c r="O7" s="190"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42573</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30540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88" t="s">
        <v>51</v>
      </c>
      <c r="V9" s="188" t="s">
        <v>52</v>
      </c>
      <c r="W9" s="233" t="s">
        <v>53</v>
      </c>
      <c r="X9" s="234" t="s">
        <v>54</v>
      </c>
      <c r="Y9" s="235"/>
      <c r="Z9" s="235"/>
      <c r="AA9" s="235"/>
      <c r="AB9" s="235"/>
      <c r="AC9" s="235"/>
      <c r="AD9" s="235"/>
      <c r="AE9" s="236"/>
      <c r="AF9" s="186" t="s">
        <v>55</v>
      </c>
      <c r="AG9" s="186" t="s">
        <v>56</v>
      </c>
      <c r="AH9" s="222" t="s">
        <v>57</v>
      </c>
      <c r="AI9" s="237" t="s">
        <v>58</v>
      </c>
      <c r="AJ9" s="188" t="s">
        <v>59</v>
      </c>
      <c r="AK9" s="188" t="s">
        <v>60</v>
      </c>
      <c r="AL9" s="188" t="s">
        <v>61</v>
      </c>
      <c r="AM9" s="188" t="s">
        <v>62</v>
      </c>
      <c r="AN9" s="188" t="s">
        <v>63</v>
      </c>
      <c r="AO9" s="188" t="s">
        <v>64</v>
      </c>
      <c r="AP9" s="188" t="s">
        <v>65</v>
      </c>
      <c r="AQ9" s="220" t="s">
        <v>66</v>
      </c>
      <c r="AR9" s="188" t="s">
        <v>67</v>
      </c>
      <c r="AS9" s="222" t="s">
        <v>68</v>
      </c>
      <c r="AV9" s="35" t="s">
        <v>69</v>
      </c>
      <c r="AW9" s="35" t="s">
        <v>70</v>
      </c>
      <c r="AY9" s="36" t="s">
        <v>71</v>
      </c>
    </row>
    <row r="10" spans="2:51" x14ac:dyDescent="0.25">
      <c r="B10" s="188" t="s">
        <v>72</v>
      </c>
      <c r="C10" s="188" t="s">
        <v>73</v>
      </c>
      <c r="D10" s="188" t="s">
        <v>74</v>
      </c>
      <c r="E10" s="188" t="s">
        <v>75</v>
      </c>
      <c r="F10" s="188" t="s">
        <v>74</v>
      </c>
      <c r="G10" s="188" t="s">
        <v>75</v>
      </c>
      <c r="H10" s="216"/>
      <c r="I10" s="188" t="s">
        <v>75</v>
      </c>
      <c r="J10" s="188" t="s">
        <v>75</v>
      </c>
      <c r="K10" s="188" t="s">
        <v>75</v>
      </c>
      <c r="L10" s="28" t="s">
        <v>29</v>
      </c>
      <c r="M10" s="219"/>
      <c r="N10" s="28" t="s">
        <v>29</v>
      </c>
      <c r="O10" s="221"/>
      <c r="P10" s="221"/>
      <c r="Q10" s="1">
        <f>'JULY 21'!Q34</f>
        <v>10147787</v>
      </c>
      <c r="R10" s="230"/>
      <c r="S10" s="231"/>
      <c r="T10" s="232"/>
      <c r="U10" s="188" t="s">
        <v>75</v>
      </c>
      <c r="V10" s="188" t="s">
        <v>75</v>
      </c>
      <c r="W10" s="233"/>
      <c r="X10" s="37" t="s">
        <v>76</v>
      </c>
      <c r="Y10" s="37" t="s">
        <v>77</v>
      </c>
      <c r="Z10" s="37" t="s">
        <v>78</v>
      </c>
      <c r="AA10" s="37" t="s">
        <v>79</v>
      </c>
      <c r="AB10" s="37" t="s">
        <v>80</v>
      </c>
      <c r="AC10" s="37" t="s">
        <v>81</v>
      </c>
      <c r="AD10" s="37" t="s">
        <v>82</v>
      </c>
      <c r="AE10" s="37" t="s">
        <v>83</v>
      </c>
      <c r="AF10" s="38"/>
      <c r="AG10" s="1">
        <f>'JULY 21'!AG34</f>
        <v>48579616</v>
      </c>
      <c r="AH10" s="222"/>
      <c r="AI10" s="238"/>
      <c r="AJ10" s="188" t="s">
        <v>84</v>
      </c>
      <c r="AK10" s="188" t="s">
        <v>84</v>
      </c>
      <c r="AL10" s="188" t="s">
        <v>84</v>
      </c>
      <c r="AM10" s="188" t="s">
        <v>84</v>
      </c>
      <c r="AN10" s="188" t="s">
        <v>84</v>
      </c>
      <c r="AO10" s="188" t="s">
        <v>84</v>
      </c>
      <c r="AP10" s="1">
        <f>'JULY 21'!AP34</f>
        <v>11050403</v>
      </c>
      <c r="AQ10" s="221"/>
      <c r="AR10" s="189" t="s">
        <v>85</v>
      </c>
      <c r="AS10" s="222"/>
      <c r="AV10" s="39" t="s">
        <v>86</v>
      </c>
      <c r="AW10" s="39" t="s">
        <v>87</v>
      </c>
      <c r="AY10" s="80" t="s">
        <v>126</v>
      </c>
    </row>
    <row r="11" spans="2:51" x14ac:dyDescent="0.25">
      <c r="B11" s="40">
        <v>2</v>
      </c>
      <c r="C11" s="40">
        <v>4.1666666666666664E-2</v>
      </c>
      <c r="D11" s="102">
        <v>4</v>
      </c>
      <c r="E11" s="41">
        <f t="shared" ref="E11:E34" si="0">D11/1.42</f>
        <v>2.8169014084507045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127</v>
      </c>
      <c r="P11" s="103">
        <v>104</v>
      </c>
      <c r="Q11" s="103">
        <v>10152410</v>
      </c>
      <c r="R11" s="46">
        <f>IF(ISBLANK(Q11),"-",Q11-Q10)</f>
        <v>4623</v>
      </c>
      <c r="S11" s="47">
        <f>R11*24/1000</f>
        <v>110.952</v>
      </c>
      <c r="T11" s="47">
        <f>R11/1000</f>
        <v>4.6230000000000002</v>
      </c>
      <c r="U11" s="104">
        <v>4.2</v>
      </c>
      <c r="V11" s="104">
        <f>U11</f>
        <v>4.2</v>
      </c>
      <c r="W11" s="105" t="s">
        <v>131</v>
      </c>
      <c r="X11" s="107">
        <v>0</v>
      </c>
      <c r="Y11" s="107">
        <v>0</v>
      </c>
      <c r="Z11" s="107">
        <v>1127</v>
      </c>
      <c r="AA11" s="107">
        <v>1185</v>
      </c>
      <c r="AB11" s="107">
        <v>1056</v>
      </c>
      <c r="AC11" s="48" t="s">
        <v>90</v>
      </c>
      <c r="AD11" s="48" t="s">
        <v>90</v>
      </c>
      <c r="AE11" s="48" t="s">
        <v>90</v>
      </c>
      <c r="AF11" s="106" t="s">
        <v>90</v>
      </c>
      <c r="AG11" s="112">
        <v>48580720</v>
      </c>
      <c r="AH11" s="49">
        <f>IF(ISBLANK(AG11),"-",AG11-AG10)</f>
        <v>1104</v>
      </c>
      <c r="AI11" s="50">
        <f>AH11/T11</f>
        <v>238.80597014925371</v>
      </c>
      <c r="AJ11" s="95">
        <v>0</v>
      </c>
      <c r="AK11" s="95">
        <v>0</v>
      </c>
      <c r="AL11" s="95">
        <v>1</v>
      </c>
      <c r="AM11" s="95">
        <v>1</v>
      </c>
      <c r="AN11" s="95">
        <v>1</v>
      </c>
      <c r="AO11" s="95">
        <v>0.5</v>
      </c>
      <c r="AP11" s="107">
        <v>11051137</v>
      </c>
      <c r="AQ11" s="107">
        <f t="shared" ref="AQ11:AQ34" si="1">AP11-AP10</f>
        <v>734</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122</v>
      </c>
      <c r="P12" s="103">
        <v>108</v>
      </c>
      <c r="Q12" s="103">
        <v>10156833</v>
      </c>
      <c r="R12" s="46">
        <f t="shared" ref="R12:R34" si="4">IF(ISBLANK(Q12),"-",Q12-Q11)</f>
        <v>4423</v>
      </c>
      <c r="S12" s="47">
        <f t="shared" ref="S12:S34" si="5">R12*24/1000</f>
        <v>106.152</v>
      </c>
      <c r="T12" s="47">
        <f t="shared" ref="T12:T34" si="6">R12/1000</f>
        <v>4.423</v>
      </c>
      <c r="U12" s="104">
        <v>5.7</v>
      </c>
      <c r="V12" s="104">
        <f t="shared" ref="V12:V34" si="7">U12</f>
        <v>5.7</v>
      </c>
      <c r="W12" s="105" t="s">
        <v>131</v>
      </c>
      <c r="X12" s="107">
        <v>0</v>
      </c>
      <c r="Y12" s="107">
        <v>0</v>
      </c>
      <c r="Z12" s="107">
        <v>1127</v>
      </c>
      <c r="AA12" s="107">
        <v>1185</v>
      </c>
      <c r="AB12" s="107">
        <v>1056</v>
      </c>
      <c r="AC12" s="48" t="s">
        <v>90</v>
      </c>
      <c r="AD12" s="48" t="s">
        <v>90</v>
      </c>
      <c r="AE12" s="48" t="s">
        <v>90</v>
      </c>
      <c r="AF12" s="106" t="s">
        <v>90</v>
      </c>
      <c r="AG12" s="112">
        <v>48581764</v>
      </c>
      <c r="AH12" s="49">
        <f>IF(ISBLANK(AG12),"-",AG12-AG11)</f>
        <v>1044</v>
      </c>
      <c r="AI12" s="50">
        <f t="shared" ref="AI12:AI34" si="8">AH12/T12</f>
        <v>236.03888763282839</v>
      </c>
      <c r="AJ12" s="95">
        <v>0</v>
      </c>
      <c r="AK12" s="95">
        <v>0</v>
      </c>
      <c r="AL12" s="95">
        <v>1</v>
      </c>
      <c r="AM12" s="95">
        <v>1</v>
      </c>
      <c r="AN12" s="95">
        <v>1</v>
      </c>
      <c r="AO12" s="95">
        <v>0.5</v>
      </c>
      <c r="AP12" s="107">
        <v>11051889</v>
      </c>
      <c r="AQ12" s="107">
        <f t="shared" si="1"/>
        <v>752</v>
      </c>
      <c r="AR12" s="110">
        <v>1.05</v>
      </c>
      <c r="AS12" s="52" t="s">
        <v>113</v>
      </c>
      <c r="AV12" s="39" t="s">
        <v>92</v>
      </c>
      <c r="AW12" s="39" t="s">
        <v>93</v>
      </c>
      <c r="AY12" s="80" t="s">
        <v>124</v>
      </c>
    </row>
    <row r="13" spans="2:51" x14ac:dyDescent="0.25">
      <c r="B13" s="40">
        <v>2.0833333333333299</v>
      </c>
      <c r="C13" s="40">
        <v>0.125</v>
      </c>
      <c r="D13" s="102">
        <v>5</v>
      </c>
      <c r="E13" s="41">
        <f t="shared" si="0"/>
        <v>3.5211267605633805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124</v>
      </c>
      <c r="P13" s="103">
        <v>108</v>
      </c>
      <c r="Q13" s="103">
        <v>10161026</v>
      </c>
      <c r="R13" s="46">
        <f t="shared" si="4"/>
        <v>4193</v>
      </c>
      <c r="S13" s="47">
        <f t="shared" si="5"/>
        <v>100.63200000000001</v>
      </c>
      <c r="T13" s="47">
        <f t="shared" si="6"/>
        <v>4.1929999999999996</v>
      </c>
      <c r="U13" s="104">
        <v>7.1</v>
      </c>
      <c r="V13" s="104">
        <f t="shared" si="7"/>
        <v>7.1</v>
      </c>
      <c r="W13" s="105" t="s">
        <v>131</v>
      </c>
      <c r="X13" s="107">
        <v>0</v>
      </c>
      <c r="Y13" s="107">
        <v>0</v>
      </c>
      <c r="Z13" s="107">
        <v>1126</v>
      </c>
      <c r="AA13" s="107">
        <v>1185</v>
      </c>
      <c r="AB13" s="107">
        <v>1057</v>
      </c>
      <c r="AC13" s="48" t="s">
        <v>90</v>
      </c>
      <c r="AD13" s="48" t="s">
        <v>90</v>
      </c>
      <c r="AE13" s="48" t="s">
        <v>90</v>
      </c>
      <c r="AF13" s="106" t="s">
        <v>90</v>
      </c>
      <c r="AG13" s="112">
        <v>48582784</v>
      </c>
      <c r="AH13" s="49">
        <f>IF(ISBLANK(AG13),"-",AG13-AG12)</f>
        <v>1020</v>
      </c>
      <c r="AI13" s="50">
        <f t="shared" si="8"/>
        <v>243.26258049129504</v>
      </c>
      <c r="AJ13" s="95">
        <v>0</v>
      </c>
      <c r="AK13" s="95">
        <v>0</v>
      </c>
      <c r="AL13" s="95">
        <v>1</v>
      </c>
      <c r="AM13" s="95">
        <v>1</v>
      </c>
      <c r="AN13" s="95">
        <v>1</v>
      </c>
      <c r="AO13" s="95">
        <v>0.5</v>
      </c>
      <c r="AP13" s="107">
        <v>11052636</v>
      </c>
      <c r="AQ13" s="107">
        <f t="shared" si="1"/>
        <v>747</v>
      </c>
      <c r="AR13" s="51"/>
      <c r="AS13" s="52" t="s">
        <v>113</v>
      </c>
      <c r="AV13" s="39" t="s">
        <v>94</v>
      </c>
      <c r="AW13" s="39" t="s">
        <v>95</v>
      </c>
      <c r="AY13" s="80" t="s">
        <v>129</v>
      </c>
    </row>
    <row r="14" spans="2:51" x14ac:dyDescent="0.25">
      <c r="B14" s="40">
        <v>2.125</v>
      </c>
      <c r="C14" s="40">
        <v>0.16666666666666699</v>
      </c>
      <c r="D14" s="102">
        <v>4</v>
      </c>
      <c r="E14" s="41">
        <f t="shared" si="0"/>
        <v>2.8169014084507045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122</v>
      </c>
      <c r="P14" s="103">
        <v>112</v>
      </c>
      <c r="Q14" s="103">
        <v>10165272</v>
      </c>
      <c r="R14" s="46">
        <f t="shared" si="4"/>
        <v>4246</v>
      </c>
      <c r="S14" s="47">
        <f t="shared" si="5"/>
        <v>101.904</v>
      </c>
      <c r="T14" s="47">
        <f t="shared" si="6"/>
        <v>4.2460000000000004</v>
      </c>
      <c r="U14" s="104">
        <v>8.6999999999999993</v>
      </c>
      <c r="V14" s="104">
        <f t="shared" si="7"/>
        <v>8.6999999999999993</v>
      </c>
      <c r="W14" s="105" t="s">
        <v>131</v>
      </c>
      <c r="X14" s="107">
        <v>0</v>
      </c>
      <c r="Y14" s="107">
        <v>0</v>
      </c>
      <c r="Z14" s="107">
        <v>1157</v>
      </c>
      <c r="AA14" s="107">
        <v>1185</v>
      </c>
      <c r="AB14" s="107">
        <v>1076</v>
      </c>
      <c r="AC14" s="48" t="s">
        <v>90</v>
      </c>
      <c r="AD14" s="48" t="s">
        <v>90</v>
      </c>
      <c r="AE14" s="48" t="s">
        <v>90</v>
      </c>
      <c r="AF14" s="106" t="s">
        <v>90</v>
      </c>
      <c r="AG14" s="112">
        <v>48583818</v>
      </c>
      <c r="AH14" s="49">
        <f t="shared" ref="AH14:AH34" si="9">IF(ISBLANK(AG14),"-",AG14-AG13)</f>
        <v>1034</v>
      </c>
      <c r="AI14" s="50">
        <f t="shared" si="8"/>
        <v>243.52331606217615</v>
      </c>
      <c r="AJ14" s="95">
        <v>0</v>
      </c>
      <c r="AK14" s="95">
        <v>0</v>
      </c>
      <c r="AL14" s="95">
        <v>1</v>
      </c>
      <c r="AM14" s="95">
        <v>1</v>
      </c>
      <c r="AN14" s="95">
        <v>1</v>
      </c>
      <c r="AO14" s="95">
        <v>0.5</v>
      </c>
      <c r="AP14" s="107">
        <v>11053361</v>
      </c>
      <c r="AQ14" s="107">
        <f>AP14-AP13</f>
        <v>725</v>
      </c>
      <c r="AR14" s="51"/>
      <c r="AS14" s="52" t="s">
        <v>113</v>
      </c>
      <c r="AT14" s="54"/>
      <c r="AV14" s="39" t="s">
        <v>96</v>
      </c>
      <c r="AW14" s="39" t="s">
        <v>97</v>
      </c>
      <c r="AY14" s="80" t="s">
        <v>226</v>
      </c>
    </row>
    <row r="15" spans="2:51" ht="14.25" customHeight="1" x14ac:dyDescent="0.25">
      <c r="B15" s="40">
        <v>2.1666666666666701</v>
      </c>
      <c r="C15" s="40">
        <v>0.20833333333333301</v>
      </c>
      <c r="D15" s="102">
        <v>4</v>
      </c>
      <c r="E15" s="41">
        <f t="shared" si="0"/>
        <v>2.8169014084507045</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135</v>
      </c>
      <c r="P15" s="103">
        <v>118</v>
      </c>
      <c r="Q15" s="103">
        <v>10169789</v>
      </c>
      <c r="R15" s="46">
        <f t="shared" si="4"/>
        <v>4517</v>
      </c>
      <c r="S15" s="47">
        <f t="shared" si="5"/>
        <v>108.408</v>
      </c>
      <c r="T15" s="47">
        <f t="shared" si="6"/>
        <v>4.5170000000000003</v>
      </c>
      <c r="U15" s="104">
        <v>9.5</v>
      </c>
      <c r="V15" s="104">
        <f t="shared" si="7"/>
        <v>9.5</v>
      </c>
      <c r="W15" s="105" t="s">
        <v>131</v>
      </c>
      <c r="X15" s="107">
        <v>0</v>
      </c>
      <c r="Y15" s="107">
        <v>0</v>
      </c>
      <c r="Z15" s="107">
        <v>1187</v>
      </c>
      <c r="AA15" s="107">
        <v>1185</v>
      </c>
      <c r="AB15" s="107">
        <v>1096</v>
      </c>
      <c r="AC15" s="48" t="s">
        <v>90</v>
      </c>
      <c r="AD15" s="48" t="s">
        <v>90</v>
      </c>
      <c r="AE15" s="48" t="s">
        <v>90</v>
      </c>
      <c r="AF15" s="106" t="s">
        <v>90</v>
      </c>
      <c r="AG15" s="112">
        <v>48584942</v>
      </c>
      <c r="AH15" s="49">
        <f t="shared" si="9"/>
        <v>1124</v>
      </c>
      <c r="AI15" s="50">
        <f t="shared" si="8"/>
        <v>248.83772415319902</v>
      </c>
      <c r="AJ15" s="95">
        <v>0</v>
      </c>
      <c r="AK15" s="95">
        <v>0</v>
      </c>
      <c r="AL15" s="95">
        <v>1</v>
      </c>
      <c r="AM15" s="95">
        <v>1</v>
      </c>
      <c r="AN15" s="95">
        <v>1</v>
      </c>
      <c r="AO15" s="95">
        <v>0.5</v>
      </c>
      <c r="AP15" s="107">
        <v>11053487</v>
      </c>
      <c r="AQ15" s="107">
        <f>AP15-AP14</f>
        <v>126</v>
      </c>
      <c r="AR15" s="51"/>
      <c r="AS15" s="52" t="s">
        <v>113</v>
      </c>
      <c r="AV15" s="39" t="s">
        <v>98</v>
      </c>
      <c r="AW15" s="39" t="s">
        <v>99</v>
      </c>
      <c r="AY15" s="94"/>
    </row>
    <row r="16" spans="2:51" x14ac:dyDescent="0.25">
      <c r="B16" s="40">
        <v>2.2083333333333299</v>
      </c>
      <c r="C16" s="40">
        <v>0.25</v>
      </c>
      <c r="D16" s="102">
        <v>4</v>
      </c>
      <c r="E16" s="41">
        <f t="shared" si="0"/>
        <v>2.8169014084507045</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135</v>
      </c>
      <c r="P16" s="103">
        <v>138</v>
      </c>
      <c r="Q16" s="103">
        <v>10175128</v>
      </c>
      <c r="R16" s="46">
        <f t="shared" si="4"/>
        <v>5339</v>
      </c>
      <c r="S16" s="47">
        <f t="shared" si="5"/>
        <v>128.136</v>
      </c>
      <c r="T16" s="47">
        <f t="shared" si="6"/>
        <v>5.3390000000000004</v>
      </c>
      <c r="U16" s="104">
        <v>9.3000000000000007</v>
      </c>
      <c r="V16" s="104">
        <f t="shared" si="7"/>
        <v>9.3000000000000007</v>
      </c>
      <c r="W16" s="105" t="s">
        <v>127</v>
      </c>
      <c r="X16" s="107">
        <v>996</v>
      </c>
      <c r="Y16" s="107">
        <v>0</v>
      </c>
      <c r="Z16" s="107">
        <v>1187</v>
      </c>
      <c r="AA16" s="107">
        <v>1185</v>
      </c>
      <c r="AB16" s="107">
        <v>1187</v>
      </c>
      <c r="AC16" s="48" t="s">
        <v>90</v>
      </c>
      <c r="AD16" s="48" t="s">
        <v>90</v>
      </c>
      <c r="AE16" s="48" t="s">
        <v>90</v>
      </c>
      <c r="AF16" s="106" t="s">
        <v>90</v>
      </c>
      <c r="AG16" s="112">
        <v>48586316</v>
      </c>
      <c r="AH16" s="49">
        <f t="shared" si="9"/>
        <v>1374</v>
      </c>
      <c r="AI16" s="50">
        <f t="shared" si="8"/>
        <v>257.35156396328898</v>
      </c>
      <c r="AJ16" s="95">
        <v>1</v>
      </c>
      <c r="AK16" s="95">
        <v>0</v>
      </c>
      <c r="AL16" s="95">
        <v>1</v>
      </c>
      <c r="AM16" s="95">
        <v>1</v>
      </c>
      <c r="AN16" s="95">
        <v>1</v>
      </c>
      <c r="AO16" s="95">
        <v>0</v>
      </c>
      <c r="AP16" s="107">
        <v>11053487</v>
      </c>
      <c r="AQ16" s="107">
        <f>AP16-AP15</f>
        <v>0</v>
      </c>
      <c r="AR16" s="53">
        <v>1.1499999999999999</v>
      </c>
      <c r="AS16" s="52" t="s">
        <v>101</v>
      </c>
      <c r="AV16" s="39" t="s">
        <v>102</v>
      </c>
      <c r="AW16" s="39" t="s">
        <v>103</v>
      </c>
      <c r="AY16" s="94"/>
    </row>
    <row r="17" spans="1:51" x14ac:dyDescent="0.25">
      <c r="B17" s="40">
        <v>2.25</v>
      </c>
      <c r="C17" s="40">
        <v>0.29166666666666702</v>
      </c>
      <c r="D17" s="102">
        <v>4</v>
      </c>
      <c r="E17" s="41">
        <f t="shared" si="0"/>
        <v>2.8169014084507045</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135</v>
      </c>
      <c r="P17" s="103">
        <v>143</v>
      </c>
      <c r="Q17" s="103">
        <v>10181055</v>
      </c>
      <c r="R17" s="46">
        <f t="shared" si="4"/>
        <v>5927</v>
      </c>
      <c r="S17" s="47">
        <f t="shared" si="5"/>
        <v>142.24799999999999</v>
      </c>
      <c r="T17" s="47">
        <f t="shared" si="6"/>
        <v>5.9269999999999996</v>
      </c>
      <c r="U17" s="104">
        <v>8.8000000000000007</v>
      </c>
      <c r="V17" s="104">
        <f t="shared" si="7"/>
        <v>8.8000000000000007</v>
      </c>
      <c r="W17" s="105" t="s">
        <v>127</v>
      </c>
      <c r="X17" s="107">
        <v>996</v>
      </c>
      <c r="Y17" s="107">
        <v>0</v>
      </c>
      <c r="Z17" s="107">
        <v>1187</v>
      </c>
      <c r="AA17" s="107">
        <v>1185</v>
      </c>
      <c r="AB17" s="107">
        <v>1187</v>
      </c>
      <c r="AC17" s="48" t="s">
        <v>90</v>
      </c>
      <c r="AD17" s="48" t="s">
        <v>90</v>
      </c>
      <c r="AE17" s="48" t="s">
        <v>90</v>
      </c>
      <c r="AF17" s="106" t="s">
        <v>90</v>
      </c>
      <c r="AG17" s="112">
        <v>48587704</v>
      </c>
      <c r="AH17" s="49">
        <f t="shared" si="9"/>
        <v>1388</v>
      </c>
      <c r="AI17" s="50">
        <f t="shared" si="8"/>
        <v>234.18255441201285</v>
      </c>
      <c r="AJ17" s="95">
        <v>1</v>
      </c>
      <c r="AK17" s="95">
        <v>0</v>
      </c>
      <c r="AL17" s="95">
        <v>1</v>
      </c>
      <c r="AM17" s="95">
        <v>1</v>
      </c>
      <c r="AN17" s="95">
        <v>1</v>
      </c>
      <c r="AO17" s="95">
        <v>0</v>
      </c>
      <c r="AP17" s="107">
        <v>11053487</v>
      </c>
      <c r="AQ17" s="107">
        <f t="shared" si="1"/>
        <v>0</v>
      </c>
      <c r="AR17" s="51"/>
      <c r="AS17" s="52" t="s">
        <v>101</v>
      </c>
      <c r="AT17" s="54"/>
      <c r="AV17" s="39" t="s">
        <v>104</v>
      </c>
      <c r="AW17" s="39" t="s">
        <v>105</v>
      </c>
      <c r="AY17" s="97"/>
    </row>
    <row r="18" spans="1:51" x14ac:dyDescent="0.25">
      <c r="B18" s="40">
        <v>2.2916666666666701</v>
      </c>
      <c r="C18" s="40">
        <v>0.33333333333333298</v>
      </c>
      <c r="D18" s="102">
        <v>4</v>
      </c>
      <c r="E18" s="41">
        <f t="shared" si="0"/>
        <v>2.8169014084507045</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135</v>
      </c>
      <c r="P18" s="103">
        <v>145</v>
      </c>
      <c r="Q18" s="103">
        <v>10187080</v>
      </c>
      <c r="R18" s="46">
        <f t="shared" si="4"/>
        <v>6025</v>
      </c>
      <c r="S18" s="47">
        <f t="shared" si="5"/>
        <v>144.6</v>
      </c>
      <c r="T18" s="47">
        <f t="shared" si="6"/>
        <v>6.0250000000000004</v>
      </c>
      <c r="U18" s="104">
        <v>8.1999999999999993</v>
      </c>
      <c r="V18" s="104">
        <f t="shared" si="7"/>
        <v>8.1999999999999993</v>
      </c>
      <c r="W18" s="105" t="s">
        <v>127</v>
      </c>
      <c r="X18" s="107">
        <v>1036</v>
      </c>
      <c r="Y18" s="107">
        <v>0</v>
      </c>
      <c r="Z18" s="107">
        <v>1187</v>
      </c>
      <c r="AA18" s="107">
        <v>1185</v>
      </c>
      <c r="AB18" s="107">
        <v>1187</v>
      </c>
      <c r="AC18" s="48" t="s">
        <v>90</v>
      </c>
      <c r="AD18" s="48" t="s">
        <v>90</v>
      </c>
      <c r="AE18" s="48" t="s">
        <v>90</v>
      </c>
      <c r="AF18" s="106" t="s">
        <v>90</v>
      </c>
      <c r="AG18" s="112">
        <v>48589076</v>
      </c>
      <c r="AH18" s="49">
        <f t="shared" si="9"/>
        <v>1372</v>
      </c>
      <c r="AI18" s="50">
        <f t="shared" si="8"/>
        <v>227.71784232365144</v>
      </c>
      <c r="AJ18" s="95">
        <v>1</v>
      </c>
      <c r="AK18" s="95">
        <v>0</v>
      </c>
      <c r="AL18" s="95">
        <v>1</v>
      </c>
      <c r="AM18" s="95">
        <v>1</v>
      </c>
      <c r="AN18" s="95">
        <v>1</v>
      </c>
      <c r="AO18" s="95">
        <v>0</v>
      </c>
      <c r="AP18" s="107">
        <v>11053487</v>
      </c>
      <c r="AQ18" s="107">
        <f t="shared" si="1"/>
        <v>0</v>
      </c>
      <c r="AR18" s="51"/>
      <c r="AS18" s="52" t="s">
        <v>101</v>
      </c>
      <c r="AV18" s="39" t="s">
        <v>106</v>
      </c>
      <c r="AW18" s="39" t="s">
        <v>107</v>
      </c>
      <c r="AY18" s="97"/>
    </row>
    <row r="19" spans="1:51" x14ac:dyDescent="0.25">
      <c r="A19" s="94" t="s">
        <v>130</v>
      </c>
      <c r="B19" s="40">
        <v>2.3333333333333299</v>
      </c>
      <c r="C19" s="40">
        <v>0.375</v>
      </c>
      <c r="D19" s="102">
        <v>4</v>
      </c>
      <c r="E19" s="41">
        <f t="shared" si="0"/>
        <v>2.8169014084507045</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134</v>
      </c>
      <c r="P19" s="103">
        <v>141</v>
      </c>
      <c r="Q19" s="103">
        <v>10193144</v>
      </c>
      <c r="R19" s="46">
        <f t="shared" si="4"/>
        <v>6064</v>
      </c>
      <c r="S19" s="47">
        <f t="shared" si="5"/>
        <v>145.536</v>
      </c>
      <c r="T19" s="47">
        <f t="shared" si="6"/>
        <v>6.0640000000000001</v>
      </c>
      <c r="U19" s="104">
        <v>7.6</v>
      </c>
      <c r="V19" s="104">
        <f t="shared" si="7"/>
        <v>7.6</v>
      </c>
      <c r="W19" s="105" t="s">
        <v>127</v>
      </c>
      <c r="X19" s="107">
        <v>1066</v>
      </c>
      <c r="Y19" s="107">
        <v>0</v>
      </c>
      <c r="Z19" s="107">
        <v>1187</v>
      </c>
      <c r="AA19" s="107">
        <v>1185</v>
      </c>
      <c r="AB19" s="107">
        <v>1187</v>
      </c>
      <c r="AC19" s="48" t="s">
        <v>90</v>
      </c>
      <c r="AD19" s="48" t="s">
        <v>90</v>
      </c>
      <c r="AE19" s="48" t="s">
        <v>90</v>
      </c>
      <c r="AF19" s="106" t="s">
        <v>90</v>
      </c>
      <c r="AG19" s="112">
        <v>48590456</v>
      </c>
      <c r="AH19" s="49">
        <f t="shared" si="9"/>
        <v>1380</v>
      </c>
      <c r="AI19" s="50">
        <f t="shared" si="8"/>
        <v>227.5725593667546</v>
      </c>
      <c r="AJ19" s="95">
        <v>1</v>
      </c>
      <c r="AK19" s="95">
        <v>0</v>
      </c>
      <c r="AL19" s="95">
        <v>1</v>
      </c>
      <c r="AM19" s="95">
        <v>1</v>
      </c>
      <c r="AN19" s="95">
        <v>1</v>
      </c>
      <c r="AO19" s="95">
        <v>0</v>
      </c>
      <c r="AP19" s="107">
        <v>11053487</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136</v>
      </c>
      <c r="P20" s="103">
        <v>142</v>
      </c>
      <c r="Q20" s="103">
        <v>10199284</v>
      </c>
      <c r="R20" s="46">
        <f t="shared" si="4"/>
        <v>6140</v>
      </c>
      <c r="S20" s="47">
        <f t="shared" si="5"/>
        <v>147.36000000000001</v>
      </c>
      <c r="T20" s="47">
        <f t="shared" si="6"/>
        <v>6.14</v>
      </c>
      <c r="U20" s="104">
        <v>7</v>
      </c>
      <c r="V20" s="104">
        <f t="shared" si="7"/>
        <v>7</v>
      </c>
      <c r="W20" s="105" t="s">
        <v>127</v>
      </c>
      <c r="X20" s="107">
        <v>1046</v>
      </c>
      <c r="Y20" s="107">
        <v>0</v>
      </c>
      <c r="Z20" s="107">
        <v>1187</v>
      </c>
      <c r="AA20" s="107">
        <v>1185</v>
      </c>
      <c r="AB20" s="107">
        <v>1186</v>
      </c>
      <c r="AC20" s="48" t="s">
        <v>90</v>
      </c>
      <c r="AD20" s="48" t="s">
        <v>90</v>
      </c>
      <c r="AE20" s="48" t="s">
        <v>90</v>
      </c>
      <c r="AF20" s="106" t="s">
        <v>90</v>
      </c>
      <c r="AG20" s="112">
        <v>48591848</v>
      </c>
      <c r="AH20" s="49">
        <f t="shared" si="9"/>
        <v>1392</v>
      </c>
      <c r="AI20" s="50">
        <f t="shared" si="8"/>
        <v>226.71009771986971</v>
      </c>
      <c r="AJ20" s="95">
        <v>1</v>
      </c>
      <c r="AK20" s="95">
        <v>0</v>
      </c>
      <c r="AL20" s="95">
        <v>1</v>
      </c>
      <c r="AM20" s="95">
        <v>1</v>
      </c>
      <c r="AN20" s="95">
        <v>1</v>
      </c>
      <c r="AO20" s="95">
        <v>0</v>
      </c>
      <c r="AP20" s="107">
        <v>11053487</v>
      </c>
      <c r="AQ20" s="107">
        <v>0</v>
      </c>
      <c r="AR20" s="53">
        <v>1.25</v>
      </c>
      <c r="AS20" s="52" t="s">
        <v>130</v>
      </c>
      <c r="AY20" s="97"/>
    </row>
    <row r="21" spans="1:51" x14ac:dyDescent="0.25">
      <c r="B21" s="40">
        <v>2.4166666666666701</v>
      </c>
      <c r="C21" s="40">
        <v>0.45833333333333298</v>
      </c>
      <c r="D21" s="102">
        <v>5</v>
      </c>
      <c r="E21" s="41">
        <f t="shared" si="0"/>
        <v>3.5211267605633805</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134</v>
      </c>
      <c r="P21" s="103">
        <v>144</v>
      </c>
      <c r="Q21" s="103">
        <v>10205394</v>
      </c>
      <c r="R21" s="46">
        <f t="shared" si="4"/>
        <v>6110</v>
      </c>
      <c r="S21" s="47">
        <f t="shared" si="5"/>
        <v>146.63999999999999</v>
      </c>
      <c r="T21" s="47">
        <f t="shared" si="6"/>
        <v>6.11</v>
      </c>
      <c r="U21" s="104">
        <v>6.3</v>
      </c>
      <c r="V21" s="104">
        <f t="shared" si="7"/>
        <v>6.3</v>
      </c>
      <c r="W21" s="105" t="s">
        <v>127</v>
      </c>
      <c r="X21" s="107">
        <v>1067</v>
      </c>
      <c r="Y21" s="107">
        <v>0</v>
      </c>
      <c r="Z21" s="107">
        <v>1186</v>
      </c>
      <c r="AA21" s="107">
        <v>1185</v>
      </c>
      <c r="AB21" s="107">
        <v>1187</v>
      </c>
      <c r="AC21" s="48" t="s">
        <v>90</v>
      </c>
      <c r="AD21" s="48" t="s">
        <v>90</v>
      </c>
      <c r="AE21" s="48" t="s">
        <v>90</v>
      </c>
      <c r="AF21" s="106" t="s">
        <v>90</v>
      </c>
      <c r="AG21" s="112">
        <v>48593236</v>
      </c>
      <c r="AH21" s="49">
        <f t="shared" si="9"/>
        <v>1388</v>
      </c>
      <c r="AI21" s="50">
        <f t="shared" si="8"/>
        <v>227.16857610474631</v>
      </c>
      <c r="AJ21" s="95">
        <v>1</v>
      </c>
      <c r="AK21" s="95">
        <v>0</v>
      </c>
      <c r="AL21" s="95">
        <v>1</v>
      </c>
      <c r="AM21" s="95">
        <v>1</v>
      </c>
      <c r="AN21" s="95">
        <v>1</v>
      </c>
      <c r="AO21" s="95">
        <v>0</v>
      </c>
      <c r="AP21" s="107">
        <v>11053487</v>
      </c>
      <c r="AQ21" s="107">
        <f t="shared" si="1"/>
        <v>0</v>
      </c>
      <c r="AR21" s="51"/>
      <c r="AS21" s="52" t="s">
        <v>101</v>
      </c>
      <c r="AY21" s="97"/>
    </row>
    <row r="22" spans="1:51" x14ac:dyDescent="0.25">
      <c r="A22" s="94" t="s">
        <v>138</v>
      </c>
      <c r="B22" s="40">
        <v>2.4583333333333299</v>
      </c>
      <c r="C22" s="40">
        <v>0.5</v>
      </c>
      <c r="D22" s="102">
        <v>5</v>
      </c>
      <c r="E22" s="41">
        <f t="shared" si="0"/>
        <v>3.5211267605633805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132</v>
      </c>
      <c r="P22" s="103">
        <v>141</v>
      </c>
      <c r="Q22" s="103">
        <v>10211342</v>
      </c>
      <c r="R22" s="46">
        <f t="shared" si="4"/>
        <v>5948</v>
      </c>
      <c r="S22" s="47">
        <f t="shared" si="5"/>
        <v>142.75200000000001</v>
      </c>
      <c r="T22" s="47">
        <f t="shared" si="6"/>
        <v>5.9480000000000004</v>
      </c>
      <c r="U22" s="104">
        <v>5.7</v>
      </c>
      <c r="V22" s="104">
        <f t="shared" si="7"/>
        <v>5.7</v>
      </c>
      <c r="W22" s="105" t="s">
        <v>127</v>
      </c>
      <c r="X22" s="107">
        <v>1066</v>
      </c>
      <c r="Y22" s="107">
        <v>0</v>
      </c>
      <c r="Z22" s="107">
        <v>1187</v>
      </c>
      <c r="AA22" s="107">
        <v>1185</v>
      </c>
      <c r="AB22" s="107">
        <v>1187</v>
      </c>
      <c r="AC22" s="48" t="s">
        <v>90</v>
      </c>
      <c r="AD22" s="48" t="s">
        <v>90</v>
      </c>
      <c r="AE22" s="48" t="s">
        <v>90</v>
      </c>
      <c r="AF22" s="106" t="s">
        <v>90</v>
      </c>
      <c r="AG22" s="112">
        <v>48594608</v>
      </c>
      <c r="AH22" s="49">
        <f t="shared" si="9"/>
        <v>1372</v>
      </c>
      <c r="AI22" s="50">
        <f t="shared" si="8"/>
        <v>230.66577000672493</v>
      </c>
      <c r="AJ22" s="95">
        <v>1</v>
      </c>
      <c r="AK22" s="95">
        <v>0</v>
      </c>
      <c r="AL22" s="95">
        <v>1</v>
      </c>
      <c r="AM22" s="95">
        <v>1</v>
      </c>
      <c r="AN22" s="95">
        <v>1</v>
      </c>
      <c r="AO22" s="95">
        <v>0</v>
      </c>
      <c r="AP22" s="107">
        <v>11053487</v>
      </c>
      <c r="AQ22" s="107">
        <f t="shared" si="1"/>
        <v>0</v>
      </c>
      <c r="AR22" s="51"/>
      <c r="AS22" s="52" t="s">
        <v>101</v>
      </c>
      <c r="AV22" s="55" t="s">
        <v>110</v>
      </c>
      <c r="AY22" s="97"/>
    </row>
    <row r="23" spans="1:51" x14ac:dyDescent="0.25">
      <c r="B23" s="40">
        <v>2.5</v>
      </c>
      <c r="C23" s="40">
        <v>0.54166666666666696</v>
      </c>
      <c r="D23" s="102">
        <v>5</v>
      </c>
      <c r="E23" s="41">
        <f t="shared" si="0"/>
        <v>3.5211267605633805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135</v>
      </c>
      <c r="P23" s="103">
        <v>140</v>
      </c>
      <c r="Q23" s="103">
        <v>10217214</v>
      </c>
      <c r="R23" s="46">
        <f t="shared" si="4"/>
        <v>5872</v>
      </c>
      <c r="S23" s="47">
        <f t="shared" si="5"/>
        <v>140.928</v>
      </c>
      <c r="T23" s="47">
        <f t="shared" si="6"/>
        <v>5.8719999999999999</v>
      </c>
      <c r="U23" s="104">
        <v>5.3</v>
      </c>
      <c r="V23" s="104">
        <f t="shared" si="7"/>
        <v>5.3</v>
      </c>
      <c r="W23" s="105" t="s">
        <v>127</v>
      </c>
      <c r="X23" s="107">
        <v>1026</v>
      </c>
      <c r="Y23" s="107">
        <v>0</v>
      </c>
      <c r="Z23" s="107">
        <v>1186</v>
      </c>
      <c r="AA23" s="107">
        <v>1185</v>
      </c>
      <c r="AB23" s="107">
        <v>1187</v>
      </c>
      <c r="AC23" s="48" t="s">
        <v>90</v>
      </c>
      <c r="AD23" s="48" t="s">
        <v>90</v>
      </c>
      <c r="AE23" s="48" t="s">
        <v>90</v>
      </c>
      <c r="AF23" s="106" t="s">
        <v>90</v>
      </c>
      <c r="AG23" s="112">
        <v>48595968</v>
      </c>
      <c r="AH23" s="49">
        <f t="shared" si="9"/>
        <v>1360</v>
      </c>
      <c r="AI23" s="50">
        <f t="shared" si="8"/>
        <v>231.60762942779292</v>
      </c>
      <c r="AJ23" s="95">
        <v>1</v>
      </c>
      <c r="AK23" s="95">
        <v>0</v>
      </c>
      <c r="AL23" s="95">
        <v>1</v>
      </c>
      <c r="AM23" s="95">
        <v>1</v>
      </c>
      <c r="AN23" s="95">
        <v>1</v>
      </c>
      <c r="AO23" s="95">
        <v>0</v>
      </c>
      <c r="AP23" s="107">
        <v>11053487</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132</v>
      </c>
      <c r="P24" s="103">
        <v>137</v>
      </c>
      <c r="Q24" s="103">
        <v>10222981</v>
      </c>
      <c r="R24" s="46">
        <f t="shared" si="4"/>
        <v>5767</v>
      </c>
      <c r="S24" s="47">
        <f t="shared" si="5"/>
        <v>138.40799999999999</v>
      </c>
      <c r="T24" s="47">
        <f t="shared" si="6"/>
        <v>5.7670000000000003</v>
      </c>
      <c r="U24" s="104">
        <v>5</v>
      </c>
      <c r="V24" s="104">
        <f t="shared" si="7"/>
        <v>5</v>
      </c>
      <c r="W24" s="105" t="s">
        <v>127</v>
      </c>
      <c r="X24" s="107">
        <v>1005</v>
      </c>
      <c r="Y24" s="107">
        <v>0</v>
      </c>
      <c r="Z24" s="107">
        <v>1156</v>
      </c>
      <c r="AA24" s="107">
        <v>1185</v>
      </c>
      <c r="AB24" s="107">
        <v>1157</v>
      </c>
      <c r="AC24" s="48" t="s">
        <v>90</v>
      </c>
      <c r="AD24" s="48" t="s">
        <v>90</v>
      </c>
      <c r="AE24" s="48" t="s">
        <v>90</v>
      </c>
      <c r="AF24" s="106" t="s">
        <v>90</v>
      </c>
      <c r="AG24" s="112">
        <v>48597300</v>
      </c>
      <c r="AH24" s="49">
        <f>IF(ISBLANK(AG24),"-",AG24-AG23)</f>
        <v>1332</v>
      </c>
      <c r="AI24" s="50">
        <f t="shared" si="8"/>
        <v>230.96930813247789</v>
      </c>
      <c r="AJ24" s="95">
        <v>1</v>
      </c>
      <c r="AK24" s="95">
        <v>0</v>
      </c>
      <c r="AL24" s="95">
        <v>1</v>
      </c>
      <c r="AM24" s="95">
        <v>1</v>
      </c>
      <c r="AN24" s="95">
        <v>1</v>
      </c>
      <c r="AO24" s="95">
        <v>0</v>
      </c>
      <c r="AP24" s="107">
        <v>11053487</v>
      </c>
      <c r="AQ24" s="107">
        <f t="shared" si="1"/>
        <v>0</v>
      </c>
      <c r="AR24" s="53">
        <v>1.21</v>
      </c>
      <c r="AS24" s="52" t="s">
        <v>113</v>
      </c>
      <c r="AV24" s="58" t="s">
        <v>29</v>
      </c>
      <c r="AW24" s="58">
        <v>14.7</v>
      </c>
      <c r="AY24" s="97"/>
    </row>
    <row r="25" spans="1:51" x14ac:dyDescent="0.25">
      <c r="B25" s="40">
        <v>2.5833333333333299</v>
      </c>
      <c r="C25" s="40">
        <v>0.625</v>
      </c>
      <c r="D25" s="102">
        <v>5</v>
      </c>
      <c r="E25" s="41">
        <f t="shared" si="0"/>
        <v>3.5211267605633805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132</v>
      </c>
      <c r="P25" s="103">
        <v>136</v>
      </c>
      <c r="Q25" s="103">
        <v>10228945</v>
      </c>
      <c r="R25" s="46">
        <f t="shared" si="4"/>
        <v>5964</v>
      </c>
      <c r="S25" s="47">
        <f t="shared" si="5"/>
        <v>143.136</v>
      </c>
      <c r="T25" s="47">
        <f t="shared" si="6"/>
        <v>5.9640000000000004</v>
      </c>
      <c r="U25" s="104">
        <v>4.8</v>
      </c>
      <c r="V25" s="104">
        <f t="shared" si="7"/>
        <v>4.8</v>
      </c>
      <c r="W25" s="105" t="s">
        <v>127</v>
      </c>
      <c r="X25" s="107">
        <v>1004</v>
      </c>
      <c r="Y25" s="107">
        <v>0</v>
      </c>
      <c r="Z25" s="107">
        <v>1157</v>
      </c>
      <c r="AA25" s="107">
        <v>1185</v>
      </c>
      <c r="AB25" s="107">
        <v>1157</v>
      </c>
      <c r="AC25" s="48" t="s">
        <v>90</v>
      </c>
      <c r="AD25" s="48" t="s">
        <v>90</v>
      </c>
      <c r="AE25" s="48" t="s">
        <v>90</v>
      </c>
      <c r="AF25" s="106" t="s">
        <v>90</v>
      </c>
      <c r="AG25" s="112">
        <v>48598576</v>
      </c>
      <c r="AH25" s="49">
        <f t="shared" si="9"/>
        <v>1276</v>
      </c>
      <c r="AI25" s="50">
        <f t="shared" si="8"/>
        <v>213.95036887994632</v>
      </c>
      <c r="AJ25" s="95">
        <v>1</v>
      </c>
      <c r="AK25" s="95">
        <v>0</v>
      </c>
      <c r="AL25" s="95">
        <v>1</v>
      </c>
      <c r="AM25" s="95">
        <v>1</v>
      </c>
      <c r="AN25" s="95">
        <v>1</v>
      </c>
      <c r="AO25" s="95">
        <v>0</v>
      </c>
      <c r="AP25" s="107">
        <v>11053487</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133</v>
      </c>
      <c r="P26" s="103">
        <v>137</v>
      </c>
      <c r="Q26" s="103">
        <v>10234256</v>
      </c>
      <c r="R26" s="46">
        <f t="shared" si="4"/>
        <v>5311</v>
      </c>
      <c r="S26" s="47">
        <f t="shared" si="5"/>
        <v>127.464</v>
      </c>
      <c r="T26" s="47">
        <f t="shared" si="6"/>
        <v>5.3109999999999999</v>
      </c>
      <c r="U26" s="104">
        <v>4.5</v>
      </c>
      <c r="V26" s="104">
        <f t="shared" si="7"/>
        <v>4.5</v>
      </c>
      <c r="W26" s="105" t="s">
        <v>127</v>
      </c>
      <c r="X26" s="107">
        <v>1025</v>
      </c>
      <c r="Y26" s="107">
        <v>0</v>
      </c>
      <c r="Z26" s="107">
        <v>1157</v>
      </c>
      <c r="AA26" s="107">
        <v>1185</v>
      </c>
      <c r="AB26" s="107">
        <v>1157</v>
      </c>
      <c r="AC26" s="48" t="s">
        <v>90</v>
      </c>
      <c r="AD26" s="48" t="s">
        <v>90</v>
      </c>
      <c r="AE26" s="48" t="s">
        <v>90</v>
      </c>
      <c r="AF26" s="106" t="s">
        <v>90</v>
      </c>
      <c r="AG26" s="112">
        <v>48599844</v>
      </c>
      <c r="AH26" s="49">
        <f t="shared" si="9"/>
        <v>1268</v>
      </c>
      <c r="AI26" s="50">
        <f t="shared" si="8"/>
        <v>238.74976463942761</v>
      </c>
      <c r="AJ26" s="95">
        <v>1</v>
      </c>
      <c r="AK26" s="95">
        <v>0</v>
      </c>
      <c r="AL26" s="95">
        <v>1</v>
      </c>
      <c r="AM26" s="95">
        <v>1</v>
      </c>
      <c r="AN26" s="95">
        <v>1</v>
      </c>
      <c r="AO26" s="95">
        <v>0</v>
      </c>
      <c r="AP26" s="107">
        <v>11053487</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131</v>
      </c>
      <c r="P27" s="103">
        <v>139</v>
      </c>
      <c r="Q27" s="103">
        <v>10240031</v>
      </c>
      <c r="R27" s="46">
        <f t="shared" si="4"/>
        <v>5775</v>
      </c>
      <c r="S27" s="47">
        <f t="shared" si="5"/>
        <v>138.6</v>
      </c>
      <c r="T27" s="47">
        <f t="shared" si="6"/>
        <v>5.7750000000000004</v>
      </c>
      <c r="U27" s="104">
        <v>4</v>
      </c>
      <c r="V27" s="104">
        <f t="shared" si="7"/>
        <v>4</v>
      </c>
      <c r="W27" s="105" t="s">
        <v>127</v>
      </c>
      <c r="X27" s="107">
        <v>1066</v>
      </c>
      <c r="Y27" s="107">
        <v>0</v>
      </c>
      <c r="Z27" s="107">
        <v>1157</v>
      </c>
      <c r="AA27" s="107">
        <v>1185</v>
      </c>
      <c r="AB27" s="107">
        <v>1157</v>
      </c>
      <c r="AC27" s="48" t="s">
        <v>90</v>
      </c>
      <c r="AD27" s="48" t="s">
        <v>90</v>
      </c>
      <c r="AE27" s="48" t="s">
        <v>90</v>
      </c>
      <c r="AF27" s="106" t="s">
        <v>90</v>
      </c>
      <c r="AG27" s="112">
        <v>48601140</v>
      </c>
      <c r="AH27" s="49">
        <f t="shared" si="9"/>
        <v>1296</v>
      </c>
      <c r="AI27" s="50">
        <f t="shared" si="8"/>
        <v>224.41558441558439</v>
      </c>
      <c r="AJ27" s="95">
        <v>1</v>
      </c>
      <c r="AK27" s="95">
        <v>0</v>
      </c>
      <c r="AL27" s="95">
        <v>1</v>
      </c>
      <c r="AM27" s="95">
        <v>1</v>
      </c>
      <c r="AN27" s="95">
        <v>1</v>
      </c>
      <c r="AO27" s="95">
        <v>0</v>
      </c>
      <c r="AP27" s="107">
        <v>11053487</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131</v>
      </c>
      <c r="P28" s="103">
        <v>137</v>
      </c>
      <c r="Q28" s="103">
        <v>10245806</v>
      </c>
      <c r="R28" s="46">
        <f t="shared" si="4"/>
        <v>5775</v>
      </c>
      <c r="S28" s="47">
        <f t="shared" si="5"/>
        <v>138.6</v>
      </c>
      <c r="T28" s="47">
        <f t="shared" si="6"/>
        <v>5.7750000000000004</v>
      </c>
      <c r="U28" s="104">
        <v>3.4</v>
      </c>
      <c r="V28" s="104">
        <f t="shared" si="7"/>
        <v>3.4</v>
      </c>
      <c r="W28" s="105" t="s">
        <v>127</v>
      </c>
      <c r="X28" s="107">
        <v>1066</v>
      </c>
      <c r="Y28" s="107">
        <v>0</v>
      </c>
      <c r="Z28" s="107">
        <v>1156</v>
      </c>
      <c r="AA28" s="107">
        <v>1185</v>
      </c>
      <c r="AB28" s="107">
        <v>1157</v>
      </c>
      <c r="AC28" s="48" t="s">
        <v>90</v>
      </c>
      <c r="AD28" s="48" t="s">
        <v>90</v>
      </c>
      <c r="AE28" s="48" t="s">
        <v>90</v>
      </c>
      <c r="AF28" s="106" t="s">
        <v>90</v>
      </c>
      <c r="AG28" s="112">
        <v>48602436</v>
      </c>
      <c r="AH28" s="49">
        <f t="shared" si="9"/>
        <v>1296</v>
      </c>
      <c r="AI28" s="50">
        <f t="shared" si="8"/>
        <v>224.41558441558439</v>
      </c>
      <c r="AJ28" s="95">
        <v>1</v>
      </c>
      <c r="AK28" s="95">
        <v>0</v>
      </c>
      <c r="AL28" s="95">
        <v>1</v>
      </c>
      <c r="AM28" s="95">
        <v>1</v>
      </c>
      <c r="AN28" s="95">
        <v>1</v>
      </c>
      <c r="AO28" s="95">
        <v>0</v>
      </c>
      <c r="AP28" s="107">
        <v>11053487</v>
      </c>
      <c r="AQ28" s="107">
        <f t="shared" si="1"/>
        <v>0</v>
      </c>
      <c r="AR28" s="53">
        <v>1.18</v>
      </c>
      <c r="AS28" s="52" t="s">
        <v>113</v>
      </c>
      <c r="AV28" s="58" t="s">
        <v>116</v>
      </c>
      <c r="AW28" s="58">
        <v>101.325</v>
      </c>
      <c r="AY28" s="97"/>
    </row>
    <row r="29" spans="1:51" x14ac:dyDescent="0.25">
      <c r="A29" s="94" t="s">
        <v>130</v>
      </c>
      <c r="B29" s="40">
        <v>2.75</v>
      </c>
      <c r="C29" s="40">
        <v>0.79166666666666896</v>
      </c>
      <c r="D29" s="102">
        <v>5</v>
      </c>
      <c r="E29" s="41">
        <f t="shared" si="0"/>
        <v>3.5211267605633805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127</v>
      </c>
      <c r="P29" s="103">
        <v>136</v>
      </c>
      <c r="Q29" s="103">
        <v>10251529</v>
      </c>
      <c r="R29" s="46">
        <f t="shared" si="4"/>
        <v>5723</v>
      </c>
      <c r="S29" s="47">
        <f t="shared" si="5"/>
        <v>137.352</v>
      </c>
      <c r="T29" s="47">
        <f t="shared" si="6"/>
        <v>5.7229999999999999</v>
      </c>
      <c r="U29" s="104">
        <v>2.9</v>
      </c>
      <c r="V29" s="104">
        <f t="shared" si="7"/>
        <v>2.9</v>
      </c>
      <c r="W29" s="105" t="s">
        <v>127</v>
      </c>
      <c r="X29" s="107">
        <v>1066</v>
      </c>
      <c r="Y29" s="107">
        <v>0</v>
      </c>
      <c r="Z29" s="107">
        <v>1157</v>
      </c>
      <c r="AA29" s="107">
        <v>1185</v>
      </c>
      <c r="AB29" s="107">
        <v>1157</v>
      </c>
      <c r="AC29" s="48" t="s">
        <v>90</v>
      </c>
      <c r="AD29" s="48" t="s">
        <v>90</v>
      </c>
      <c r="AE29" s="48" t="s">
        <v>90</v>
      </c>
      <c r="AF29" s="106" t="s">
        <v>90</v>
      </c>
      <c r="AG29" s="112">
        <v>48603756</v>
      </c>
      <c r="AH29" s="49">
        <f t="shared" si="9"/>
        <v>1320</v>
      </c>
      <c r="AI29" s="50">
        <f t="shared" si="8"/>
        <v>230.64826140136293</v>
      </c>
      <c r="AJ29" s="95">
        <v>1</v>
      </c>
      <c r="AK29" s="95">
        <v>0</v>
      </c>
      <c r="AL29" s="95">
        <v>1</v>
      </c>
      <c r="AM29" s="95">
        <v>1</v>
      </c>
      <c r="AN29" s="95">
        <v>1</v>
      </c>
      <c r="AO29" s="95">
        <v>0</v>
      </c>
      <c r="AP29" s="107">
        <v>11053487</v>
      </c>
      <c r="AQ29" s="107">
        <f t="shared" si="1"/>
        <v>0</v>
      </c>
      <c r="AR29" s="51"/>
      <c r="AS29" s="52" t="s">
        <v>113</v>
      </c>
      <c r="AY29" s="97"/>
    </row>
    <row r="30" spans="1:51" x14ac:dyDescent="0.25">
      <c r="B30" s="40">
        <v>2.7916666666666701</v>
      </c>
      <c r="C30" s="40">
        <v>0.83333333333333703</v>
      </c>
      <c r="D30" s="102">
        <v>5</v>
      </c>
      <c r="E30" s="41">
        <f t="shared" si="0"/>
        <v>3.5211267605633805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129</v>
      </c>
      <c r="P30" s="103">
        <v>138</v>
      </c>
      <c r="Q30" s="103">
        <v>10257295</v>
      </c>
      <c r="R30" s="46">
        <f t="shared" si="4"/>
        <v>5766</v>
      </c>
      <c r="S30" s="47">
        <f t="shared" si="5"/>
        <v>138.38399999999999</v>
      </c>
      <c r="T30" s="47">
        <f t="shared" si="6"/>
        <v>5.766</v>
      </c>
      <c r="U30" s="104">
        <v>2.4</v>
      </c>
      <c r="V30" s="104">
        <f t="shared" si="7"/>
        <v>2.4</v>
      </c>
      <c r="W30" s="105" t="s">
        <v>127</v>
      </c>
      <c r="X30" s="107">
        <v>1046</v>
      </c>
      <c r="Y30" s="107">
        <v>0</v>
      </c>
      <c r="Z30" s="107">
        <v>1156</v>
      </c>
      <c r="AA30" s="107">
        <v>1185</v>
      </c>
      <c r="AB30" s="107">
        <v>1157</v>
      </c>
      <c r="AC30" s="48" t="s">
        <v>90</v>
      </c>
      <c r="AD30" s="48" t="s">
        <v>90</v>
      </c>
      <c r="AE30" s="48" t="s">
        <v>90</v>
      </c>
      <c r="AF30" s="106" t="s">
        <v>90</v>
      </c>
      <c r="AG30" s="112">
        <v>48605060</v>
      </c>
      <c r="AH30" s="49">
        <f t="shared" si="9"/>
        <v>1304</v>
      </c>
      <c r="AI30" s="50">
        <f t="shared" si="8"/>
        <v>226.1533125216788</v>
      </c>
      <c r="AJ30" s="95">
        <v>1</v>
      </c>
      <c r="AK30" s="95">
        <v>0</v>
      </c>
      <c r="AL30" s="95">
        <v>1</v>
      </c>
      <c r="AM30" s="95">
        <v>1</v>
      </c>
      <c r="AN30" s="95">
        <v>1</v>
      </c>
      <c r="AO30" s="95">
        <v>0</v>
      </c>
      <c r="AP30" s="107">
        <v>11053487</v>
      </c>
      <c r="AQ30" s="107">
        <f t="shared" si="1"/>
        <v>0</v>
      </c>
      <c r="AR30" s="51"/>
      <c r="AS30" s="52" t="s">
        <v>113</v>
      </c>
      <c r="AV30" s="223" t="s">
        <v>117</v>
      </c>
      <c r="AW30" s="223"/>
      <c r="AY30" s="97"/>
    </row>
    <row r="31" spans="1:51" x14ac:dyDescent="0.25">
      <c r="B31" s="40">
        <v>2.8333333333333299</v>
      </c>
      <c r="C31" s="40">
        <v>0.875000000000004</v>
      </c>
      <c r="D31" s="102">
        <v>5</v>
      </c>
      <c r="E31" s="41">
        <f t="shared" si="0"/>
        <v>3.5211267605633805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132</v>
      </c>
      <c r="P31" s="103">
        <v>137</v>
      </c>
      <c r="Q31" s="103">
        <v>10262949</v>
      </c>
      <c r="R31" s="46">
        <f t="shared" si="4"/>
        <v>5654</v>
      </c>
      <c r="S31" s="47">
        <f t="shared" si="5"/>
        <v>135.696</v>
      </c>
      <c r="T31" s="47">
        <f t="shared" si="6"/>
        <v>5.6539999999999999</v>
      </c>
      <c r="U31" s="104">
        <v>2.1</v>
      </c>
      <c r="V31" s="104">
        <f t="shared" si="7"/>
        <v>2.1</v>
      </c>
      <c r="W31" s="105" t="s">
        <v>127</v>
      </c>
      <c r="X31" s="107">
        <v>1045</v>
      </c>
      <c r="Y31" s="107">
        <v>0</v>
      </c>
      <c r="Z31" s="107">
        <v>1187</v>
      </c>
      <c r="AA31" s="107">
        <v>1185</v>
      </c>
      <c r="AB31" s="107">
        <v>1187</v>
      </c>
      <c r="AC31" s="48" t="s">
        <v>90</v>
      </c>
      <c r="AD31" s="48" t="s">
        <v>90</v>
      </c>
      <c r="AE31" s="48" t="s">
        <v>90</v>
      </c>
      <c r="AF31" s="106" t="s">
        <v>90</v>
      </c>
      <c r="AG31" s="112">
        <v>48606388</v>
      </c>
      <c r="AH31" s="49">
        <f t="shared" si="9"/>
        <v>1328</v>
      </c>
      <c r="AI31" s="50">
        <f t="shared" si="8"/>
        <v>234.87796250442165</v>
      </c>
      <c r="AJ31" s="95">
        <v>1</v>
      </c>
      <c r="AK31" s="95">
        <v>0</v>
      </c>
      <c r="AL31" s="95">
        <v>1</v>
      </c>
      <c r="AM31" s="95">
        <v>1</v>
      </c>
      <c r="AN31" s="95">
        <v>1</v>
      </c>
      <c r="AO31" s="95">
        <v>0</v>
      </c>
      <c r="AP31" s="107">
        <v>11053487</v>
      </c>
      <c r="AQ31" s="107">
        <f t="shared" si="1"/>
        <v>0</v>
      </c>
      <c r="AR31" s="51"/>
      <c r="AS31" s="52" t="s">
        <v>113</v>
      </c>
      <c r="AV31" s="59" t="s">
        <v>29</v>
      </c>
      <c r="AW31" s="59" t="s">
        <v>74</v>
      </c>
      <c r="AY31" s="97"/>
    </row>
    <row r="32" spans="1:51" x14ac:dyDescent="0.25">
      <c r="B32" s="40">
        <v>2.875</v>
      </c>
      <c r="C32" s="40">
        <v>0.91666666666667096</v>
      </c>
      <c r="D32" s="102">
        <v>5</v>
      </c>
      <c r="E32" s="41">
        <f t="shared" si="0"/>
        <v>3.5211267605633805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139</v>
      </c>
      <c r="P32" s="103">
        <v>131</v>
      </c>
      <c r="Q32" s="103">
        <v>10268490</v>
      </c>
      <c r="R32" s="46">
        <f t="shared" si="4"/>
        <v>5541</v>
      </c>
      <c r="S32" s="47">
        <f t="shared" si="5"/>
        <v>132.98400000000001</v>
      </c>
      <c r="T32" s="47">
        <f t="shared" si="6"/>
        <v>5.5410000000000004</v>
      </c>
      <c r="U32" s="104">
        <v>1.8</v>
      </c>
      <c r="V32" s="104">
        <f t="shared" si="7"/>
        <v>1.8</v>
      </c>
      <c r="W32" s="105" t="s">
        <v>127</v>
      </c>
      <c r="X32" s="107">
        <v>1024</v>
      </c>
      <c r="Y32" s="107">
        <v>0</v>
      </c>
      <c r="Z32" s="107">
        <v>1187</v>
      </c>
      <c r="AA32" s="107">
        <v>1185</v>
      </c>
      <c r="AB32" s="107">
        <v>1187</v>
      </c>
      <c r="AC32" s="48" t="s">
        <v>90</v>
      </c>
      <c r="AD32" s="48" t="s">
        <v>90</v>
      </c>
      <c r="AE32" s="48" t="s">
        <v>90</v>
      </c>
      <c r="AF32" s="106" t="s">
        <v>90</v>
      </c>
      <c r="AG32" s="112">
        <v>48607684</v>
      </c>
      <c r="AH32" s="49">
        <f t="shared" si="9"/>
        <v>1296</v>
      </c>
      <c r="AI32" s="50">
        <f t="shared" si="8"/>
        <v>233.89279913373036</v>
      </c>
      <c r="AJ32" s="95">
        <v>1</v>
      </c>
      <c r="AK32" s="95">
        <v>0</v>
      </c>
      <c r="AL32" s="95">
        <v>1</v>
      </c>
      <c r="AM32" s="95">
        <v>1</v>
      </c>
      <c r="AN32" s="95">
        <v>1</v>
      </c>
      <c r="AO32" s="95">
        <v>0</v>
      </c>
      <c r="AP32" s="107">
        <v>11053487</v>
      </c>
      <c r="AQ32" s="107">
        <f t="shared" si="1"/>
        <v>0</v>
      </c>
      <c r="AR32" s="53">
        <v>1.1599999999999999</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5</v>
      </c>
      <c r="E33" s="41">
        <f t="shared" si="0"/>
        <v>3.5211267605633805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147</v>
      </c>
      <c r="P33" s="103">
        <v>122</v>
      </c>
      <c r="Q33" s="103">
        <v>10273687</v>
      </c>
      <c r="R33" s="46">
        <f t="shared" si="4"/>
        <v>5197</v>
      </c>
      <c r="S33" s="47">
        <f t="shared" si="5"/>
        <v>124.72799999999999</v>
      </c>
      <c r="T33" s="47">
        <f t="shared" si="6"/>
        <v>5.1970000000000001</v>
      </c>
      <c r="U33" s="104">
        <v>2.2000000000000002</v>
      </c>
      <c r="V33" s="104">
        <f t="shared" si="7"/>
        <v>2.2000000000000002</v>
      </c>
      <c r="W33" s="105" t="s">
        <v>131</v>
      </c>
      <c r="X33" s="107">
        <v>0</v>
      </c>
      <c r="Y33" s="107">
        <v>0</v>
      </c>
      <c r="Z33" s="107">
        <v>1187</v>
      </c>
      <c r="AA33" s="107">
        <v>1185</v>
      </c>
      <c r="AB33" s="107">
        <v>1187</v>
      </c>
      <c r="AC33" s="48" t="s">
        <v>90</v>
      </c>
      <c r="AD33" s="48" t="s">
        <v>90</v>
      </c>
      <c r="AE33" s="48" t="s">
        <v>90</v>
      </c>
      <c r="AF33" s="106" t="s">
        <v>90</v>
      </c>
      <c r="AG33" s="112">
        <v>48608940</v>
      </c>
      <c r="AH33" s="49">
        <f t="shared" si="9"/>
        <v>1256</v>
      </c>
      <c r="AI33" s="50">
        <f t="shared" si="8"/>
        <v>241.67789109101403</v>
      </c>
      <c r="AJ33" s="95">
        <v>0</v>
      </c>
      <c r="AK33" s="95">
        <v>0</v>
      </c>
      <c r="AL33" s="95">
        <v>1</v>
      </c>
      <c r="AM33" s="95">
        <v>1</v>
      </c>
      <c r="AN33" s="95">
        <v>1</v>
      </c>
      <c r="AO33" s="95">
        <v>0.3</v>
      </c>
      <c r="AP33" s="107">
        <v>11053793</v>
      </c>
      <c r="AQ33" s="107">
        <f t="shared" si="1"/>
        <v>306</v>
      </c>
      <c r="AR33" s="51"/>
      <c r="AS33" s="52" t="s">
        <v>113</v>
      </c>
      <c r="AY33" s="97"/>
    </row>
    <row r="34" spans="2:51" x14ac:dyDescent="0.25">
      <c r="B34" s="40">
        <v>2.9583333333333299</v>
      </c>
      <c r="C34" s="40">
        <v>1</v>
      </c>
      <c r="D34" s="102">
        <v>5</v>
      </c>
      <c r="E34" s="41">
        <f t="shared" si="0"/>
        <v>3.5211267605633805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147</v>
      </c>
      <c r="P34" s="103">
        <v>118</v>
      </c>
      <c r="Q34" s="103">
        <v>10278771</v>
      </c>
      <c r="R34" s="46">
        <f t="shared" si="4"/>
        <v>5084</v>
      </c>
      <c r="S34" s="47">
        <f t="shared" si="5"/>
        <v>122.01600000000001</v>
      </c>
      <c r="T34" s="47">
        <f t="shared" si="6"/>
        <v>5.0839999999999996</v>
      </c>
      <c r="U34" s="104">
        <v>2.7</v>
      </c>
      <c r="V34" s="104">
        <f t="shared" si="7"/>
        <v>2.7</v>
      </c>
      <c r="W34" s="105" t="s">
        <v>131</v>
      </c>
      <c r="X34" s="107">
        <v>0</v>
      </c>
      <c r="Y34" s="107">
        <v>0</v>
      </c>
      <c r="Z34" s="107">
        <v>1187</v>
      </c>
      <c r="AA34" s="107">
        <v>1185</v>
      </c>
      <c r="AB34" s="107">
        <v>1186</v>
      </c>
      <c r="AC34" s="48" t="s">
        <v>90</v>
      </c>
      <c r="AD34" s="48" t="s">
        <v>90</v>
      </c>
      <c r="AE34" s="48" t="s">
        <v>90</v>
      </c>
      <c r="AF34" s="106" t="s">
        <v>90</v>
      </c>
      <c r="AG34" s="112">
        <v>48610156</v>
      </c>
      <c r="AH34" s="49">
        <f t="shared" si="9"/>
        <v>1216</v>
      </c>
      <c r="AI34" s="50">
        <f t="shared" si="8"/>
        <v>239.18174665617624</v>
      </c>
      <c r="AJ34" s="95">
        <v>0</v>
      </c>
      <c r="AK34" s="95">
        <v>0</v>
      </c>
      <c r="AL34" s="95">
        <v>1</v>
      </c>
      <c r="AM34" s="95">
        <v>1</v>
      </c>
      <c r="AN34" s="95">
        <v>1</v>
      </c>
      <c r="AO34" s="95">
        <v>0.3</v>
      </c>
      <c r="AP34" s="107">
        <v>11054247</v>
      </c>
      <c r="AQ34" s="107">
        <f t="shared" si="1"/>
        <v>454</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130984</v>
      </c>
      <c r="S35" s="65">
        <f>AVERAGE(S11:S34)</f>
        <v>130.98399999999995</v>
      </c>
      <c r="T35" s="65">
        <f>SUM(T11:T34)</f>
        <v>130.98400000000001</v>
      </c>
      <c r="U35" s="104"/>
      <c r="V35" s="91"/>
      <c r="W35" s="57"/>
      <c r="X35" s="85"/>
      <c r="Y35" s="86"/>
      <c r="Z35" s="86"/>
      <c r="AA35" s="86"/>
      <c r="AB35" s="87"/>
      <c r="AC35" s="85"/>
      <c r="AD35" s="86"/>
      <c r="AE35" s="87"/>
      <c r="AF35" s="88"/>
      <c r="AG35" s="66">
        <f>AG34-AG10</f>
        <v>30540</v>
      </c>
      <c r="AH35" s="67">
        <f>SUM(AH11:AH34)</f>
        <v>30540</v>
      </c>
      <c r="AI35" s="68">
        <f>$AH$35/$T35</f>
        <v>233.15824833567456</v>
      </c>
      <c r="AJ35" s="95"/>
      <c r="AK35" s="95"/>
      <c r="AL35" s="95"/>
      <c r="AM35" s="95"/>
      <c r="AN35" s="95"/>
      <c r="AO35" s="69"/>
      <c r="AP35" s="70">
        <f>AP34-AP10</f>
        <v>3844</v>
      </c>
      <c r="AQ35" s="71">
        <f>SUM(AQ11:AQ34)</f>
        <v>3844</v>
      </c>
      <c r="AR35" s="72">
        <f>AVERAGE(AR11:AR34)</f>
        <v>1.1666666666666667</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223</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204</v>
      </c>
      <c r="C44" s="99"/>
      <c r="D44" s="99"/>
      <c r="E44" s="99"/>
      <c r="F44" s="239"/>
      <c r="G44" s="23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239"/>
      <c r="D45" s="239"/>
      <c r="E45" s="239"/>
      <c r="F45" s="239"/>
      <c r="G45" s="23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224</v>
      </c>
      <c r="C46" s="239"/>
      <c r="D46" s="239"/>
      <c r="E46" s="239"/>
      <c r="F46" s="239"/>
      <c r="G46" s="239"/>
      <c r="H46" s="23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180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225</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8" t="s">
        <v>139</v>
      </c>
      <c r="C53" s="130"/>
      <c r="D53" s="130"/>
      <c r="E53" s="130"/>
      <c r="F53" s="130"/>
      <c r="G53" s="130"/>
      <c r="H53" s="130"/>
      <c r="I53" s="180"/>
      <c r="J53" s="180"/>
      <c r="K53" s="180"/>
      <c r="L53" s="180"/>
      <c r="M53" s="180"/>
      <c r="N53" s="180"/>
      <c r="O53" s="180"/>
      <c r="P53" s="180"/>
      <c r="Q53" s="180"/>
      <c r="R53" s="180"/>
      <c r="S53" s="83"/>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227</v>
      </c>
      <c r="C54" s="99"/>
      <c r="D54" s="99"/>
      <c r="E54" s="99"/>
      <c r="F54" s="99"/>
      <c r="G54" s="99"/>
      <c r="H54" s="99"/>
      <c r="I54" s="100"/>
      <c r="J54" s="100"/>
      <c r="K54" s="100"/>
      <c r="L54" s="100"/>
      <c r="M54" s="100"/>
      <c r="N54" s="100"/>
      <c r="O54" s="100"/>
      <c r="P54" s="100"/>
      <c r="Q54" s="100"/>
      <c r="R54" s="100"/>
      <c r="S54" s="170"/>
      <c r="T54" s="170"/>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99"/>
      <c r="H55" s="99"/>
      <c r="I55" s="100"/>
      <c r="J55" s="100"/>
      <c r="K55" s="100"/>
      <c r="L55" s="100"/>
      <c r="M55" s="100"/>
      <c r="N55" s="100"/>
      <c r="O55" s="100"/>
      <c r="P55" s="100"/>
      <c r="Q55" s="100"/>
      <c r="R55" s="100"/>
      <c r="S55" s="170"/>
      <c r="T55" s="170"/>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228</v>
      </c>
      <c r="C56" s="99"/>
      <c r="D56" s="99"/>
      <c r="E56" s="99"/>
      <c r="F56" s="99"/>
      <c r="G56" s="99"/>
      <c r="H56" s="99"/>
      <c r="I56" s="100"/>
      <c r="J56" s="100"/>
      <c r="K56" s="100"/>
      <c r="L56" s="100"/>
      <c r="M56" s="100"/>
      <c r="N56" s="100"/>
      <c r="O56" s="100"/>
      <c r="P56" s="100"/>
      <c r="Q56" s="100"/>
      <c r="R56" s="100"/>
      <c r="S56" s="83"/>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14"/>
      <c r="C57" s="99"/>
      <c r="D57" s="99"/>
      <c r="E57" s="99"/>
      <c r="F57" s="99"/>
      <c r="G57" s="99"/>
      <c r="H57" s="99"/>
      <c r="I57" s="100"/>
      <c r="J57" s="100"/>
      <c r="K57" s="100"/>
      <c r="L57" s="100"/>
      <c r="M57" s="100"/>
      <c r="N57" s="100"/>
      <c r="O57" s="100"/>
      <c r="P57" s="100"/>
      <c r="Q57" s="100"/>
      <c r="R57" s="100"/>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24"/>
      <c r="C58" s="99"/>
      <c r="D58" s="99"/>
      <c r="E58" s="99"/>
      <c r="F58" s="99"/>
      <c r="G58" s="99"/>
      <c r="H58" s="99"/>
      <c r="I58" s="100"/>
      <c r="J58" s="100"/>
      <c r="K58" s="100"/>
      <c r="L58" s="100"/>
      <c r="M58" s="100"/>
      <c r="N58" s="100"/>
      <c r="O58" s="100"/>
      <c r="P58" s="100"/>
      <c r="Q58" s="100"/>
      <c r="R58" s="100"/>
      <c r="S58" s="156"/>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1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2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114"/>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81"/>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B72" s="149"/>
      <c r="C72" s="99"/>
      <c r="D72" s="99"/>
      <c r="E72" s="99"/>
      <c r="F72" s="99"/>
      <c r="G72" s="99"/>
      <c r="H72" s="99"/>
      <c r="I72" s="100"/>
      <c r="J72" s="100"/>
      <c r="K72" s="100"/>
      <c r="L72" s="100"/>
      <c r="M72" s="100"/>
      <c r="N72" s="100"/>
      <c r="O72" s="100"/>
      <c r="P72" s="100"/>
      <c r="Q72" s="100"/>
      <c r="R72" s="100"/>
      <c r="S72" s="83"/>
      <c r="T72" s="83"/>
      <c r="U72" s="83"/>
      <c r="V72" s="83"/>
      <c r="W72" s="98"/>
      <c r="X72" s="98"/>
      <c r="Y72" s="98"/>
      <c r="Z72" s="98"/>
      <c r="AA72" s="98"/>
      <c r="AB72" s="98"/>
      <c r="AC72" s="98"/>
      <c r="AD72" s="98"/>
      <c r="AE72" s="98"/>
      <c r="AM72" s="20"/>
      <c r="AN72" s="96"/>
      <c r="AO72" s="96"/>
      <c r="AP72" s="96"/>
      <c r="AQ72" s="96"/>
      <c r="AR72" s="98"/>
      <c r="AV72" s="113"/>
      <c r="AW72" s="113"/>
      <c r="AY72" s="97"/>
    </row>
    <row r="73" spans="1:51" x14ac:dyDescent="0.25">
      <c r="A73" s="98"/>
      <c r="B73" s="117"/>
      <c r="C73" s="115"/>
      <c r="D73" s="109"/>
      <c r="E73" s="115"/>
      <c r="F73" s="115"/>
      <c r="G73" s="99"/>
      <c r="H73" s="99"/>
      <c r="I73" s="99"/>
      <c r="J73" s="100"/>
      <c r="K73" s="100"/>
      <c r="L73" s="100"/>
      <c r="M73" s="100"/>
      <c r="N73" s="100"/>
      <c r="O73" s="100"/>
      <c r="P73" s="100"/>
      <c r="Q73" s="100"/>
      <c r="R73" s="100"/>
      <c r="S73" s="100"/>
      <c r="T73" s="101"/>
      <c r="U73" s="79"/>
      <c r="V73" s="79"/>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A76" s="98"/>
      <c r="B76" s="118"/>
      <c r="C76" s="119"/>
      <c r="D76" s="120"/>
      <c r="E76" s="119"/>
      <c r="F76" s="119"/>
      <c r="G76" s="119"/>
      <c r="H76" s="119"/>
      <c r="I76" s="119"/>
      <c r="J76" s="121"/>
      <c r="K76" s="121"/>
      <c r="L76" s="121"/>
      <c r="M76" s="121"/>
      <c r="N76" s="121"/>
      <c r="O76" s="121"/>
      <c r="P76" s="121"/>
      <c r="Q76" s="121"/>
      <c r="R76" s="121"/>
      <c r="S76" s="121"/>
      <c r="T76" s="122"/>
      <c r="U76" s="123"/>
      <c r="V76" s="123"/>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AS79" s="94"/>
      <c r="AT79" s="94"/>
      <c r="AU79" s="94"/>
      <c r="AV79" s="94"/>
      <c r="AW79" s="94"/>
      <c r="AX79" s="94"/>
      <c r="AY79" s="94"/>
    </row>
    <row r="80" spans="1:51" x14ac:dyDescent="0.25">
      <c r="O80" s="12"/>
      <c r="P80" s="96"/>
      <c r="Q80" s="96"/>
      <c r="R80" s="96"/>
      <c r="S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Q82" s="96"/>
      <c r="R82" s="96"/>
      <c r="S82" s="96"/>
      <c r="T82" s="96"/>
      <c r="AS82" s="94"/>
      <c r="AT82" s="94"/>
      <c r="AU82" s="94"/>
      <c r="AV82" s="94"/>
      <c r="AW82" s="94"/>
      <c r="AX82" s="94"/>
      <c r="AY82" s="94"/>
    </row>
    <row r="83" spans="15:51" x14ac:dyDescent="0.25">
      <c r="O83" s="12"/>
      <c r="P83" s="96"/>
      <c r="T83" s="96"/>
      <c r="AS83" s="94"/>
      <c r="AT83" s="94"/>
      <c r="AU83" s="94"/>
      <c r="AV83" s="94"/>
      <c r="AW83" s="94"/>
      <c r="AX83" s="94"/>
      <c r="AY83" s="94"/>
    </row>
    <row r="84" spans="15:51" x14ac:dyDescent="0.25">
      <c r="O84" s="96"/>
      <c r="Q84" s="96"/>
      <c r="R84" s="96"/>
      <c r="S84" s="96"/>
      <c r="AS84" s="94"/>
      <c r="AT84" s="94"/>
      <c r="AU84" s="94"/>
      <c r="AV84" s="94"/>
      <c r="AW84" s="94"/>
      <c r="AX84" s="94"/>
      <c r="AY84" s="94"/>
    </row>
    <row r="85" spans="15:51" x14ac:dyDescent="0.25">
      <c r="O85" s="12"/>
      <c r="P85" s="96"/>
      <c r="Q85" s="96"/>
      <c r="R85" s="96"/>
      <c r="S85" s="96"/>
      <c r="T85" s="96"/>
      <c r="AS85" s="94"/>
      <c r="AT85" s="94"/>
      <c r="AU85" s="94"/>
      <c r="AV85" s="94"/>
      <c r="AW85" s="94"/>
      <c r="AX85" s="94"/>
      <c r="AY85" s="94"/>
    </row>
    <row r="86" spans="15:51" x14ac:dyDescent="0.25">
      <c r="O86" s="12"/>
      <c r="P86" s="96"/>
      <c r="Q86" s="96"/>
      <c r="R86" s="96"/>
      <c r="S86" s="96"/>
      <c r="T86" s="96"/>
      <c r="U86" s="96"/>
      <c r="AS86" s="94"/>
      <c r="AT86" s="94"/>
      <c r="AU86" s="94"/>
      <c r="AV86" s="94"/>
      <c r="AW86" s="94"/>
      <c r="AX86" s="94"/>
      <c r="AY86" s="94"/>
    </row>
    <row r="87" spans="15:51" x14ac:dyDescent="0.25">
      <c r="O87" s="12"/>
      <c r="P87" s="96"/>
      <c r="T87" s="96"/>
      <c r="U87" s="96"/>
      <c r="AS87" s="94"/>
      <c r="AT87" s="94"/>
      <c r="AU87" s="94"/>
      <c r="AV87" s="94"/>
      <c r="AW87" s="94"/>
      <c r="AX87" s="94"/>
      <c r="AY87" s="94"/>
    </row>
    <row r="99" spans="45:51" x14ac:dyDescent="0.25">
      <c r="AS99" s="94"/>
      <c r="AT99" s="94"/>
      <c r="AU99" s="94"/>
      <c r="AV99" s="94"/>
      <c r="AW99" s="94"/>
      <c r="AX99" s="94"/>
      <c r="AY99" s="94"/>
    </row>
  </sheetData>
  <protectedRanges>
    <protectedRange sqref="S73:T76"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3:R76" name="Range2_12_1_6_1_1"/>
    <protectedRange sqref="L73:M76" name="Range2_2_12_1_7_1_1"/>
    <protectedRange sqref="AS11:AS15" name="Range1_4_1_1_1_1"/>
    <protectedRange sqref="J11:J15 J26:J34" name="Range1_1_2_1_10_1_1_1_1"/>
    <protectedRange sqref="S38:S72" name="Range2_12_3_1_1_1_1"/>
    <protectedRange sqref="D38:H38 N60:R72 N38:R52" name="Range2_12_1_3_1_1_1_1"/>
    <protectedRange sqref="I38:M38 E60:M72 E39:M43 E45:M52 F44:M44" name="Range2_2_12_1_6_1_1_1_1"/>
    <protectedRange sqref="D60:D72 D39:D43 D45:D52" name="Range2_1_1_1_1_11_1_1_1_1_1_1"/>
    <protectedRange sqref="C60:C72 C39:C43 C45: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3:K76" name="Range2_2_12_1_4_1_1_1_1_1_1_1_1_1_1_1_1_1_1_1"/>
    <protectedRange sqref="I73:I76" name="Range2_2_12_1_7_1_1_2_2_1_2"/>
    <protectedRange sqref="F73:H76" name="Range2_2_12_1_3_1_2_1_1_1_1_2_1_1_1_1_1_1_1_1_1_1_1"/>
    <protectedRange sqref="E73:E76"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Q10" name="Range1_16_3_1_1_1_1_1_4"/>
    <protectedRange sqref="N59:R59" name="Range2_12_1_3_1_1_1_1_2_1_2_2_2_2"/>
    <protectedRange sqref="I59:M59" name="Range2_2_12_1_6_1_1_1_1_3_1_2_2_2_3"/>
    <protectedRange sqref="G59:H59" name="Range2_2_12_1_6_1_1_1_1_2_2_1_2_2_2_2"/>
    <protectedRange sqref="E59:F59" name="Range2_2_12_1_6_1_1_1_1_3_1_2_2_2_1_2_2_2_2"/>
    <protectedRange sqref="D59" name="Range2_1_1_1_1_11_1_1_1_1_1_1_3_1_2_2_2_1_2_2_2_2"/>
    <protectedRange sqref="C59" name="Range2_1_2_1_1_1_1_1_3_1_2_2_1_2_1_2_2_2_2"/>
    <protectedRange sqref="N58:R58" name="Range2_12_1_3_1_1_1_1_2_1_2_2_2_2_2"/>
    <protectedRange sqref="I58:M58" name="Range2_2_12_1_6_1_1_1_1_3_1_2_2_2_3_2"/>
    <protectedRange sqref="E58:H58" name="Range2_2_12_1_6_1_1_1_1_2_2_1_2_2_2_2_2"/>
    <protectedRange sqref="D58" name="Range2_1_1_1_1_11_1_1_1_1_1_1_2_2_1_2_2_2_2_2"/>
    <protectedRange sqref="C58" name="Range2_1_2_1_1_1_1_1_2_1_2_1_2_2_2_2_2"/>
    <protectedRange sqref="N57:R57" name="Range2_12_1_3_1_1_1_1_2_1_2_2_2_2_2_2_3_2"/>
    <protectedRange sqref="I57:M57" name="Range2_2_12_1_6_1_1_1_1_3_1_2_2_2_3_2_2_3_2"/>
    <protectedRange sqref="G57:H57" name="Range2_2_12_1_6_1_1_1_1_2_2_1_2_2_2_2_2_2_3_2"/>
    <protectedRange sqref="E57:F57" name="Range2_2_12_1_6_1_1_1_1_3_1_2_2_2_1_2_2_2_2_2_2_2_2"/>
    <protectedRange sqref="D57" name="Range2_1_1_1_1_11_1_1_1_1_1_1_3_1_2_2_2_1_2_2_2_2_2_2_2_2"/>
    <protectedRange sqref="C57" name="Range2_1_2_1_1_1_1_1_3_1_2_2_1_2_1_2_2_2_2_2_2_2_2"/>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4" name="Range2_2_12_1_6_1_1_1_1_2"/>
    <protectedRange sqref="D44" name="Range2_1_1_1_1_11_1_1_1_1_1_1_2"/>
    <protectedRange sqref="C44" name="Range2_1_2_1_1_1_1_1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13"/>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N55:R56" name="Range2_12_1_3_1_1_1_1_2_1_2_2_2_2_2_2_3_2_2"/>
    <protectedRange sqref="I55:M56" name="Range2_2_12_1_6_1_1_1_1_3_1_2_2_2_3_2_2_3_2_2"/>
    <protectedRange sqref="E55:H55 G56:H56" name="Range2_2_12_1_6_1_1_1_1_2_2_1_2_2_2_2_2_2_3_2_2"/>
    <protectedRange sqref="D55" name="Range2_1_1_1_1_11_1_1_1_1_1_1_2_2_1_2_2_2_2_2_2_3_2_2"/>
    <protectedRange sqref="E56:F56" name="Range2_2_12_1_6_1_1_1_1_3_1_2_2_2_1_2_2_2_2_2_2_2_2_2"/>
    <protectedRange sqref="D56" name="Range2_1_1_1_1_11_1_1_1_1_1_1_3_1_2_2_2_1_2_2_2_2_2_2_2_2_2"/>
    <protectedRange sqref="C55" name="Range2_1_2_1_1_1_1_1_2_1_2_1_2_2_2_2_2_2_3_2_2"/>
    <protectedRange sqref="C56" name="Range2_1_2_1_1_1_1_1_3_1_2_2_1_2_1_2_2_2_2_2_2_2_2_2"/>
    <protectedRange sqref="N54:R54" name="Range2_12_1_3_1_1_1_1_2_3_2_2_2_2_2_1_2_2_2"/>
    <protectedRange sqref="I54:M54" name="Range2_2_12_1_6_1_1_1_1_3_3_2_2_2_2_2_1_2_2_2"/>
    <protectedRange sqref="G54:H54" name="Range2_2_12_1_6_1_1_1_1_2_2_3_2_2_2_2_2_1_2_2_2"/>
    <protectedRange sqref="E54:F54" name="Range2_2_12_1_6_1_1_1_1_3_1_2_2_2_3_2_2_2_2_2_1_2_2_2"/>
    <protectedRange sqref="D54" name="Range2_1_1_1_1_11_1_1_1_1_1_1_3_1_2_2_2_3_2_2_2_2_2_1_2_2_2"/>
    <protectedRange sqref="C54" name="Range2_1_2_1_1_1_1_1_3_1_2_2_1_2_3_2_2_2_2_2_1_2_2_2"/>
    <protectedRange sqref="N53:R53" name="Range2_12_1_3_1_1_1_1_2_1_2_2_2_2_2_2_1_2_2_2"/>
    <protectedRange sqref="I53:M53" name="Range2_2_12_1_6_1_1_1_1_3_1_2_2_2_3_2_2_1_2_2_2"/>
    <protectedRange sqref="E53:H53" name="Range2_2_12_1_6_1_1_1_1_2_2_1_2_2_2_2_2_2_1_2_2_2"/>
    <protectedRange sqref="D53" name="Range2_1_1_1_1_11_1_1_1_1_1_1_2_2_1_2_2_2_2_2_2_1_2_2_2"/>
    <protectedRange sqref="C53" name="Range2_1_2_1_1_1_1_1_2_1_2_1_2_2_2_2_2_2_1_2_2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493" priority="36" operator="containsText" text="N/A">
      <formula>NOT(ISERROR(SEARCH("N/A",X11)))</formula>
    </cfRule>
    <cfRule type="cellIs" dxfId="492" priority="49" operator="equal">
      <formula>0</formula>
    </cfRule>
  </conditionalFormatting>
  <conditionalFormatting sqref="AC11:AE34 X11:Y34 AA11:AA34">
    <cfRule type="cellIs" dxfId="491" priority="48" operator="greaterThanOrEqual">
      <formula>1185</formula>
    </cfRule>
  </conditionalFormatting>
  <conditionalFormatting sqref="AC11:AE34 X11:Y34 AA11:AA34">
    <cfRule type="cellIs" dxfId="490" priority="47" operator="between">
      <formula>0.1</formula>
      <formula>1184</formula>
    </cfRule>
  </conditionalFormatting>
  <conditionalFormatting sqref="X8">
    <cfRule type="cellIs" dxfId="489" priority="46" operator="equal">
      <formula>0</formula>
    </cfRule>
  </conditionalFormatting>
  <conditionalFormatting sqref="X8">
    <cfRule type="cellIs" dxfId="488" priority="45" operator="greaterThan">
      <formula>1179</formula>
    </cfRule>
  </conditionalFormatting>
  <conditionalFormatting sqref="X8">
    <cfRule type="cellIs" dxfId="487" priority="44" operator="greaterThan">
      <formula>99</formula>
    </cfRule>
  </conditionalFormatting>
  <conditionalFormatting sqref="X8">
    <cfRule type="cellIs" dxfId="486" priority="43" operator="greaterThan">
      <formula>0.99</formula>
    </cfRule>
  </conditionalFormatting>
  <conditionalFormatting sqref="AB8">
    <cfRule type="cellIs" dxfId="485" priority="42" operator="equal">
      <formula>0</formula>
    </cfRule>
  </conditionalFormatting>
  <conditionalFormatting sqref="AB8">
    <cfRule type="cellIs" dxfId="484" priority="41" operator="greaterThan">
      <formula>1179</formula>
    </cfRule>
  </conditionalFormatting>
  <conditionalFormatting sqref="AB8">
    <cfRule type="cellIs" dxfId="483" priority="40" operator="greaterThan">
      <formula>99</formula>
    </cfRule>
  </conditionalFormatting>
  <conditionalFormatting sqref="AB8">
    <cfRule type="cellIs" dxfId="482" priority="39" operator="greaterThan">
      <formula>0.99</formula>
    </cfRule>
  </conditionalFormatting>
  <conditionalFormatting sqref="AH11:AH31">
    <cfRule type="cellIs" dxfId="481" priority="37" operator="greaterThan">
      <formula>$AH$8</formula>
    </cfRule>
    <cfRule type="cellIs" dxfId="480" priority="38" operator="greaterThan">
      <formula>$AH$8</formula>
    </cfRule>
  </conditionalFormatting>
  <conditionalFormatting sqref="AB11:AB34">
    <cfRule type="containsText" dxfId="479" priority="32" operator="containsText" text="N/A">
      <formula>NOT(ISERROR(SEARCH("N/A",AB11)))</formula>
    </cfRule>
    <cfRule type="cellIs" dxfId="478" priority="35" operator="equal">
      <formula>0</formula>
    </cfRule>
  </conditionalFormatting>
  <conditionalFormatting sqref="AB11:AB34">
    <cfRule type="cellIs" dxfId="477" priority="34" operator="greaterThanOrEqual">
      <formula>1185</formula>
    </cfRule>
  </conditionalFormatting>
  <conditionalFormatting sqref="AB11:AB34">
    <cfRule type="cellIs" dxfId="476" priority="33" operator="between">
      <formula>0.1</formula>
      <formula>1184</formula>
    </cfRule>
  </conditionalFormatting>
  <conditionalFormatting sqref="AO32:AO34 AN12:AN35 AN11:AO31">
    <cfRule type="cellIs" dxfId="475" priority="31" operator="equal">
      <formula>0</formula>
    </cfRule>
  </conditionalFormatting>
  <conditionalFormatting sqref="AO32:AO34 AN12:AN35 AN11:AO31">
    <cfRule type="cellIs" dxfId="474" priority="30" operator="greaterThan">
      <formula>1179</formula>
    </cfRule>
  </conditionalFormatting>
  <conditionalFormatting sqref="AO32:AO34 AN12:AN35 AN11:AO31">
    <cfRule type="cellIs" dxfId="473" priority="29" operator="greaterThan">
      <formula>99</formula>
    </cfRule>
  </conditionalFormatting>
  <conditionalFormatting sqref="AO32:AO34 AN12:AN35 AN11:AO31">
    <cfRule type="cellIs" dxfId="472" priority="28" operator="greaterThan">
      <formula>0.99</formula>
    </cfRule>
  </conditionalFormatting>
  <conditionalFormatting sqref="AQ11:AQ34">
    <cfRule type="cellIs" dxfId="471" priority="27" operator="equal">
      <formula>0</formula>
    </cfRule>
  </conditionalFormatting>
  <conditionalFormatting sqref="AQ11:AQ34">
    <cfRule type="cellIs" dxfId="470" priority="26" operator="greaterThan">
      <formula>1179</formula>
    </cfRule>
  </conditionalFormatting>
  <conditionalFormatting sqref="AQ11:AQ34">
    <cfRule type="cellIs" dxfId="469" priority="25" operator="greaterThan">
      <formula>99</formula>
    </cfRule>
  </conditionalFormatting>
  <conditionalFormatting sqref="AQ11:AQ34">
    <cfRule type="cellIs" dxfId="468" priority="24" operator="greaterThan">
      <formula>0.99</formula>
    </cfRule>
  </conditionalFormatting>
  <conditionalFormatting sqref="Z11:Z34">
    <cfRule type="containsText" dxfId="467" priority="20" operator="containsText" text="N/A">
      <formula>NOT(ISERROR(SEARCH("N/A",Z11)))</formula>
    </cfRule>
    <cfRule type="cellIs" dxfId="466" priority="23" operator="equal">
      <formula>0</formula>
    </cfRule>
  </conditionalFormatting>
  <conditionalFormatting sqref="Z11:Z34">
    <cfRule type="cellIs" dxfId="465" priority="22" operator="greaterThanOrEqual">
      <formula>1185</formula>
    </cfRule>
  </conditionalFormatting>
  <conditionalFormatting sqref="Z11:Z34">
    <cfRule type="cellIs" dxfId="464" priority="21" operator="between">
      <formula>0.1</formula>
      <formula>1184</formula>
    </cfRule>
  </conditionalFormatting>
  <conditionalFormatting sqref="AJ11:AN35">
    <cfRule type="cellIs" dxfId="463" priority="19" operator="equal">
      <formula>0</formula>
    </cfRule>
  </conditionalFormatting>
  <conditionalFormatting sqref="AJ11:AN35">
    <cfRule type="cellIs" dxfId="462" priority="18" operator="greaterThan">
      <formula>1179</formula>
    </cfRule>
  </conditionalFormatting>
  <conditionalFormatting sqref="AJ11:AN35">
    <cfRule type="cellIs" dxfId="461" priority="17" operator="greaterThan">
      <formula>99</formula>
    </cfRule>
  </conditionalFormatting>
  <conditionalFormatting sqref="AJ11:AN35">
    <cfRule type="cellIs" dxfId="460" priority="16" operator="greaterThan">
      <formula>0.99</formula>
    </cfRule>
  </conditionalFormatting>
  <conditionalFormatting sqref="AP11:AP34">
    <cfRule type="cellIs" dxfId="459" priority="15" operator="equal">
      <formula>0</formula>
    </cfRule>
  </conditionalFormatting>
  <conditionalFormatting sqref="AP11:AP34">
    <cfRule type="cellIs" dxfId="458" priority="14" operator="greaterThan">
      <formula>1179</formula>
    </cfRule>
  </conditionalFormatting>
  <conditionalFormatting sqref="AP11:AP34">
    <cfRule type="cellIs" dxfId="457" priority="13" operator="greaterThan">
      <formula>99</formula>
    </cfRule>
  </conditionalFormatting>
  <conditionalFormatting sqref="AP11:AP34">
    <cfRule type="cellIs" dxfId="456" priority="12" operator="greaterThan">
      <formula>0.99</formula>
    </cfRule>
  </conditionalFormatting>
  <conditionalFormatting sqref="AH32:AH34">
    <cfRule type="cellIs" dxfId="455" priority="10" operator="greaterThan">
      <formula>$AH$8</formula>
    </cfRule>
    <cfRule type="cellIs" dxfId="454" priority="11" operator="greaterThan">
      <formula>$AH$8</formula>
    </cfRule>
  </conditionalFormatting>
  <conditionalFormatting sqref="AI11:AI34">
    <cfRule type="cellIs" dxfId="453" priority="9" operator="greaterThan">
      <formula>$AI$8</formula>
    </cfRule>
  </conditionalFormatting>
  <conditionalFormatting sqref="AL32:AN34 AL11:AL34">
    <cfRule type="cellIs" dxfId="452" priority="8" operator="equal">
      <formula>0</formula>
    </cfRule>
  </conditionalFormatting>
  <conditionalFormatting sqref="AL32:AN34 AL11:AL34">
    <cfRule type="cellIs" dxfId="451" priority="7" operator="greaterThan">
      <formula>1179</formula>
    </cfRule>
  </conditionalFormatting>
  <conditionalFormatting sqref="AL32:AN34 AL11:AL34">
    <cfRule type="cellIs" dxfId="450" priority="6" operator="greaterThan">
      <formula>99</formula>
    </cfRule>
  </conditionalFormatting>
  <conditionalFormatting sqref="AL32:AN34 AL11:AL34">
    <cfRule type="cellIs" dxfId="449" priority="5" operator="greaterThan">
      <formula>0.99</formula>
    </cfRule>
  </conditionalFormatting>
  <conditionalFormatting sqref="AM16:AM34">
    <cfRule type="cellIs" dxfId="448" priority="4" operator="equal">
      <formula>0</formula>
    </cfRule>
  </conditionalFormatting>
  <conditionalFormatting sqref="AM16:AM34">
    <cfRule type="cellIs" dxfId="447" priority="3" operator="greaterThan">
      <formula>1179</formula>
    </cfRule>
  </conditionalFormatting>
  <conditionalFormatting sqref="AM16:AM34">
    <cfRule type="cellIs" dxfId="446" priority="2" operator="greaterThan">
      <formula>99</formula>
    </cfRule>
  </conditionalFormatting>
  <conditionalFormatting sqref="AM16:AM34">
    <cfRule type="cellIs" dxfId="445"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9"/>
  <sheetViews>
    <sheetView showWhiteSpace="0" topLeftCell="A34" zoomScaleNormal="100" workbookViewId="0">
      <selection activeCell="B53" sqref="B53:R56"/>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129</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125</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87"/>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90" t="s">
        <v>10</v>
      </c>
      <c r="I7" s="108" t="s">
        <v>11</v>
      </c>
      <c r="J7" s="108" t="s">
        <v>12</v>
      </c>
      <c r="K7" s="108" t="s">
        <v>13</v>
      </c>
      <c r="L7" s="12"/>
      <c r="M7" s="12"/>
      <c r="N7" s="12"/>
      <c r="O7" s="190"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42574</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30572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88" t="s">
        <v>51</v>
      </c>
      <c r="V9" s="188" t="s">
        <v>52</v>
      </c>
      <c r="W9" s="233" t="s">
        <v>53</v>
      </c>
      <c r="X9" s="234" t="s">
        <v>54</v>
      </c>
      <c r="Y9" s="235"/>
      <c r="Z9" s="235"/>
      <c r="AA9" s="235"/>
      <c r="AB9" s="235"/>
      <c r="AC9" s="235"/>
      <c r="AD9" s="235"/>
      <c r="AE9" s="236"/>
      <c r="AF9" s="186" t="s">
        <v>55</v>
      </c>
      <c r="AG9" s="186" t="s">
        <v>56</v>
      </c>
      <c r="AH9" s="222" t="s">
        <v>57</v>
      </c>
      <c r="AI9" s="237" t="s">
        <v>58</v>
      </c>
      <c r="AJ9" s="188" t="s">
        <v>59</v>
      </c>
      <c r="AK9" s="188" t="s">
        <v>60</v>
      </c>
      <c r="AL9" s="188" t="s">
        <v>61</v>
      </c>
      <c r="AM9" s="188" t="s">
        <v>62</v>
      </c>
      <c r="AN9" s="188" t="s">
        <v>63</v>
      </c>
      <c r="AO9" s="188" t="s">
        <v>64</v>
      </c>
      <c r="AP9" s="188" t="s">
        <v>65</v>
      </c>
      <c r="AQ9" s="220" t="s">
        <v>66</v>
      </c>
      <c r="AR9" s="188" t="s">
        <v>67</v>
      </c>
      <c r="AS9" s="222" t="s">
        <v>68</v>
      </c>
      <c r="AV9" s="35" t="s">
        <v>69</v>
      </c>
      <c r="AW9" s="35" t="s">
        <v>70</v>
      </c>
      <c r="AY9" s="36" t="s">
        <v>71</v>
      </c>
    </row>
    <row r="10" spans="2:51" x14ac:dyDescent="0.25">
      <c r="B10" s="188" t="s">
        <v>72</v>
      </c>
      <c r="C10" s="188" t="s">
        <v>73</v>
      </c>
      <c r="D10" s="188" t="s">
        <v>74</v>
      </c>
      <c r="E10" s="188" t="s">
        <v>75</v>
      </c>
      <c r="F10" s="188" t="s">
        <v>74</v>
      </c>
      <c r="G10" s="188" t="s">
        <v>75</v>
      </c>
      <c r="H10" s="216"/>
      <c r="I10" s="188" t="s">
        <v>75</v>
      </c>
      <c r="J10" s="188" t="s">
        <v>75</v>
      </c>
      <c r="K10" s="188" t="s">
        <v>75</v>
      </c>
      <c r="L10" s="28" t="s">
        <v>29</v>
      </c>
      <c r="M10" s="219"/>
      <c r="N10" s="28" t="s">
        <v>29</v>
      </c>
      <c r="O10" s="221"/>
      <c r="P10" s="221"/>
      <c r="Q10" s="1">
        <f>'JULY 22'!Q34</f>
        <v>10278771</v>
      </c>
      <c r="R10" s="230"/>
      <c r="S10" s="231"/>
      <c r="T10" s="232"/>
      <c r="U10" s="188" t="s">
        <v>75</v>
      </c>
      <c r="V10" s="188" t="s">
        <v>75</v>
      </c>
      <c r="W10" s="233"/>
      <c r="X10" s="37" t="s">
        <v>76</v>
      </c>
      <c r="Y10" s="37" t="s">
        <v>77</v>
      </c>
      <c r="Z10" s="37" t="s">
        <v>78</v>
      </c>
      <c r="AA10" s="37" t="s">
        <v>79</v>
      </c>
      <c r="AB10" s="37" t="s">
        <v>80</v>
      </c>
      <c r="AC10" s="37" t="s">
        <v>81</v>
      </c>
      <c r="AD10" s="37" t="s">
        <v>82</v>
      </c>
      <c r="AE10" s="37" t="s">
        <v>83</v>
      </c>
      <c r="AF10" s="38"/>
      <c r="AG10" s="1">
        <f>'JULY 22'!AG34</f>
        <v>48610156</v>
      </c>
      <c r="AH10" s="222"/>
      <c r="AI10" s="238"/>
      <c r="AJ10" s="188" t="s">
        <v>84</v>
      </c>
      <c r="AK10" s="188" t="s">
        <v>84</v>
      </c>
      <c r="AL10" s="188" t="s">
        <v>84</v>
      </c>
      <c r="AM10" s="188" t="s">
        <v>84</v>
      </c>
      <c r="AN10" s="188" t="s">
        <v>84</v>
      </c>
      <c r="AO10" s="188" t="s">
        <v>84</v>
      </c>
      <c r="AP10" s="1">
        <f>'JULY 22'!AP34</f>
        <v>11054247</v>
      </c>
      <c r="AQ10" s="221"/>
      <c r="AR10" s="189" t="s">
        <v>85</v>
      </c>
      <c r="AS10" s="222"/>
      <c r="AV10" s="39" t="s">
        <v>86</v>
      </c>
      <c r="AW10" s="39" t="s">
        <v>87</v>
      </c>
      <c r="AY10" s="80" t="s">
        <v>126</v>
      </c>
    </row>
    <row r="11" spans="2:51" x14ac:dyDescent="0.25">
      <c r="B11" s="40">
        <v>2</v>
      </c>
      <c r="C11" s="40">
        <v>4.1666666666666664E-2</v>
      </c>
      <c r="D11" s="102">
        <v>5</v>
      </c>
      <c r="E11" s="41">
        <f t="shared" ref="E11:E34" si="0">D11/1.42</f>
        <v>3.5211267605633805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125</v>
      </c>
      <c r="P11" s="103">
        <v>110</v>
      </c>
      <c r="Q11" s="103">
        <v>10283390</v>
      </c>
      <c r="R11" s="46">
        <f>IF(ISBLANK(Q11),"-",Q11-Q10)</f>
        <v>4619</v>
      </c>
      <c r="S11" s="47">
        <f>R11*24/1000</f>
        <v>110.85599999999999</v>
      </c>
      <c r="T11" s="47">
        <f>R11/1000</f>
        <v>4.6189999999999998</v>
      </c>
      <c r="U11" s="104">
        <v>4.5</v>
      </c>
      <c r="V11" s="104">
        <f>U11</f>
        <v>4.5</v>
      </c>
      <c r="W11" s="105" t="s">
        <v>131</v>
      </c>
      <c r="X11" s="107">
        <v>0</v>
      </c>
      <c r="Y11" s="107">
        <v>0</v>
      </c>
      <c r="Z11" s="107">
        <v>1045</v>
      </c>
      <c r="AA11" s="107">
        <v>1185</v>
      </c>
      <c r="AB11" s="107">
        <v>1137</v>
      </c>
      <c r="AC11" s="48" t="s">
        <v>90</v>
      </c>
      <c r="AD11" s="48" t="s">
        <v>90</v>
      </c>
      <c r="AE11" s="48" t="s">
        <v>90</v>
      </c>
      <c r="AF11" s="106" t="s">
        <v>90</v>
      </c>
      <c r="AG11" s="112">
        <v>48611252</v>
      </c>
      <c r="AH11" s="49">
        <f>IF(ISBLANK(AG11),"-",AG11-AG10)</f>
        <v>1096</v>
      </c>
      <c r="AI11" s="50">
        <f>AH11/T11</f>
        <v>237.28079670924444</v>
      </c>
      <c r="AJ11" s="95">
        <v>0</v>
      </c>
      <c r="AK11" s="95">
        <v>0</v>
      </c>
      <c r="AL11" s="95">
        <v>1</v>
      </c>
      <c r="AM11" s="95">
        <v>1</v>
      </c>
      <c r="AN11" s="95">
        <v>1</v>
      </c>
      <c r="AO11" s="95">
        <v>0.5</v>
      </c>
      <c r="AP11" s="107">
        <v>11054992</v>
      </c>
      <c r="AQ11" s="107">
        <f t="shared" ref="AQ11:AQ34" si="1">AP11-AP10</f>
        <v>745</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125</v>
      </c>
      <c r="P12" s="103">
        <v>108</v>
      </c>
      <c r="Q12" s="103">
        <v>10287846</v>
      </c>
      <c r="R12" s="46">
        <f t="shared" ref="R12:R34" si="4">IF(ISBLANK(Q12),"-",Q12-Q11)</f>
        <v>4456</v>
      </c>
      <c r="S12" s="47">
        <f t="shared" ref="S12:S34" si="5">R12*24/1000</f>
        <v>106.944</v>
      </c>
      <c r="T12" s="47">
        <f t="shared" ref="T12:T34" si="6">R12/1000</f>
        <v>4.4560000000000004</v>
      </c>
      <c r="U12" s="104">
        <v>6.1</v>
      </c>
      <c r="V12" s="104">
        <f t="shared" ref="V12:V34" si="7">U12</f>
        <v>6.1</v>
      </c>
      <c r="W12" s="105" t="s">
        <v>131</v>
      </c>
      <c r="X12" s="107">
        <v>0</v>
      </c>
      <c r="Y12" s="107">
        <v>0</v>
      </c>
      <c r="Z12" s="107">
        <v>1045</v>
      </c>
      <c r="AA12" s="107">
        <v>1185</v>
      </c>
      <c r="AB12" s="107">
        <v>1137</v>
      </c>
      <c r="AC12" s="48" t="s">
        <v>90</v>
      </c>
      <c r="AD12" s="48" t="s">
        <v>90</v>
      </c>
      <c r="AE12" s="48" t="s">
        <v>90</v>
      </c>
      <c r="AF12" s="106" t="s">
        <v>90</v>
      </c>
      <c r="AG12" s="112">
        <v>48612292</v>
      </c>
      <c r="AH12" s="49">
        <f>IF(ISBLANK(AG12),"-",AG12-AG11)</f>
        <v>1040</v>
      </c>
      <c r="AI12" s="50">
        <f t="shared" ref="AI12:AI34" si="8">AH12/T12</f>
        <v>233.39317773788147</v>
      </c>
      <c r="AJ12" s="95">
        <v>0</v>
      </c>
      <c r="AK12" s="95">
        <v>0</v>
      </c>
      <c r="AL12" s="95">
        <v>1</v>
      </c>
      <c r="AM12" s="95">
        <v>1</v>
      </c>
      <c r="AN12" s="95">
        <v>1</v>
      </c>
      <c r="AO12" s="95">
        <v>0.5</v>
      </c>
      <c r="AP12" s="107">
        <v>11055752</v>
      </c>
      <c r="AQ12" s="107">
        <f t="shared" si="1"/>
        <v>760</v>
      </c>
      <c r="AR12" s="110">
        <v>1.1200000000000001</v>
      </c>
      <c r="AS12" s="52" t="s">
        <v>113</v>
      </c>
      <c r="AV12" s="39" t="s">
        <v>92</v>
      </c>
      <c r="AW12" s="39" t="s">
        <v>93</v>
      </c>
      <c r="AY12" s="80" t="s">
        <v>124</v>
      </c>
    </row>
    <row r="13" spans="2:51" x14ac:dyDescent="0.25">
      <c r="B13" s="40">
        <v>2.0833333333333299</v>
      </c>
      <c r="C13" s="40">
        <v>0.125</v>
      </c>
      <c r="D13" s="102">
        <v>5</v>
      </c>
      <c r="E13" s="41">
        <f t="shared" si="0"/>
        <v>3.5211267605633805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123</v>
      </c>
      <c r="P13" s="103">
        <v>109</v>
      </c>
      <c r="Q13" s="103">
        <v>10292259</v>
      </c>
      <c r="R13" s="46">
        <f t="shared" si="4"/>
        <v>4413</v>
      </c>
      <c r="S13" s="47">
        <f t="shared" si="5"/>
        <v>105.91200000000001</v>
      </c>
      <c r="T13" s="47">
        <f t="shared" si="6"/>
        <v>4.4130000000000003</v>
      </c>
      <c r="U13" s="104">
        <v>7.6</v>
      </c>
      <c r="V13" s="104">
        <f t="shared" si="7"/>
        <v>7.6</v>
      </c>
      <c r="W13" s="105" t="s">
        <v>131</v>
      </c>
      <c r="X13" s="107">
        <v>0</v>
      </c>
      <c r="Y13" s="107">
        <v>0</v>
      </c>
      <c r="Z13" s="107">
        <v>1045</v>
      </c>
      <c r="AA13" s="107">
        <v>1185</v>
      </c>
      <c r="AB13" s="107">
        <v>1137</v>
      </c>
      <c r="AC13" s="48" t="s">
        <v>90</v>
      </c>
      <c r="AD13" s="48" t="s">
        <v>90</v>
      </c>
      <c r="AE13" s="48" t="s">
        <v>90</v>
      </c>
      <c r="AF13" s="106" t="s">
        <v>90</v>
      </c>
      <c r="AG13" s="112">
        <v>48613328</v>
      </c>
      <c r="AH13" s="49">
        <f>IF(ISBLANK(AG13),"-",AG13-AG12)</f>
        <v>1036</v>
      </c>
      <c r="AI13" s="50">
        <f t="shared" si="8"/>
        <v>234.76093360525718</v>
      </c>
      <c r="AJ13" s="95">
        <v>0</v>
      </c>
      <c r="AK13" s="95">
        <v>0</v>
      </c>
      <c r="AL13" s="95">
        <v>1</v>
      </c>
      <c r="AM13" s="95">
        <v>1</v>
      </c>
      <c r="AN13" s="95">
        <v>1</v>
      </c>
      <c r="AO13" s="95">
        <v>0.5</v>
      </c>
      <c r="AP13" s="107">
        <v>11056474</v>
      </c>
      <c r="AQ13" s="107">
        <f t="shared" si="1"/>
        <v>722</v>
      </c>
      <c r="AR13" s="51"/>
      <c r="AS13" s="52" t="s">
        <v>113</v>
      </c>
      <c r="AV13" s="39" t="s">
        <v>94</v>
      </c>
      <c r="AW13" s="39" t="s">
        <v>95</v>
      </c>
      <c r="AY13" s="80" t="s">
        <v>129</v>
      </c>
    </row>
    <row r="14" spans="2:51" x14ac:dyDescent="0.25">
      <c r="B14" s="40">
        <v>2.125</v>
      </c>
      <c r="C14" s="40">
        <v>0.16666666666666699</v>
      </c>
      <c r="D14" s="102">
        <v>5</v>
      </c>
      <c r="E14" s="41">
        <f t="shared" si="0"/>
        <v>3.5211267605633805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122</v>
      </c>
      <c r="P14" s="103">
        <v>115</v>
      </c>
      <c r="Q14" s="103">
        <v>10296290</v>
      </c>
      <c r="R14" s="46">
        <f t="shared" si="4"/>
        <v>4031</v>
      </c>
      <c r="S14" s="47">
        <f t="shared" si="5"/>
        <v>96.744</v>
      </c>
      <c r="T14" s="47">
        <f t="shared" si="6"/>
        <v>4.0309999999999997</v>
      </c>
      <c r="U14" s="104">
        <v>8.9</v>
      </c>
      <c r="V14" s="104">
        <f t="shared" si="7"/>
        <v>8.9</v>
      </c>
      <c r="W14" s="105" t="s">
        <v>131</v>
      </c>
      <c r="X14" s="107">
        <v>0</v>
      </c>
      <c r="Y14" s="107">
        <v>0</v>
      </c>
      <c r="Z14" s="107">
        <v>1045</v>
      </c>
      <c r="AA14" s="107">
        <v>1185</v>
      </c>
      <c r="AB14" s="107">
        <v>1146</v>
      </c>
      <c r="AC14" s="48" t="s">
        <v>90</v>
      </c>
      <c r="AD14" s="48" t="s">
        <v>90</v>
      </c>
      <c r="AE14" s="48" t="s">
        <v>90</v>
      </c>
      <c r="AF14" s="106" t="s">
        <v>90</v>
      </c>
      <c r="AG14" s="112">
        <v>48614433</v>
      </c>
      <c r="AH14" s="49">
        <f t="shared" ref="AH14:AH34" si="9">IF(ISBLANK(AG14),"-",AG14-AG13)</f>
        <v>1105</v>
      </c>
      <c r="AI14" s="50">
        <f t="shared" si="8"/>
        <v>274.12552716447533</v>
      </c>
      <c r="AJ14" s="95">
        <v>0</v>
      </c>
      <c r="AK14" s="95">
        <v>0</v>
      </c>
      <c r="AL14" s="95">
        <v>1</v>
      </c>
      <c r="AM14" s="95">
        <v>1</v>
      </c>
      <c r="AN14" s="95">
        <v>1</v>
      </c>
      <c r="AO14" s="95">
        <v>0.5</v>
      </c>
      <c r="AP14" s="107">
        <v>11057164</v>
      </c>
      <c r="AQ14" s="107">
        <f>AP14-AP13</f>
        <v>690</v>
      </c>
      <c r="AR14" s="51"/>
      <c r="AS14" s="52" t="s">
        <v>113</v>
      </c>
      <c r="AT14" s="54"/>
      <c r="AV14" s="39" t="s">
        <v>96</v>
      </c>
      <c r="AW14" s="39" t="s">
        <v>97</v>
      </c>
      <c r="AY14" s="80" t="s">
        <v>226</v>
      </c>
    </row>
    <row r="15" spans="2:51" ht="14.25" customHeight="1" x14ac:dyDescent="0.25">
      <c r="B15" s="40">
        <v>2.1666666666666701</v>
      </c>
      <c r="C15" s="40">
        <v>0.20833333333333301</v>
      </c>
      <c r="D15" s="102">
        <v>5</v>
      </c>
      <c r="E15" s="41">
        <f t="shared" si="0"/>
        <v>3.5211267605633805</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121</v>
      </c>
      <c r="P15" s="103">
        <v>119</v>
      </c>
      <c r="Q15" s="103">
        <v>10300470</v>
      </c>
      <c r="R15" s="46">
        <f t="shared" si="4"/>
        <v>4180</v>
      </c>
      <c r="S15" s="47">
        <f t="shared" si="5"/>
        <v>100.32</v>
      </c>
      <c r="T15" s="47">
        <f t="shared" si="6"/>
        <v>4.18</v>
      </c>
      <c r="U15" s="104">
        <v>9.5</v>
      </c>
      <c r="V15" s="104">
        <f t="shared" si="7"/>
        <v>9.5</v>
      </c>
      <c r="W15" s="105" t="s">
        <v>131</v>
      </c>
      <c r="X15" s="107">
        <v>0</v>
      </c>
      <c r="Y15" s="107">
        <v>0</v>
      </c>
      <c r="Z15" s="107">
        <v>1076</v>
      </c>
      <c r="AA15" s="107">
        <v>1185</v>
      </c>
      <c r="AB15" s="107">
        <v>1187</v>
      </c>
      <c r="AC15" s="48" t="s">
        <v>90</v>
      </c>
      <c r="AD15" s="48" t="s">
        <v>90</v>
      </c>
      <c r="AE15" s="48" t="s">
        <v>90</v>
      </c>
      <c r="AF15" s="106" t="s">
        <v>90</v>
      </c>
      <c r="AG15" s="112">
        <v>48615632</v>
      </c>
      <c r="AH15" s="49">
        <f t="shared" si="9"/>
        <v>1199</v>
      </c>
      <c r="AI15" s="50">
        <f t="shared" si="8"/>
        <v>286.84210526315792</v>
      </c>
      <c r="AJ15" s="95">
        <v>0</v>
      </c>
      <c r="AK15" s="95">
        <v>0</v>
      </c>
      <c r="AL15" s="95">
        <v>1</v>
      </c>
      <c r="AM15" s="95">
        <v>1</v>
      </c>
      <c r="AN15" s="95">
        <v>1</v>
      </c>
      <c r="AO15" s="95">
        <v>0.5</v>
      </c>
      <c r="AP15" s="107">
        <v>11057323</v>
      </c>
      <c r="AQ15" s="107">
        <f>AP15-AP14</f>
        <v>159</v>
      </c>
      <c r="AR15" s="51"/>
      <c r="AS15" s="52" t="s">
        <v>113</v>
      </c>
      <c r="AV15" s="39" t="s">
        <v>98</v>
      </c>
      <c r="AW15" s="39" t="s">
        <v>99</v>
      </c>
      <c r="AY15" s="94"/>
    </row>
    <row r="16" spans="2:51" x14ac:dyDescent="0.25">
      <c r="B16" s="40">
        <v>2.2083333333333299</v>
      </c>
      <c r="C16" s="40">
        <v>0.25</v>
      </c>
      <c r="D16" s="102">
        <v>6</v>
      </c>
      <c r="E16" s="41">
        <f t="shared" si="0"/>
        <v>4.2253521126760569</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139</v>
      </c>
      <c r="P16" s="103">
        <v>129</v>
      </c>
      <c r="Q16" s="103">
        <v>10305677</v>
      </c>
      <c r="R16" s="46">
        <f t="shared" si="4"/>
        <v>5207</v>
      </c>
      <c r="S16" s="47">
        <f t="shared" si="5"/>
        <v>124.968</v>
      </c>
      <c r="T16" s="47">
        <f t="shared" si="6"/>
        <v>5.2069999999999999</v>
      </c>
      <c r="U16" s="104">
        <v>9.5</v>
      </c>
      <c r="V16" s="104">
        <f t="shared" si="7"/>
        <v>9.5</v>
      </c>
      <c r="W16" s="105" t="s">
        <v>131</v>
      </c>
      <c r="X16" s="107">
        <v>0</v>
      </c>
      <c r="Y16" s="107">
        <v>0</v>
      </c>
      <c r="Z16" s="107">
        <v>1076</v>
      </c>
      <c r="AA16" s="107">
        <v>1185</v>
      </c>
      <c r="AB16" s="107">
        <v>1187</v>
      </c>
      <c r="AC16" s="48" t="s">
        <v>90</v>
      </c>
      <c r="AD16" s="48" t="s">
        <v>90</v>
      </c>
      <c r="AE16" s="48" t="s">
        <v>90</v>
      </c>
      <c r="AF16" s="106" t="s">
        <v>90</v>
      </c>
      <c r="AG16" s="112">
        <v>48616772</v>
      </c>
      <c r="AH16" s="49">
        <f t="shared" si="9"/>
        <v>1140</v>
      </c>
      <c r="AI16" s="50">
        <f t="shared" si="8"/>
        <v>218.93604762819282</v>
      </c>
      <c r="AJ16" s="95">
        <v>0</v>
      </c>
      <c r="AK16" s="95">
        <v>0</v>
      </c>
      <c r="AL16" s="95">
        <v>1</v>
      </c>
      <c r="AM16" s="95">
        <v>1</v>
      </c>
      <c r="AN16" s="95">
        <v>1</v>
      </c>
      <c r="AO16" s="95">
        <v>0</v>
      </c>
      <c r="AP16" s="107">
        <v>11057323</v>
      </c>
      <c r="AQ16" s="107">
        <f>AP16-AP15</f>
        <v>0</v>
      </c>
      <c r="AR16" s="53">
        <v>1.2</v>
      </c>
      <c r="AS16" s="52" t="s">
        <v>101</v>
      </c>
      <c r="AV16" s="39" t="s">
        <v>102</v>
      </c>
      <c r="AW16" s="39" t="s">
        <v>103</v>
      </c>
      <c r="AY16" s="94"/>
    </row>
    <row r="17" spans="1:51" x14ac:dyDescent="0.25">
      <c r="B17" s="40">
        <v>2.25</v>
      </c>
      <c r="C17" s="40">
        <v>0.29166666666666702</v>
      </c>
      <c r="D17" s="102">
        <v>6</v>
      </c>
      <c r="E17" s="41">
        <f t="shared" si="0"/>
        <v>4.2253521126760569</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144</v>
      </c>
      <c r="P17" s="103">
        <v>137</v>
      </c>
      <c r="Q17" s="103">
        <v>10311400</v>
      </c>
      <c r="R17" s="46">
        <f t="shared" si="4"/>
        <v>5723</v>
      </c>
      <c r="S17" s="47">
        <f t="shared" si="5"/>
        <v>137.352</v>
      </c>
      <c r="T17" s="47">
        <f t="shared" si="6"/>
        <v>5.7229999999999999</v>
      </c>
      <c r="U17" s="104">
        <v>9.5</v>
      </c>
      <c r="V17" s="104">
        <f t="shared" si="7"/>
        <v>9.5</v>
      </c>
      <c r="W17" s="105" t="s">
        <v>131</v>
      </c>
      <c r="X17" s="107">
        <v>0</v>
      </c>
      <c r="Y17" s="107">
        <v>0</v>
      </c>
      <c r="Z17" s="107">
        <v>1187</v>
      </c>
      <c r="AA17" s="107">
        <v>1185</v>
      </c>
      <c r="AB17" s="107">
        <v>1187</v>
      </c>
      <c r="AC17" s="48" t="s">
        <v>90</v>
      </c>
      <c r="AD17" s="48" t="s">
        <v>90</v>
      </c>
      <c r="AE17" s="48" t="s">
        <v>90</v>
      </c>
      <c r="AF17" s="106" t="s">
        <v>90</v>
      </c>
      <c r="AG17" s="112">
        <v>48617988</v>
      </c>
      <c r="AH17" s="49">
        <f t="shared" si="9"/>
        <v>1216</v>
      </c>
      <c r="AI17" s="50">
        <f t="shared" si="8"/>
        <v>212.47597413943737</v>
      </c>
      <c r="AJ17" s="95">
        <v>0</v>
      </c>
      <c r="AK17" s="95">
        <v>0</v>
      </c>
      <c r="AL17" s="95">
        <v>1</v>
      </c>
      <c r="AM17" s="95">
        <v>1</v>
      </c>
      <c r="AN17" s="95">
        <v>1</v>
      </c>
      <c r="AO17" s="95">
        <v>0</v>
      </c>
      <c r="AP17" s="107">
        <v>11057323</v>
      </c>
      <c r="AQ17" s="107">
        <f t="shared" si="1"/>
        <v>0</v>
      </c>
      <c r="AR17" s="51"/>
      <c r="AS17" s="52" t="s">
        <v>101</v>
      </c>
      <c r="AT17" s="54"/>
      <c r="AV17" s="39" t="s">
        <v>104</v>
      </c>
      <c r="AW17" s="39" t="s">
        <v>105</v>
      </c>
      <c r="AY17" s="97"/>
    </row>
    <row r="18" spans="1:51" x14ac:dyDescent="0.25">
      <c r="B18" s="40">
        <v>2.2916666666666701</v>
      </c>
      <c r="C18" s="40">
        <v>0.33333333333333298</v>
      </c>
      <c r="D18" s="102">
        <v>6</v>
      </c>
      <c r="E18" s="41">
        <f t="shared" si="0"/>
        <v>4.2253521126760569</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136</v>
      </c>
      <c r="P18" s="103">
        <v>143</v>
      </c>
      <c r="Q18" s="103">
        <v>10317450</v>
      </c>
      <c r="R18" s="46">
        <f t="shared" si="4"/>
        <v>6050</v>
      </c>
      <c r="S18" s="47">
        <f t="shared" si="5"/>
        <v>145.19999999999999</v>
      </c>
      <c r="T18" s="47">
        <f t="shared" si="6"/>
        <v>6.05</v>
      </c>
      <c r="U18" s="104">
        <v>9.1999999999999993</v>
      </c>
      <c r="V18" s="104">
        <f t="shared" si="7"/>
        <v>9.1999999999999993</v>
      </c>
      <c r="W18" s="105" t="s">
        <v>127</v>
      </c>
      <c r="X18" s="107">
        <v>0</v>
      </c>
      <c r="Y18" s="107">
        <v>996</v>
      </c>
      <c r="Z18" s="107">
        <v>1187</v>
      </c>
      <c r="AA18" s="107">
        <v>1185</v>
      </c>
      <c r="AB18" s="107">
        <v>1187</v>
      </c>
      <c r="AC18" s="48" t="s">
        <v>90</v>
      </c>
      <c r="AD18" s="48" t="s">
        <v>90</v>
      </c>
      <c r="AE18" s="48" t="s">
        <v>90</v>
      </c>
      <c r="AF18" s="106" t="s">
        <v>90</v>
      </c>
      <c r="AG18" s="112">
        <v>48619332</v>
      </c>
      <c r="AH18" s="49">
        <f t="shared" si="9"/>
        <v>1344</v>
      </c>
      <c r="AI18" s="50">
        <f t="shared" si="8"/>
        <v>222.14876033057851</v>
      </c>
      <c r="AJ18" s="95">
        <v>0</v>
      </c>
      <c r="AK18" s="95">
        <v>1</v>
      </c>
      <c r="AL18" s="95">
        <v>1</v>
      </c>
      <c r="AM18" s="95">
        <v>1</v>
      </c>
      <c r="AN18" s="95">
        <v>1</v>
      </c>
      <c r="AO18" s="95">
        <v>0</v>
      </c>
      <c r="AP18" s="107">
        <v>11057323</v>
      </c>
      <c r="AQ18" s="107">
        <f t="shared" si="1"/>
        <v>0</v>
      </c>
      <c r="AR18" s="51"/>
      <c r="AS18" s="52" t="s">
        <v>101</v>
      </c>
      <c r="AV18" s="39" t="s">
        <v>106</v>
      </c>
      <c r="AW18" s="39" t="s">
        <v>107</v>
      </c>
      <c r="AY18" s="97"/>
    </row>
    <row r="19" spans="1:51" x14ac:dyDescent="0.25">
      <c r="A19" s="94" t="s">
        <v>130</v>
      </c>
      <c r="B19" s="40">
        <v>2.3333333333333299</v>
      </c>
      <c r="C19" s="40">
        <v>0.375</v>
      </c>
      <c r="D19" s="102">
        <v>6</v>
      </c>
      <c r="E19" s="41">
        <f t="shared" si="0"/>
        <v>4.2253521126760569</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135</v>
      </c>
      <c r="P19" s="103">
        <v>143</v>
      </c>
      <c r="Q19" s="103">
        <v>10323586</v>
      </c>
      <c r="R19" s="46">
        <f t="shared" si="4"/>
        <v>6136</v>
      </c>
      <c r="S19" s="47">
        <f t="shared" si="5"/>
        <v>147.26400000000001</v>
      </c>
      <c r="T19" s="47">
        <f t="shared" si="6"/>
        <v>6.1360000000000001</v>
      </c>
      <c r="U19" s="104">
        <v>8.6</v>
      </c>
      <c r="V19" s="104">
        <f t="shared" si="7"/>
        <v>8.6</v>
      </c>
      <c r="W19" s="105" t="s">
        <v>127</v>
      </c>
      <c r="X19" s="107">
        <v>0</v>
      </c>
      <c r="Y19" s="107">
        <v>1057</v>
      </c>
      <c r="Z19" s="107">
        <v>1186</v>
      </c>
      <c r="AA19" s="107">
        <v>1185</v>
      </c>
      <c r="AB19" s="107">
        <v>1186</v>
      </c>
      <c r="AC19" s="48" t="s">
        <v>90</v>
      </c>
      <c r="AD19" s="48" t="s">
        <v>90</v>
      </c>
      <c r="AE19" s="48" t="s">
        <v>90</v>
      </c>
      <c r="AF19" s="106" t="s">
        <v>90</v>
      </c>
      <c r="AG19" s="112">
        <v>48620716</v>
      </c>
      <c r="AH19" s="49">
        <f t="shared" si="9"/>
        <v>1384</v>
      </c>
      <c r="AI19" s="50">
        <f t="shared" si="8"/>
        <v>225.55410691003911</v>
      </c>
      <c r="AJ19" s="95">
        <v>0</v>
      </c>
      <c r="AK19" s="95">
        <v>1</v>
      </c>
      <c r="AL19" s="95">
        <v>1</v>
      </c>
      <c r="AM19" s="95">
        <v>1</v>
      </c>
      <c r="AN19" s="95">
        <v>1</v>
      </c>
      <c r="AO19" s="95">
        <v>0</v>
      </c>
      <c r="AP19" s="107">
        <v>11057323</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136</v>
      </c>
      <c r="P20" s="103">
        <v>143</v>
      </c>
      <c r="Q20" s="103">
        <v>10329707</v>
      </c>
      <c r="R20" s="46">
        <f t="shared" si="4"/>
        <v>6121</v>
      </c>
      <c r="S20" s="47">
        <f t="shared" si="5"/>
        <v>146.904</v>
      </c>
      <c r="T20" s="47">
        <f t="shared" si="6"/>
        <v>6.1210000000000004</v>
      </c>
      <c r="U20" s="104">
        <v>7.9</v>
      </c>
      <c r="V20" s="104">
        <f t="shared" si="7"/>
        <v>7.9</v>
      </c>
      <c r="W20" s="105" t="s">
        <v>127</v>
      </c>
      <c r="X20" s="107">
        <v>0</v>
      </c>
      <c r="Y20" s="107">
        <v>1048</v>
      </c>
      <c r="Z20" s="107">
        <v>1187</v>
      </c>
      <c r="AA20" s="107">
        <v>1185</v>
      </c>
      <c r="AB20" s="107">
        <v>1187</v>
      </c>
      <c r="AC20" s="48" t="s">
        <v>90</v>
      </c>
      <c r="AD20" s="48" t="s">
        <v>90</v>
      </c>
      <c r="AE20" s="48" t="s">
        <v>90</v>
      </c>
      <c r="AF20" s="106" t="s">
        <v>90</v>
      </c>
      <c r="AG20" s="112">
        <v>48622104</v>
      </c>
      <c r="AH20" s="49">
        <f t="shared" si="9"/>
        <v>1388</v>
      </c>
      <c r="AI20" s="50">
        <f t="shared" si="8"/>
        <v>226.76033327887598</v>
      </c>
      <c r="AJ20" s="95">
        <v>0</v>
      </c>
      <c r="AK20" s="95">
        <v>1</v>
      </c>
      <c r="AL20" s="95">
        <v>1</v>
      </c>
      <c r="AM20" s="95">
        <v>1</v>
      </c>
      <c r="AN20" s="95">
        <v>1</v>
      </c>
      <c r="AO20" s="95">
        <v>0</v>
      </c>
      <c r="AP20" s="107">
        <v>11057323</v>
      </c>
      <c r="AQ20" s="107">
        <v>0</v>
      </c>
      <c r="AR20" s="53">
        <v>1.25</v>
      </c>
      <c r="AS20" s="52" t="s">
        <v>130</v>
      </c>
      <c r="AY20" s="97"/>
    </row>
    <row r="21" spans="1:51" x14ac:dyDescent="0.25">
      <c r="B21" s="40">
        <v>2.4166666666666701</v>
      </c>
      <c r="C21" s="40">
        <v>0.45833333333333298</v>
      </c>
      <c r="D21" s="102">
        <v>5</v>
      </c>
      <c r="E21" s="41">
        <f t="shared" si="0"/>
        <v>3.5211267605633805</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130</v>
      </c>
      <c r="P21" s="103">
        <v>145</v>
      </c>
      <c r="Q21" s="103">
        <v>10335747</v>
      </c>
      <c r="R21" s="46">
        <f t="shared" si="4"/>
        <v>6040</v>
      </c>
      <c r="S21" s="47">
        <f t="shared" si="5"/>
        <v>144.96</v>
      </c>
      <c r="T21" s="47">
        <f t="shared" si="6"/>
        <v>6.04</v>
      </c>
      <c r="U21" s="104">
        <v>7.1</v>
      </c>
      <c r="V21" s="104">
        <f t="shared" si="7"/>
        <v>7.1</v>
      </c>
      <c r="W21" s="105" t="s">
        <v>127</v>
      </c>
      <c r="X21" s="107">
        <v>0</v>
      </c>
      <c r="Y21" s="107">
        <v>1099</v>
      </c>
      <c r="Z21" s="107">
        <v>1187</v>
      </c>
      <c r="AA21" s="107">
        <v>1185</v>
      </c>
      <c r="AB21" s="107">
        <v>1186</v>
      </c>
      <c r="AC21" s="48" t="s">
        <v>90</v>
      </c>
      <c r="AD21" s="48" t="s">
        <v>90</v>
      </c>
      <c r="AE21" s="48" t="s">
        <v>90</v>
      </c>
      <c r="AF21" s="106" t="s">
        <v>90</v>
      </c>
      <c r="AG21" s="112">
        <v>48623484</v>
      </c>
      <c r="AH21" s="49">
        <f t="shared" si="9"/>
        <v>1380</v>
      </c>
      <c r="AI21" s="50">
        <f t="shared" si="8"/>
        <v>228.47682119205297</v>
      </c>
      <c r="AJ21" s="95">
        <v>0</v>
      </c>
      <c r="AK21" s="95">
        <v>1</v>
      </c>
      <c r="AL21" s="95">
        <v>1</v>
      </c>
      <c r="AM21" s="95">
        <v>1</v>
      </c>
      <c r="AN21" s="95">
        <v>1</v>
      </c>
      <c r="AO21" s="95">
        <v>0</v>
      </c>
      <c r="AP21" s="107">
        <v>11057323</v>
      </c>
      <c r="AQ21" s="107">
        <f t="shared" si="1"/>
        <v>0</v>
      </c>
      <c r="AR21" s="51"/>
      <c r="AS21" s="52" t="s">
        <v>101</v>
      </c>
      <c r="AY21" s="97"/>
    </row>
    <row r="22" spans="1:51" x14ac:dyDescent="0.25">
      <c r="A22" s="94" t="s">
        <v>138</v>
      </c>
      <c r="B22" s="40">
        <v>2.4583333333333299</v>
      </c>
      <c r="C22" s="40">
        <v>0.5</v>
      </c>
      <c r="D22" s="102">
        <v>5</v>
      </c>
      <c r="E22" s="41">
        <f t="shared" si="0"/>
        <v>3.5211267605633805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130</v>
      </c>
      <c r="P22" s="103">
        <v>147</v>
      </c>
      <c r="Q22" s="103">
        <v>10341816</v>
      </c>
      <c r="R22" s="46">
        <f t="shared" si="4"/>
        <v>6069</v>
      </c>
      <c r="S22" s="47">
        <f t="shared" si="5"/>
        <v>145.65600000000001</v>
      </c>
      <c r="T22" s="47">
        <f t="shared" si="6"/>
        <v>6.069</v>
      </c>
      <c r="U22" s="104">
        <v>6.3</v>
      </c>
      <c r="V22" s="104">
        <f t="shared" si="7"/>
        <v>6.3</v>
      </c>
      <c r="W22" s="105" t="s">
        <v>127</v>
      </c>
      <c r="X22" s="107">
        <v>0</v>
      </c>
      <c r="Y22" s="107">
        <v>1097</v>
      </c>
      <c r="Z22" s="107">
        <v>1186</v>
      </c>
      <c r="AA22" s="107">
        <v>1185</v>
      </c>
      <c r="AB22" s="107">
        <v>1186</v>
      </c>
      <c r="AC22" s="48" t="s">
        <v>90</v>
      </c>
      <c r="AD22" s="48" t="s">
        <v>90</v>
      </c>
      <c r="AE22" s="48" t="s">
        <v>90</v>
      </c>
      <c r="AF22" s="106" t="s">
        <v>90</v>
      </c>
      <c r="AG22" s="112">
        <v>48624884</v>
      </c>
      <c r="AH22" s="49">
        <f t="shared" si="9"/>
        <v>1400</v>
      </c>
      <c r="AI22" s="50">
        <f t="shared" si="8"/>
        <v>230.68050749711651</v>
      </c>
      <c r="AJ22" s="95">
        <v>0</v>
      </c>
      <c r="AK22" s="95">
        <v>1</v>
      </c>
      <c r="AL22" s="95">
        <v>1</v>
      </c>
      <c r="AM22" s="95">
        <v>1</v>
      </c>
      <c r="AN22" s="95">
        <v>1</v>
      </c>
      <c r="AO22" s="95">
        <v>0</v>
      </c>
      <c r="AP22" s="107">
        <v>11057323</v>
      </c>
      <c r="AQ22" s="107">
        <f t="shared" si="1"/>
        <v>0</v>
      </c>
      <c r="AR22" s="51"/>
      <c r="AS22" s="52" t="s">
        <v>101</v>
      </c>
      <c r="AV22" s="55" t="s">
        <v>110</v>
      </c>
      <c r="AY22" s="97"/>
    </row>
    <row r="23" spans="1:51" x14ac:dyDescent="0.25">
      <c r="B23" s="40">
        <v>2.5</v>
      </c>
      <c r="C23" s="40">
        <v>0.54166666666666696</v>
      </c>
      <c r="D23" s="102">
        <v>4</v>
      </c>
      <c r="E23" s="41">
        <f t="shared" si="0"/>
        <v>2.8169014084507045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129</v>
      </c>
      <c r="P23" s="103">
        <v>146</v>
      </c>
      <c r="Q23" s="103">
        <v>10347793</v>
      </c>
      <c r="R23" s="46">
        <f t="shared" si="4"/>
        <v>5977</v>
      </c>
      <c r="S23" s="47">
        <f t="shared" si="5"/>
        <v>143.44800000000001</v>
      </c>
      <c r="T23" s="47">
        <f t="shared" si="6"/>
        <v>5.9770000000000003</v>
      </c>
      <c r="U23" s="104">
        <v>5.5</v>
      </c>
      <c r="V23" s="104">
        <f t="shared" si="7"/>
        <v>5.5</v>
      </c>
      <c r="W23" s="105" t="s">
        <v>127</v>
      </c>
      <c r="X23" s="107">
        <v>0</v>
      </c>
      <c r="Y23" s="107">
        <v>1077</v>
      </c>
      <c r="Z23" s="107">
        <v>1186</v>
      </c>
      <c r="AA23" s="107">
        <v>1185</v>
      </c>
      <c r="AB23" s="107">
        <v>1187</v>
      </c>
      <c r="AC23" s="48" t="s">
        <v>90</v>
      </c>
      <c r="AD23" s="48" t="s">
        <v>90</v>
      </c>
      <c r="AE23" s="48" t="s">
        <v>90</v>
      </c>
      <c r="AF23" s="106" t="s">
        <v>90</v>
      </c>
      <c r="AG23" s="112">
        <v>48626276</v>
      </c>
      <c r="AH23" s="49">
        <f t="shared" si="9"/>
        <v>1392</v>
      </c>
      <c r="AI23" s="50">
        <f t="shared" si="8"/>
        <v>232.89275556299145</v>
      </c>
      <c r="AJ23" s="95">
        <v>0</v>
      </c>
      <c r="AK23" s="95">
        <v>1</v>
      </c>
      <c r="AL23" s="95">
        <v>1</v>
      </c>
      <c r="AM23" s="95">
        <v>1</v>
      </c>
      <c r="AN23" s="95">
        <v>1</v>
      </c>
      <c r="AO23" s="95">
        <v>0</v>
      </c>
      <c r="AP23" s="107">
        <v>11057323</v>
      </c>
      <c r="AQ23" s="107">
        <f t="shared" si="1"/>
        <v>0</v>
      </c>
      <c r="AR23" s="51"/>
      <c r="AS23" s="52" t="s">
        <v>113</v>
      </c>
      <c r="AT23" s="54"/>
      <c r="AV23" s="56" t="s">
        <v>111</v>
      </c>
      <c r="AW23" s="57" t="s">
        <v>112</v>
      </c>
      <c r="AY23" s="97"/>
    </row>
    <row r="24" spans="1:51" x14ac:dyDescent="0.25">
      <c r="B24" s="40">
        <v>2.5416666666666701</v>
      </c>
      <c r="C24" s="40">
        <v>0.58333333333333404</v>
      </c>
      <c r="D24" s="102">
        <v>4</v>
      </c>
      <c r="E24" s="41">
        <f t="shared" si="0"/>
        <v>2.8169014084507045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131</v>
      </c>
      <c r="P24" s="103">
        <v>138</v>
      </c>
      <c r="Q24" s="103">
        <v>10353341</v>
      </c>
      <c r="R24" s="46">
        <f t="shared" si="4"/>
        <v>5548</v>
      </c>
      <c r="S24" s="47">
        <f t="shared" si="5"/>
        <v>133.15199999999999</v>
      </c>
      <c r="T24" s="47">
        <f t="shared" si="6"/>
        <v>5.548</v>
      </c>
      <c r="U24" s="104">
        <v>4.9000000000000004</v>
      </c>
      <c r="V24" s="104">
        <f t="shared" si="7"/>
        <v>4.9000000000000004</v>
      </c>
      <c r="W24" s="105" t="s">
        <v>127</v>
      </c>
      <c r="X24" s="107">
        <v>0</v>
      </c>
      <c r="Y24" s="107">
        <v>1036</v>
      </c>
      <c r="Z24" s="107">
        <v>1186</v>
      </c>
      <c r="AA24" s="107">
        <v>1185</v>
      </c>
      <c r="AB24" s="107">
        <v>1187</v>
      </c>
      <c r="AC24" s="48" t="s">
        <v>90</v>
      </c>
      <c r="AD24" s="48" t="s">
        <v>90</v>
      </c>
      <c r="AE24" s="48" t="s">
        <v>90</v>
      </c>
      <c r="AF24" s="106" t="s">
        <v>90</v>
      </c>
      <c r="AG24" s="112">
        <v>48627554</v>
      </c>
      <c r="AH24" s="49">
        <f>IF(ISBLANK(AG24),"-",AG24-AG23)</f>
        <v>1278</v>
      </c>
      <c r="AI24" s="50">
        <f t="shared" si="8"/>
        <v>230.35328046142754</v>
      </c>
      <c r="AJ24" s="95">
        <v>0</v>
      </c>
      <c r="AK24" s="95">
        <v>1</v>
      </c>
      <c r="AL24" s="95">
        <v>1</v>
      </c>
      <c r="AM24" s="95">
        <v>1</v>
      </c>
      <c r="AN24" s="95">
        <v>1</v>
      </c>
      <c r="AO24" s="95">
        <v>0</v>
      </c>
      <c r="AP24" s="107">
        <v>11057323</v>
      </c>
      <c r="AQ24" s="107">
        <f t="shared" si="1"/>
        <v>0</v>
      </c>
      <c r="AR24" s="53">
        <v>1.18</v>
      </c>
      <c r="AS24" s="52" t="s">
        <v>113</v>
      </c>
      <c r="AV24" s="58" t="s">
        <v>29</v>
      </c>
      <c r="AW24" s="58">
        <v>14.7</v>
      </c>
      <c r="AY24" s="97"/>
    </row>
    <row r="25" spans="1:51" x14ac:dyDescent="0.25">
      <c r="B25" s="40">
        <v>2.5833333333333299</v>
      </c>
      <c r="C25" s="40">
        <v>0.625</v>
      </c>
      <c r="D25" s="102">
        <v>4</v>
      </c>
      <c r="E25" s="41">
        <f t="shared" si="0"/>
        <v>2.8169014084507045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132</v>
      </c>
      <c r="P25" s="103">
        <v>137</v>
      </c>
      <c r="Q25" s="103">
        <v>10359168</v>
      </c>
      <c r="R25" s="46">
        <f t="shared" si="4"/>
        <v>5827</v>
      </c>
      <c r="S25" s="47">
        <f t="shared" si="5"/>
        <v>139.84800000000001</v>
      </c>
      <c r="T25" s="47">
        <f t="shared" si="6"/>
        <v>5.827</v>
      </c>
      <c r="U25" s="104">
        <v>4.4000000000000004</v>
      </c>
      <c r="V25" s="104">
        <f t="shared" si="7"/>
        <v>4.4000000000000004</v>
      </c>
      <c r="W25" s="105" t="s">
        <v>127</v>
      </c>
      <c r="X25" s="107">
        <v>0</v>
      </c>
      <c r="Y25" s="107">
        <v>1026</v>
      </c>
      <c r="Z25" s="107">
        <v>1186</v>
      </c>
      <c r="AA25" s="107">
        <v>1185</v>
      </c>
      <c r="AB25" s="107">
        <v>1187</v>
      </c>
      <c r="AC25" s="48" t="s">
        <v>90</v>
      </c>
      <c r="AD25" s="48" t="s">
        <v>90</v>
      </c>
      <c r="AE25" s="48" t="s">
        <v>90</v>
      </c>
      <c r="AF25" s="106" t="s">
        <v>90</v>
      </c>
      <c r="AG25" s="112">
        <v>48628916</v>
      </c>
      <c r="AH25" s="49">
        <f t="shared" si="9"/>
        <v>1362</v>
      </c>
      <c r="AI25" s="50">
        <f t="shared" si="8"/>
        <v>233.7394885876094</v>
      </c>
      <c r="AJ25" s="95">
        <v>0</v>
      </c>
      <c r="AK25" s="95">
        <v>1</v>
      </c>
      <c r="AL25" s="95">
        <v>1</v>
      </c>
      <c r="AM25" s="95">
        <v>1</v>
      </c>
      <c r="AN25" s="95">
        <v>1</v>
      </c>
      <c r="AO25" s="95">
        <v>0</v>
      </c>
      <c r="AP25" s="107">
        <v>11057323</v>
      </c>
      <c r="AQ25" s="107">
        <f t="shared" si="1"/>
        <v>0</v>
      </c>
      <c r="AR25" s="51"/>
      <c r="AS25" s="52" t="s">
        <v>113</v>
      </c>
      <c r="AV25" s="58" t="s">
        <v>74</v>
      </c>
      <c r="AW25" s="58">
        <v>10.36</v>
      </c>
      <c r="AY25" s="97"/>
    </row>
    <row r="26" spans="1:51" x14ac:dyDescent="0.25">
      <c r="B26" s="40">
        <v>2.625</v>
      </c>
      <c r="C26" s="40">
        <v>0.66666666666666696</v>
      </c>
      <c r="D26" s="102">
        <v>4</v>
      </c>
      <c r="E26" s="41">
        <f t="shared" si="0"/>
        <v>2.8169014084507045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133</v>
      </c>
      <c r="P26" s="103">
        <v>138</v>
      </c>
      <c r="Q26" s="103">
        <v>10364863</v>
      </c>
      <c r="R26" s="46">
        <f t="shared" si="4"/>
        <v>5695</v>
      </c>
      <c r="S26" s="47">
        <f t="shared" si="5"/>
        <v>136.68</v>
      </c>
      <c r="T26" s="47">
        <f t="shared" si="6"/>
        <v>5.6950000000000003</v>
      </c>
      <c r="U26" s="104">
        <v>4</v>
      </c>
      <c r="V26" s="104">
        <f t="shared" si="7"/>
        <v>4</v>
      </c>
      <c r="W26" s="105" t="s">
        <v>127</v>
      </c>
      <c r="X26" s="107">
        <v>0</v>
      </c>
      <c r="Y26" s="107">
        <v>1015</v>
      </c>
      <c r="Z26" s="107">
        <v>1186</v>
      </c>
      <c r="AA26" s="107">
        <v>1185</v>
      </c>
      <c r="AB26" s="107">
        <v>1187</v>
      </c>
      <c r="AC26" s="48" t="s">
        <v>90</v>
      </c>
      <c r="AD26" s="48" t="s">
        <v>90</v>
      </c>
      <c r="AE26" s="48" t="s">
        <v>90</v>
      </c>
      <c r="AF26" s="106" t="s">
        <v>90</v>
      </c>
      <c r="AG26" s="112">
        <v>48630252</v>
      </c>
      <c r="AH26" s="49">
        <f t="shared" si="9"/>
        <v>1336</v>
      </c>
      <c r="AI26" s="50">
        <f t="shared" si="8"/>
        <v>234.59174714661984</v>
      </c>
      <c r="AJ26" s="95">
        <v>0</v>
      </c>
      <c r="AK26" s="95">
        <v>1</v>
      </c>
      <c r="AL26" s="95">
        <v>1</v>
      </c>
      <c r="AM26" s="95">
        <v>1</v>
      </c>
      <c r="AN26" s="95">
        <v>1</v>
      </c>
      <c r="AO26" s="95">
        <v>0</v>
      </c>
      <c r="AP26" s="107">
        <v>11057323</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133</v>
      </c>
      <c r="P27" s="103">
        <v>138</v>
      </c>
      <c r="Q27" s="103">
        <v>10370442</v>
      </c>
      <c r="R27" s="46">
        <f t="shared" si="4"/>
        <v>5579</v>
      </c>
      <c r="S27" s="47">
        <f t="shared" si="5"/>
        <v>133.89599999999999</v>
      </c>
      <c r="T27" s="47">
        <f t="shared" si="6"/>
        <v>5.5789999999999997</v>
      </c>
      <c r="U27" s="104">
        <v>3.7</v>
      </c>
      <c r="V27" s="104">
        <f t="shared" si="7"/>
        <v>3.7</v>
      </c>
      <c r="W27" s="105" t="s">
        <v>127</v>
      </c>
      <c r="X27" s="107">
        <v>0</v>
      </c>
      <c r="Y27" s="107">
        <v>1015</v>
      </c>
      <c r="Z27" s="107">
        <v>1186</v>
      </c>
      <c r="AA27" s="107">
        <v>1185</v>
      </c>
      <c r="AB27" s="107">
        <v>1187</v>
      </c>
      <c r="AC27" s="48" t="s">
        <v>90</v>
      </c>
      <c r="AD27" s="48" t="s">
        <v>90</v>
      </c>
      <c r="AE27" s="48" t="s">
        <v>90</v>
      </c>
      <c r="AF27" s="106" t="s">
        <v>90</v>
      </c>
      <c r="AG27" s="112">
        <v>48631564</v>
      </c>
      <c r="AH27" s="49">
        <f t="shared" si="9"/>
        <v>1312</v>
      </c>
      <c r="AI27" s="50">
        <f t="shared" si="8"/>
        <v>235.1675927585589</v>
      </c>
      <c r="AJ27" s="95">
        <v>0</v>
      </c>
      <c r="AK27" s="95">
        <v>1</v>
      </c>
      <c r="AL27" s="95">
        <v>1</v>
      </c>
      <c r="AM27" s="95">
        <v>1</v>
      </c>
      <c r="AN27" s="95">
        <v>1</v>
      </c>
      <c r="AO27" s="95">
        <v>0</v>
      </c>
      <c r="AP27" s="107">
        <v>11057323</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135</v>
      </c>
      <c r="P28" s="103">
        <v>135</v>
      </c>
      <c r="Q28" s="103">
        <v>10376188</v>
      </c>
      <c r="R28" s="46">
        <f t="shared" si="4"/>
        <v>5746</v>
      </c>
      <c r="S28" s="47">
        <f t="shared" si="5"/>
        <v>137.904</v>
      </c>
      <c r="T28" s="47">
        <f t="shared" si="6"/>
        <v>5.7460000000000004</v>
      </c>
      <c r="U28" s="104">
        <v>3.4</v>
      </c>
      <c r="V28" s="104">
        <f t="shared" si="7"/>
        <v>3.4</v>
      </c>
      <c r="W28" s="105" t="s">
        <v>127</v>
      </c>
      <c r="X28" s="107">
        <v>0</v>
      </c>
      <c r="Y28" s="107">
        <v>1005</v>
      </c>
      <c r="Z28" s="107">
        <v>1186</v>
      </c>
      <c r="AA28" s="107">
        <v>1185</v>
      </c>
      <c r="AB28" s="107">
        <v>1187</v>
      </c>
      <c r="AC28" s="48" t="s">
        <v>90</v>
      </c>
      <c r="AD28" s="48" t="s">
        <v>90</v>
      </c>
      <c r="AE28" s="48" t="s">
        <v>90</v>
      </c>
      <c r="AF28" s="106" t="s">
        <v>90</v>
      </c>
      <c r="AG28" s="112">
        <v>48632896</v>
      </c>
      <c r="AH28" s="49">
        <f t="shared" si="9"/>
        <v>1332</v>
      </c>
      <c r="AI28" s="50">
        <f t="shared" si="8"/>
        <v>231.81343543334492</v>
      </c>
      <c r="AJ28" s="95">
        <v>0</v>
      </c>
      <c r="AK28" s="95">
        <v>1</v>
      </c>
      <c r="AL28" s="95">
        <v>1</v>
      </c>
      <c r="AM28" s="95">
        <v>1</v>
      </c>
      <c r="AN28" s="95">
        <v>1</v>
      </c>
      <c r="AO28" s="95">
        <v>0</v>
      </c>
      <c r="AP28" s="107">
        <v>11057323</v>
      </c>
      <c r="AQ28" s="107">
        <f t="shared" si="1"/>
        <v>0</v>
      </c>
      <c r="AR28" s="53">
        <v>1.21</v>
      </c>
      <c r="AS28" s="52" t="s">
        <v>113</v>
      </c>
      <c r="AV28" s="58" t="s">
        <v>116</v>
      </c>
      <c r="AW28" s="58">
        <v>101.325</v>
      </c>
      <c r="AY28" s="97"/>
    </row>
    <row r="29" spans="1:51" x14ac:dyDescent="0.25">
      <c r="A29" s="94" t="s">
        <v>130</v>
      </c>
      <c r="B29" s="40">
        <v>2.75</v>
      </c>
      <c r="C29" s="40">
        <v>0.79166666666666896</v>
      </c>
      <c r="D29" s="102">
        <v>4</v>
      </c>
      <c r="E29" s="41">
        <f t="shared" si="0"/>
        <v>2.8169014084507045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136</v>
      </c>
      <c r="P29" s="103">
        <v>138</v>
      </c>
      <c r="Q29" s="103">
        <v>10381913</v>
      </c>
      <c r="R29" s="46">
        <f t="shared" si="4"/>
        <v>5725</v>
      </c>
      <c r="S29" s="47">
        <f t="shared" si="5"/>
        <v>137.4</v>
      </c>
      <c r="T29" s="47">
        <f t="shared" si="6"/>
        <v>5.7249999999999996</v>
      </c>
      <c r="U29" s="104">
        <v>3.2</v>
      </c>
      <c r="V29" s="104">
        <f t="shared" si="7"/>
        <v>3.2</v>
      </c>
      <c r="W29" s="105" t="s">
        <v>127</v>
      </c>
      <c r="X29" s="107">
        <v>0</v>
      </c>
      <c r="Y29" s="107">
        <v>1005</v>
      </c>
      <c r="Z29" s="107">
        <v>1186</v>
      </c>
      <c r="AA29" s="107">
        <v>1185</v>
      </c>
      <c r="AB29" s="107">
        <v>1187</v>
      </c>
      <c r="AC29" s="48" t="s">
        <v>90</v>
      </c>
      <c r="AD29" s="48" t="s">
        <v>90</v>
      </c>
      <c r="AE29" s="48" t="s">
        <v>90</v>
      </c>
      <c r="AF29" s="106" t="s">
        <v>90</v>
      </c>
      <c r="AG29" s="112">
        <v>48634228</v>
      </c>
      <c r="AH29" s="49">
        <f t="shared" si="9"/>
        <v>1332</v>
      </c>
      <c r="AI29" s="50">
        <f t="shared" si="8"/>
        <v>232.66375545851531</v>
      </c>
      <c r="AJ29" s="95">
        <v>0</v>
      </c>
      <c r="AK29" s="95">
        <v>1</v>
      </c>
      <c r="AL29" s="95">
        <v>1</v>
      </c>
      <c r="AM29" s="95">
        <v>1</v>
      </c>
      <c r="AN29" s="95">
        <v>1</v>
      </c>
      <c r="AO29" s="95">
        <v>0</v>
      </c>
      <c r="AP29" s="107">
        <v>11057323</v>
      </c>
      <c r="AQ29" s="107">
        <f t="shared" si="1"/>
        <v>0</v>
      </c>
      <c r="AR29" s="51"/>
      <c r="AS29" s="52" t="s">
        <v>113</v>
      </c>
      <c r="AY29" s="97"/>
    </row>
    <row r="30" spans="1:51" x14ac:dyDescent="0.25">
      <c r="B30" s="40">
        <v>2.7916666666666701</v>
      </c>
      <c r="C30" s="40">
        <v>0.83333333333333703</v>
      </c>
      <c r="D30" s="102">
        <v>4</v>
      </c>
      <c r="E30" s="41">
        <f t="shared" si="0"/>
        <v>2.8169014084507045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135</v>
      </c>
      <c r="P30" s="103">
        <v>136</v>
      </c>
      <c r="Q30" s="103">
        <v>10387628</v>
      </c>
      <c r="R30" s="46">
        <f t="shared" si="4"/>
        <v>5715</v>
      </c>
      <c r="S30" s="47">
        <f t="shared" si="5"/>
        <v>137.16</v>
      </c>
      <c r="T30" s="47">
        <f t="shared" si="6"/>
        <v>5.7149999999999999</v>
      </c>
      <c r="U30" s="104">
        <v>3</v>
      </c>
      <c r="V30" s="104">
        <f t="shared" si="7"/>
        <v>3</v>
      </c>
      <c r="W30" s="105" t="s">
        <v>127</v>
      </c>
      <c r="X30" s="107">
        <v>0</v>
      </c>
      <c r="Y30" s="107">
        <v>1005</v>
      </c>
      <c r="Z30" s="107">
        <v>1186</v>
      </c>
      <c r="AA30" s="107">
        <v>1185</v>
      </c>
      <c r="AB30" s="107">
        <v>1187</v>
      </c>
      <c r="AC30" s="48" t="s">
        <v>90</v>
      </c>
      <c r="AD30" s="48" t="s">
        <v>90</v>
      </c>
      <c r="AE30" s="48" t="s">
        <v>90</v>
      </c>
      <c r="AF30" s="106" t="s">
        <v>90</v>
      </c>
      <c r="AG30" s="112">
        <v>48635560</v>
      </c>
      <c r="AH30" s="49">
        <f t="shared" si="9"/>
        <v>1332</v>
      </c>
      <c r="AI30" s="50">
        <f t="shared" si="8"/>
        <v>233.0708661417323</v>
      </c>
      <c r="AJ30" s="95">
        <v>0</v>
      </c>
      <c r="AK30" s="95">
        <v>1</v>
      </c>
      <c r="AL30" s="95">
        <v>1</v>
      </c>
      <c r="AM30" s="95">
        <v>1</v>
      </c>
      <c r="AN30" s="95">
        <v>1</v>
      </c>
      <c r="AO30" s="95">
        <v>0</v>
      </c>
      <c r="AP30" s="107">
        <v>11057323</v>
      </c>
      <c r="AQ30" s="107">
        <f t="shared" si="1"/>
        <v>0</v>
      </c>
      <c r="AR30" s="51"/>
      <c r="AS30" s="52" t="s">
        <v>113</v>
      </c>
      <c r="AV30" s="223" t="s">
        <v>117</v>
      </c>
      <c r="AW30" s="223"/>
      <c r="AY30" s="97"/>
    </row>
    <row r="31" spans="1:51" x14ac:dyDescent="0.25">
      <c r="B31" s="40">
        <v>2.8333333333333299</v>
      </c>
      <c r="C31" s="40">
        <v>0.875000000000004</v>
      </c>
      <c r="D31" s="102">
        <v>4</v>
      </c>
      <c r="E31" s="41">
        <f t="shared" si="0"/>
        <v>2.8169014084507045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131</v>
      </c>
      <c r="P31" s="103">
        <v>137</v>
      </c>
      <c r="Q31" s="103">
        <v>10393328</v>
      </c>
      <c r="R31" s="46">
        <f t="shared" si="4"/>
        <v>5700</v>
      </c>
      <c r="S31" s="47">
        <f t="shared" si="5"/>
        <v>136.80000000000001</v>
      </c>
      <c r="T31" s="47">
        <f t="shared" si="6"/>
        <v>5.7</v>
      </c>
      <c r="U31" s="104">
        <v>2.6</v>
      </c>
      <c r="V31" s="104">
        <f t="shared" si="7"/>
        <v>2.6</v>
      </c>
      <c r="W31" s="105" t="s">
        <v>127</v>
      </c>
      <c r="X31" s="107">
        <v>0</v>
      </c>
      <c r="Y31" s="107">
        <v>1056</v>
      </c>
      <c r="Z31" s="107">
        <v>1186</v>
      </c>
      <c r="AA31" s="107">
        <v>1185</v>
      </c>
      <c r="AB31" s="107">
        <v>1187</v>
      </c>
      <c r="AC31" s="48" t="s">
        <v>90</v>
      </c>
      <c r="AD31" s="48" t="s">
        <v>90</v>
      </c>
      <c r="AE31" s="48" t="s">
        <v>90</v>
      </c>
      <c r="AF31" s="106" t="s">
        <v>90</v>
      </c>
      <c r="AG31" s="112">
        <v>48636900</v>
      </c>
      <c r="AH31" s="49">
        <f t="shared" si="9"/>
        <v>1340</v>
      </c>
      <c r="AI31" s="50">
        <f t="shared" si="8"/>
        <v>235.08771929824562</v>
      </c>
      <c r="AJ31" s="95">
        <v>0</v>
      </c>
      <c r="AK31" s="95">
        <v>1</v>
      </c>
      <c r="AL31" s="95">
        <v>1</v>
      </c>
      <c r="AM31" s="95">
        <v>1</v>
      </c>
      <c r="AN31" s="95">
        <v>1</v>
      </c>
      <c r="AO31" s="95">
        <v>0</v>
      </c>
      <c r="AP31" s="107">
        <v>11057323</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124</v>
      </c>
      <c r="P32" s="103">
        <v>130</v>
      </c>
      <c r="Q32" s="103">
        <v>10399059</v>
      </c>
      <c r="R32" s="46">
        <f t="shared" si="4"/>
        <v>5731</v>
      </c>
      <c r="S32" s="47">
        <f t="shared" si="5"/>
        <v>137.54400000000001</v>
      </c>
      <c r="T32" s="47">
        <f t="shared" si="6"/>
        <v>5.7309999999999999</v>
      </c>
      <c r="U32" s="104">
        <v>2.2000000000000002</v>
      </c>
      <c r="V32" s="104">
        <f t="shared" si="7"/>
        <v>2.2000000000000002</v>
      </c>
      <c r="W32" s="105" t="s">
        <v>127</v>
      </c>
      <c r="X32" s="107">
        <v>0</v>
      </c>
      <c r="Y32" s="107">
        <v>1055</v>
      </c>
      <c r="Z32" s="107">
        <v>1186</v>
      </c>
      <c r="AA32" s="107">
        <v>1185</v>
      </c>
      <c r="AB32" s="107">
        <v>1187</v>
      </c>
      <c r="AC32" s="48" t="s">
        <v>90</v>
      </c>
      <c r="AD32" s="48" t="s">
        <v>90</v>
      </c>
      <c r="AE32" s="48" t="s">
        <v>90</v>
      </c>
      <c r="AF32" s="106" t="s">
        <v>90</v>
      </c>
      <c r="AG32" s="112">
        <v>48638230</v>
      </c>
      <c r="AH32" s="49">
        <f t="shared" si="9"/>
        <v>1330</v>
      </c>
      <c r="AI32" s="50">
        <f t="shared" si="8"/>
        <v>232.07119176409003</v>
      </c>
      <c r="AJ32" s="95">
        <v>0</v>
      </c>
      <c r="AK32" s="95">
        <v>1</v>
      </c>
      <c r="AL32" s="95">
        <v>1</v>
      </c>
      <c r="AM32" s="95">
        <v>1</v>
      </c>
      <c r="AN32" s="95">
        <v>1</v>
      </c>
      <c r="AO32" s="95">
        <v>0</v>
      </c>
      <c r="AP32" s="107">
        <v>11057323</v>
      </c>
      <c r="AQ32" s="107">
        <f t="shared" si="1"/>
        <v>0</v>
      </c>
      <c r="AR32" s="53">
        <v>1.1499999999999999</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134</v>
      </c>
      <c r="P33" s="103">
        <v>120</v>
      </c>
      <c r="Q33" s="103">
        <v>10404536</v>
      </c>
      <c r="R33" s="46">
        <f t="shared" si="4"/>
        <v>5477</v>
      </c>
      <c r="S33" s="47">
        <f t="shared" si="5"/>
        <v>131.44800000000001</v>
      </c>
      <c r="T33" s="47">
        <f t="shared" si="6"/>
        <v>5.4770000000000003</v>
      </c>
      <c r="U33" s="104">
        <v>2.6</v>
      </c>
      <c r="V33" s="104">
        <f t="shared" si="7"/>
        <v>2.6</v>
      </c>
      <c r="W33" s="105" t="s">
        <v>131</v>
      </c>
      <c r="X33" s="107">
        <v>0</v>
      </c>
      <c r="Y33" s="107">
        <v>0</v>
      </c>
      <c r="Z33" s="107">
        <v>1186</v>
      </c>
      <c r="AA33" s="107">
        <v>1185</v>
      </c>
      <c r="AB33" s="107">
        <v>1187</v>
      </c>
      <c r="AC33" s="48" t="s">
        <v>90</v>
      </c>
      <c r="AD33" s="48" t="s">
        <v>90</v>
      </c>
      <c r="AE33" s="48" t="s">
        <v>90</v>
      </c>
      <c r="AF33" s="106" t="s">
        <v>90</v>
      </c>
      <c r="AG33" s="112">
        <v>48639546</v>
      </c>
      <c r="AH33" s="49">
        <f t="shared" si="9"/>
        <v>1316</v>
      </c>
      <c r="AI33" s="50">
        <f t="shared" si="8"/>
        <v>240.27752419207593</v>
      </c>
      <c r="AJ33" s="95">
        <v>0</v>
      </c>
      <c r="AK33" s="95">
        <v>0</v>
      </c>
      <c r="AL33" s="95">
        <v>1</v>
      </c>
      <c r="AM33" s="95">
        <v>1</v>
      </c>
      <c r="AN33" s="95">
        <v>1</v>
      </c>
      <c r="AO33" s="95">
        <v>0.3</v>
      </c>
      <c r="AP33" s="107">
        <v>11057582</v>
      </c>
      <c r="AQ33" s="107">
        <f t="shared" si="1"/>
        <v>259</v>
      </c>
      <c r="AR33" s="51"/>
      <c r="AS33" s="52" t="s">
        <v>113</v>
      </c>
      <c r="AY33" s="97"/>
    </row>
    <row r="34" spans="2:51" x14ac:dyDescent="0.25">
      <c r="B34" s="40">
        <v>2.9583333333333299</v>
      </c>
      <c r="C34" s="40">
        <v>1</v>
      </c>
      <c r="D34" s="102">
        <v>4</v>
      </c>
      <c r="E34" s="41">
        <f t="shared" si="0"/>
        <v>2.8169014084507045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140</v>
      </c>
      <c r="P34" s="103">
        <v>119</v>
      </c>
      <c r="Q34" s="103">
        <v>10409461</v>
      </c>
      <c r="R34" s="46">
        <f t="shared" si="4"/>
        <v>4925</v>
      </c>
      <c r="S34" s="47">
        <f t="shared" si="5"/>
        <v>118.2</v>
      </c>
      <c r="T34" s="47">
        <f t="shared" si="6"/>
        <v>4.9249999999999998</v>
      </c>
      <c r="U34" s="104">
        <v>3</v>
      </c>
      <c r="V34" s="104">
        <f t="shared" si="7"/>
        <v>3</v>
      </c>
      <c r="W34" s="105" t="s">
        <v>131</v>
      </c>
      <c r="X34" s="107">
        <v>0</v>
      </c>
      <c r="Y34" s="107">
        <v>0</v>
      </c>
      <c r="Z34" s="107">
        <v>1186</v>
      </c>
      <c r="AA34" s="107">
        <v>1185</v>
      </c>
      <c r="AB34" s="107">
        <v>1186</v>
      </c>
      <c r="AC34" s="48" t="s">
        <v>90</v>
      </c>
      <c r="AD34" s="48" t="s">
        <v>90</v>
      </c>
      <c r="AE34" s="48" t="s">
        <v>90</v>
      </c>
      <c r="AF34" s="106" t="s">
        <v>90</v>
      </c>
      <c r="AG34" s="112">
        <v>48640728</v>
      </c>
      <c r="AH34" s="49">
        <f t="shared" si="9"/>
        <v>1182</v>
      </c>
      <c r="AI34" s="50">
        <f t="shared" si="8"/>
        <v>240</v>
      </c>
      <c r="AJ34" s="95">
        <v>0</v>
      </c>
      <c r="AK34" s="95">
        <v>0</v>
      </c>
      <c r="AL34" s="95">
        <v>1</v>
      </c>
      <c r="AM34" s="95">
        <v>1</v>
      </c>
      <c r="AN34" s="95">
        <v>1</v>
      </c>
      <c r="AO34" s="95">
        <v>0.3</v>
      </c>
      <c r="AP34" s="107">
        <v>11057875</v>
      </c>
      <c r="AQ34" s="107">
        <f t="shared" si="1"/>
        <v>293</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130690</v>
      </c>
      <c r="S35" s="65">
        <f>AVERAGE(S11:S34)</f>
        <v>130.69</v>
      </c>
      <c r="T35" s="65">
        <f>SUM(T11:T34)</f>
        <v>130.69</v>
      </c>
      <c r="U35" s="104"/>
      <c r="V35" s="91"/>
      <c r="W35" s="57"/>
      <c r="X35" s="85"/>
      <c r="Y35" s="86"/>
      <c r="Z35" s="86"/>
      <c r="AA35" s="86"/>
      <c r="AB35" s="87"/>
      <c r="AC35" s="85"/>
      <c r="AD35" s="86"/>
      <c r="AE35" s="87"/>
      <c r="AF35" s="88"/>
      <c r="AG35" s="66">
        <f>AG34-AG10</f>
        <v>30572</v>
      </c>
      <c r="AH35" s="67">
        <f>SUM(AH11:AH34)</f>
        <v>30572</v>
      </c>
      <c r="AI35" s="68">
        <f>$AH$35/$T35</f>
        <v>233.92761496671514</v>
      </c>
      <c r="AJ35" s="95"/>
      <c r="AK35" s="95"/>
      <c r="AL35" s="95"/>
      <c r="AM35" s="95"/>
      <c r="AN35" s="95"/>
      <c r="AO35" s="69"/>
      <c r="AP35" s="70">
        <f>AP34-AP10</f>
        <v>3628</v>
      </c>
      <c r="AQ35" s="71">
        <f>SUM(AQ11:AQ34)</f>
        <v>3628</v>
      </c>
      <c r="AR35" s="72">
        <f>AVERAGE(AR11:AR34)</f>
        <v>1.1849999999999998</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229</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230</v>
      </c>
      <c r="C44" s="99"/>
      <c r="D44" s="99"/>
      <c r="E44" s="99"/>
      <c r="F44" s="239"/>
      <c r="G44" s="23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239"/>
      <c r="D45" s="239"/>
      <c r="E45" s="239"/>
      <c r="F45" s="239"/>
      <c r="G45" s="23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202</v>
      </c>
      <c r="C46" s="239"/>
      <c r="D46" s="239"/>
      <c r="E46" s="239"/>
      <c r="F46" s="239"/>
      <c r="G46" s="239"/>
      <c r="H46" s="23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180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231</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8" t="s">
        <v>139</v>
      </c>
      <c r="C53" s="130"/>
      <c r="D53" s="130"/>
      <c r="E53" s="130"/>
      <c r="F53" s="130"/>
      <c r="G53" s="130"/>
      <c r="H53" s="130"/>
      <c r="I53" s="180"/>
      <c r="J53" s="180"/>
      <c r="K53" s="180"/>
      <c r="L53" s="180"/>
      <c r="M53" s="180"/>
      <c r="N53" s="180"/>
      <c r="O53" s="180"/>
      <c r="P53" s="180"/>
      <c r="Q53" s="180"/>
      <c r="R53" s="180"/>
      <c r="S53" s="83"/>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222</v>
      </c>
      <c r="C54" s="99"/>
      <c r="D54" s="99"/>
      <c r="E54" s="99"/>
      <c r="F54" s="99"/>
      <c r="G54" s="99"/>
      <c r="H54" s="99"/>
      <c r="I54" s="100"/>
      <c r="J54" s="100"/>
      <c r="K54" s="100"/>
      <c r="L54" s="100"/>
      <c r="M54" s="100"/>
      <c r="N54" s="100"/>
      <c r="O54" s="100"/>
      <c r="P54" s="100"/>
      <c r="Q54" s="100"/>
      <c r="R54" s="100"/>
      <c r="S54" s="170"/>
      <c r="T54" s="170"/>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99"/>
      <c r="H55" s="99"/>
      <c r="I55" s="100"/>
      <c r="J55" s="100"/>
      <c r="K55" s="100"/>
      <c r="L55" s="100"/>
      <c r="M55" s="100"/>
      <c r="N55" s="100"/>
      <c r="O55" s="100"/>
      <c r="P55" s="100"/>
      <c r="Q55" s="100"/>
      <c r="R55" s="100"/>
      <c r="S55" s="170"/>
      <c r="T55" s="170"/>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221</v>
      </c>
      <c r="C56" s="99"/>
      <c r="D56" s="99"/>
      <c r="E56" s="99"/>
      <c r="F56" s="99"/>
      <c r="G56" s="99"/>
      <c r="H56" s="99"/>
      <c r="I56" s="100"/>
      <c r="J56" s="100"/>
      <c r="K56" s="100"/>
      <c r="L56" s="100"/>
      <c r="M56" s="100"/>
      <c r="N56" s="100"/>
      <c r="O56" s="100"/>
      <c r="P56" s="100"/>
      <c r="Q56" s="100"/>
      <c r="R56" s="100"/>
      <c r="S56" s="83"/>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14"/>
      <c r="C57" s="99"/>
      <c r="D57" s="99"/>
      <c r="E57" s="99"/>
      <c r="F57" s="99"/>
      <c r="G57" s="99"/>
      <c r="H57" s="99"/>
      <c r="I57" s="100"/>
      <c r="J57" s="100"/>
      <c r="K57" s="100"/>
      <c r="L57" s="100"/>
      <c r="M57" s="100"/>
      <c r="N57" s="100"/>
      <c r="O57" s="100"/>
      <c r="P57" s="100"/>
      <c r="Q57" s="100"/>
      <c r="R57" s="100"/>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24"/>
      <c r="C58" s="99"/>
      <c r="D58" s="99"/>
      <c r="E58" s="99"/>
      <c r="F58" s="99"/>
      <c r="G58" s="99"/>
      <c r="H58" s="99"/>
      <c r="I58" s="100"/>
      <c r="J58" s="100"/>
      <c r="K58" s="100"/>
      <c r="L58" s="100"/>
      <c r="M58" s="100"/>
      <c r="N58" s="100"/>
      <c r="O58" s="100"/>
      <c r="P58" s="100"/>
      <c r="Q58" s="100"/>
      <c r="R58" s="100"/>
      <c r="S58" s="156"/>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1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2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114"/>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81"/>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B72" s="149"/>
      <c r="C72" s="99"/>
      <c r="D72" s="99"/>
      <c r="E72" s="99"/>
      <c r="F72" s="99"/>
      <c r="G72" s="99"/>
      <c r="H72" s="99"/>
      <c r="I72" s="100"/>
      <c r="J72" s="100"/>
      <c r="K72" s="100"/>
      <c r="L72" s="100"/>
      <c r="M72" s="100"/>
      <c r="N72" s="100"/>
      <c r="O72" s="100"/>
      <c r="P72" s="100"/>
      <c r="Q72" s="100"/>
      <c r="R72" s="100"/>
      <c r="S72" s="83"/>
      <c r="T72" s="83"/>
      <c r="U72" s="83"/>
      <c r="V72" s="83"/>
      <c r="W72" s="98"/>
      <c r="X72" s="98"/>
      <c r="Y72" s="98"/>
      <c r="Z72" s="98"/>
      <c r="AA72" s="98"/>
      <c r="AB72" s="98"/>
      <c r="AC72" s="98"/>
      <c r="AD72" s="98"/>
      <c r="AE72" s="98"/>
      <c r="AM72" s="20"/>
      <c r="AN72" s="96"/>
      <c r="AO72" s="96"/>
      <c r="AP72" s="96"/>
      <c r="AQ72" s="96"/>
      <c r="AR72" s="98"/>
      <c r="AV72" s="113"/>
      <c r="AW72" s="113"/>
      <c r="AY72" s="97"/>
    </row>
    <row r="73" spans="1:51" x14ac:dyDescent="0.25">
      <c r="A73" s="98"/>
      <c r="B73" s="117"/>
      <c r="C73" s="115"/>
      <c r="D73" s="109"/>
      <c r="E73" s="115"/>
      <c r="F73" s="115"/>
      <c r="G73" s="99"/>
      <c r="H73" s="99"/>
      <c r="I73" s="99"/>
      <c r="J73" s="100"/>
      <c r="K73" s="100"/>
      <c r="L73" s="100"/>
      <c r="M73" s="100"/>
      <c r="N73" s="100"/>
      <c r="O73" s="100"/>
      <c r="P73" s="100"/>
      <c r="Q73" s="100"/>
      <c r="R73" s="100"/>
      <c r="S73" s="100"/>
      <c r="T73" s="101"/>
      <c r="U73" s="79"/>
      <c r="V73" s="79"/>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A76" s="98"/>
      <c r="B76" s="118"/>
      <c r="C76" s="119"/>
      <c r="D76" s="120"/>
      <c r="E76" s="119"/>
      <c r="F76" s="119"/>
      <c r="G76" s="119"/>
      <c r="H76" s="119"/>
      <c r="I76" s="119"/>
      <c r="J76" s="121"/>
      <c r="K76" s="121"/>
      <c r="L76" s="121"/>
      <c r="M76" s="121"/>
      <c r="N76" s="121"/>
      <c r="O76" s="121"/>
      <c r="P76" s="121"/>
      <c r="Q76" s="121"/>
      <c r="R76" s="121"/>
      <c r="S76" s="121"/>
      <c r="T76" s="122"/>
      <c r="U76" s="123"/>
      <c r="V76" s="123"/>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AS79" s="94"/>
      <c r="AT79" s="94"/>
      <c r="AU79" s="94"/>
      <c r="AV79" s="94"/>
      <c r="AW79" s="94"/>
      <c r="AX79" s="94"/>
      <c r="AY79" s="94"/>
    </row>
    <row r="80" spans="1:51" x14ac:dyDescent="0.25">
      <c r="O80" s="12"/>
      <c r="P80" s="96"/>
      <c r="Q80" s="96"/>
      <c r="R80" s="96"/>
      <c r="S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Q82" s="96"/>
      <c r="R82" s="96"/>
      <c r="S82" s="96"/>
      <c r="T82" s="96"/>
      <c r="AS82" s="94"/>
      <c r="AT82" s="94"/>
      <c r="AU82" s="94"/>
      <c r="AV82" s="94"/>
      <c r="AW82" s="94"/>
      <c r="AX82" s="94"/>
      <c r="AY82" s="94"/>
    </row>
    <row r="83" spans="15:51" x14ac:dyDescent="0.25">
      <c r="O83" s="12"/>
      <c r="P83" s="96"/>
      <c r="T83" s="96"/>
      <c r="AS83" s="94"/>
      <c r="AT83" s="94"/>
      <c r="AU83" s="94"/>
      <c r="AV83" s="94"/>
      <c r="AW83" s="94"/>
      <c r="AX83" s="94"/>
      <c r="AY83" s="94"/>
    </row>
    <row r="84" spans="15:51" x14ac:dyDescent="0.25">
      <c r="O84" s="96"/>
      <c r="Q84" s="96"/>
      <c r="R84" s="96"/>
      <c r="S84" s="96"/>
      <c r="AS84" s="94"/>
      <c r="AT84" s="94"/>
      <c r="AU84" s="94"/>
      <c r="AV84" s="94"/>
      <c r="AW84" s="94"/>
      <c r="AX84" s="94"/>
      <c r="AY84" s="94"/>
    </row>
    <row r="85" spans="15:51" x14ac:dyDescent="0.25">
      <c r="O85" s="12"/>
      <c r="P85" s="96"/>
      <c r="Q85" s="96"/>
      <c r="R85" s="96"/>
      <c r="S85" s="96"/>
      <c r="T85" s="96"/>
      <c r="AS85" s="94"/>
      <c r="AT85" s="94"/>
      <c r="AU85" s="94"/>
      <c r="AV85" s="94"/>
      <c r="AW85" s="94"/>
      <c r="AX85" s="94"/>
      <c r="AY85" s="94"/>
    </row>
    <row r="86" spans="15:51" x14ac:dyDescent="0.25">
      <c r="O86" s="12"/>
      <c r="P86" s="96"/>
      <c r="Q86" s="96"/>
      <c r="R86" s="96"/>
      <c r="S86" s="96"/>
      <c r="T86" s="96"/>
      <c r="U86" s="96"/>
      <c r="AS86" s="94"/>
      <c r="AT86" s="94"/>
      <c r="AU86" s="94"/>
      <c r="AV86" s="94"/>
      <c r="AW86" s="94"/>
      <c r="AX86" s="94"/>
      <c r="AY86" s="94"/>
    </row>
    <row r="87" spans="15:51" x14ac:dyDescent="0.25">
      <c r="O87" s="12"/>
      <c r="P87" s="96"/>
      <c r="T87" s="96"/>
      <c r="U87" s="96"/>
      <c r="AS87" s="94"/>
      <c r="AT87" s="94"/>
      <c r="AU87" s="94"/>
      <c r="AV87" s="94"/>
      <c r="AW87" s="94"/>
      <c r="AX87" s="94"/>
      <c r="AY87" s="94"/>
    </row>
    <row r="99" spans="45:51" x14ac:dyDescent="0.25">
      <c r="AS99" s="94"/>
      <c r="AT99" s="94"/>
      <c r="AU99" s="94"/>
      <c r="AV99" s="94"/>
      <c r="AW99" s="94"/>
      <c r="AX99" s="94"/>
      <c r="AY99" s="94"/>
    </row>
  </sheetData>
  <protectedRanges>
    <protectedRange sqref="S73:T76"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3:R76" name="Range2_12_1_6_1_1"/>
    <protectedRange sqref="L73:M76" name="Range2_2_12_1_7_1_1"/>
    <protectedRange sqref="AS11:AS15" name="Range1_4_1_1_1_1"/>
    <protectedRange sqref="J11:J15 J26:J34" name="Range1_1_2_1_10_1_1_1_1"/>
    <protectedRange sqref="S38:S72" name="Range2_12_3_1_1_1_1"/>
    <protectedRange sqref="D38:H38 N60:R72 N38:R52" name="Range2_12_1_3_1_1_1_1"/>
    <protectedRange sqref="I38:M38 E60:M72 E39:M43 E45:M52 F44:M44" name="Range2_2_12_1_6_1_1_1_1"/>
    <protectedRange sqref="D60:D72 D39:D43 D45:D52" name="Range2_1_1_1_1_11_1_1_1_1_1_1"/>
    <protectedRange sqref="C60:C72 C39:C43 C45: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3:K76" name="Range2_2_12_1_4_1_1_1_1_1_1_1_1_1_1_1_1_1_1_1"/>
    <protectedRange sqref="I73:I76" name="Range2_2_12_1_7_1_1_2_2_1_2"/>
    <protectedRange sqref="F73:H76" name="Range2_2_12_1_3_1_2_1_1_1_1_2_1_1_1_1_1_1_1_1_1_1_1"/>
    <protectedRange sqref="E73:E76"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Q10" name="Range1_16_3_1_1_1_1_1_4"/>
    <protectedRange sqref="N59:R59" name="Range2_12_1_3_1_1_1_1_2_1_2_2_2_2"/>
    <protectedRange sqref="I59:M59" name="Range2_2_12_1_6_1_1_1_1_3_1_2_2_2_3"/>
    <protectedRange sqref="G59:H59" name="Range2_2_12_1_6_1_1_1_1_2_2_1_2_2_2_2"/>
    <protectedRange sqref="E59:F59" name="Range2_2_12_1_6_1_1_1_1_3_1_2_2_2_1_2_2_2_2"/>
    <protectedRange sqref="D59" name="Range2_1_1_1_1_11_1_1_1_1_1_1_3_1_2_2_2_1_2_2_2_2"/>
    <protectedRange sqref="C59" name="Range2_1_2_1_1_1_1_1_3_1_2_2_1_2_1_2_2_2_2"/>
    <protectedRange sqref="N58:R58" name="Range2_12_1_3_1_1_1_1_2_1_2_2_2_2_2"/>
    <protectedRange sqref="I58:M58" name="Range2_2_12_1_6_1_1_1_1_3_1_2_2_2_3_2"/>
    <protectedRange sqref="E58:H58" name="Range2_2_12_1_6_1_1_1_1_2_2_1_2_2_2_2_2"/>
    <protectedRange sqref="D58" name="Range2_1_1_1_1_11_1_1_1_1_1_1_2_2_1_2_2_2_2_2"/>
    <protectedRange sqref="C58" name="Range2_1_2_1_1_1_1_1_2_1_2_1_2_2_2_2_2"/>
    <protectedRange sqref="N57:R57" name="Range2_12_1_3_1_1_1_1_2_1_2_2_2_2_2_2_3_2"/>
    <protectedRange sqref="I57:M57" name="Range2_2_12_1_6_1_1_1_1_3_1_2_2_2_3_2_2_3_2"/>
    <protectedRange sqref="G57:H57" name="Range2_2_12_1_6_1_1_1_1_2_2_1_2_2_2_2_2_2_3_2"/>
    <protectedRange sqref="E57:F57" name="Range2_2_12_1_6_1_1_1_1_3_1_2_2_2_1_2_2_2_2_2_2_2_2"/>
    <protectedRange sqref="D57" name="Range2_1_1_1_1_11_1_1_1_1_1_1_3_1_2_2_2_1_2_2_2_2_2_2_2_2"/>
    <protectedRange sqref="C57" name="Range2_1_2_1_1_1_1_1_3_1_2_2_1_2_1_2_2_2_2_2_2_2_2"/>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4" name="Range2_2_12_1_6_1_1_1_1_2"/>
    <protectedRange sqref="D44" name="Range2_1_1_1_1_11_1_1_1_1_1_1_2"/>
    <protectedRange sqref="C44" name="Range2_1_2_1_1_1_1_1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N55:R56" name="Range2_12_1_3_1_1_1_1_2_1_2_2_2_2_2_2_3_2_2"/>
    <protectedRange sqref="I55:M56" name="Range2_2_12_1_6_1_1_1_1_3_1_2_2_2_3_2_2_3_2_2"/>
    <protectedRange sqref="E55:H55 G56:H56" name="Range2_2_12_1_6_1_1_1_1_2_2_1_2_2_2_2_2_2_3_2_2"/>
    <protectedRange sqref="D55" name="Range2_1_1_1_1_11_1_1_1_1_1_1_2_2_1_2_2_2_2_2_2_3_2_2"/>
    <protectedRange sqref="E56:F56" name="Range2_2_12_1_6_1_1_1_1_3_1_2_2_2_1_2_2_2_2_2_2_2_2_2"/>
    <protectedRange sqref="D56" name="Range2_1_1_1_1_11_1_1_1_1_1_1_3_1_2_2_2_1_2_2_2_2_2_2_2_2_2"/>
    <protectedRange sqref="C55" name="Range2_1_2_1_1_1_1_1_2_1_2_1_2_2_2_2_2_2_3_2_2"/>
    <protectedRange sqref="C56" name="Range2_1_2_1_1_1_1_1_3_1_2_2_1_2_1_2_2_2_2_2_2_2_2_2"/>
    <protectedRange sqref="N54:R54" name="Range2_12_1_3_1_1_1_1_2_3_2_2_2_2_2_1_2_2_2"/>
    <protectedRange sqref="I54:M54" name="Range2_2_12_1_6_1_1_1_1_3_3_2_2_2_2_2_1_2_2_2"/>
    <protectedRange sqref="G54:H54" name="Range2_2_12_1_6_1_1_1_1_2_2_3_2_2_2_2_2_1_2_2_2"/>
    <protectedRange sqref="E54:F54" name="Range2_2_12_1_6_1_1_1_1_3_1_2_2_2_3_2_2_2_2_2_1_2_2_2"/>
    <protectedRange sqref="D54" name="Range2_1_1_1_1_11_1_1_1_1_1_1_3_1_2_2_2_3_2_2_2_2_2_1_2_2_2"/>
    <protectedRange sqref="C54" name="Range2_1_2_1_1_1_1_1_3_1_2_2_1_2_3_2_2_2_2_2_1_2_2_2"/>
    <protectedRange sqref="N53:R53" name="Range2_12_1_3_1_1_1_1_2_1_2_2_2_2_2_2_1_2_2_2"/>
    <protectedRange sqref="I53:M53" name="Range2_2_12_1_6_1_1_1_1_3_1_2_2_2_3_2_2_1_2_2_2"/>
    <protectedRange sqref="E53:H53" name="Range2_2_12_1_6_1_1_1_1_2_2_1_2_2_2_2_2_2_1_2_2_2"/>
    <protectedRange sqref="D53" name="Range2_1_1_1_1_11_1_1_1_1_1_1_2_2_1_2_2_2_2_2_2_1_2_2_2"/>
    <protectedRange sqref="C53" name="Range2_1_2_1_1_1_1_1_2_1_2_1_2_2_2_2_2_2_1_2_2_2"/>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3"/>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444" priority="36" operator="containsText" text="N/A">
      <formula>NOT(ISERROR(SEARCH("N/A",X11)))</formula>
    </cfRule>
    <cfRule type="cellIs" dxfId="443" priority="49" operator="equal">
      <formula>0</formula>
    </cfRule>
  </conditionalFormatting>
  <conditionalFormatting sqref="AC11:AE34 X11:Y34 AA11:AA34">
    <cfRule type="cellIs" dxfId="442" priority="48" operator="greaterThanOrEqual">
      <formula>1185</formula>
    </cfRule>
  </conditionalFormatting>
  <conditionalFormatting sqref="AC11:AE34 X11:Y34 AA11:AA34">
    <cfRule type="cellIs" dxfId="441" priority="47" operator="between">
      <formula>0.1</formula>
      <formula>1184</formula>
    </cfRule>
  </conditionalFormatting>
  <conditionalFormatting sqref="X8">
    <cfRule type="cellIs" dxfId="440" priority="46" operator="equal">
      <formula>0</formula>
    </cfRule>
  </conditionalFormatting>
  <conditionalFormatting sqref="X8">
    <cfRule type="cellIs" dxfId="439" priority="45" operator="greaterThan">
      <formula>1179</formula>
    </cfRule>
  </conditionalFormatting>
  <conditionalFormatting sqref="X8">
    <cfRule type="cellIs" dxfId="438" priority="44" operator="greaterThan">
      <formula>99</formula>
    </cfRule>
  </conditionalFormatting>
  <conditionalFormatting sqref="X8">
    <cfRule type="cellIs" dxfId="437" priority="43" operator="greaterThan">
      <formula>0.99</formula>
    </cfRule>
  </conditionalFormatting>
  <conditionalFormatting sqref="AB8">
    <cfRule type="cellIs" dxfId="436" priority="42" operator="equal">
      <formula>0</formula>
    </cfRule>
  </conditionalFormatting>
  <conditionalFormatting sqref="AB8">
    <cfRule type="cellIs" dxfId="435" priority="41" operator="greaterThan">
      <formula>1179</formula>
    </cfRule>
  </conditionalFormatting>
  <conditionalFormatting sqref="AB8">
    <cfRule type="cellIs" dxfId="434" priority="40" operator="greaterThan">
      <formula>99</formula>
    </cfRule>
  </conditionalFormatting>
  <conditionalFormatting sqref="AB8">
    <cfRule type="cellIs" dxfId="433" priority="39" operator="greaterThan">
      <formula>0.99</formula>
    </cfRule>
  </conditionalFormatting>
  <conditionalFormatting sqref="AH11:AH31">
    <cfRule type="cellIs" dxfId="432" priority="37" operator="greaterThan">
      <formula>$AH$8</formula>
    </cfRule>
    <cfRule type="cellIs" dxfId="431" priority="38" operator="greaterThan">
      <formula>$AH$8</formula>
    </cfRule>
  </conditionalFormatting>
  <conditionalFormatting sqref="AB11:AB34">
    <cfRule type="containsText" dxfId="430" priority="32" operator="containsText" text="N/A">
      <formula>NOT(ISERROR(SEARCH("N/A",AB11)))</formula>
    </cfRule>
    <cfRule type="cellIs" dxfId="429" priority="35" operator="equal">
      <formula>0</formula>
    </cfRule>
  </conditionalFormatting>
  <conditionalFormatting sqref="AB11:AB34">
    <cfRule type="cellIs" dxfId="428" priority="34" operator="greaterThanOrEqual">
      <formula>1185</formula>
    </cfRule>
  </conditionalFormatting>
  <conditionalFormatting sqref="AB11:AB34">
    <cfRule type="cellIs" dxfId="427" priority="33" operator="between">
      <formula>0.1</formula>
      <formula>1184</formula>
    </cfRule>
  </conditionalFormatting>
  <conditionalFormatting sqref="AO11:AO34 AN11:AN35">
    <cfRule type="cellIs" dxfId="426" priority="31" operator="equal">
      <formula>0</formula>
    </cfRule>
  </conditionalFormatting>
  <conditionalFormatting sqref="AO11:AO34 AN11:AN35">
    <cfRule type="cellIs" dxfId="425" priority="30" operator="greaterThan">
      <formula>1179</formula>
    </cfRule>
  </conditionalFormatting>
  <conditionalFormatting sqref="AO11:AO34 AN11:AN35">
    <cfRule type="cellIs" dxfId="424" priority="29" operator="greaterThan">
      <formula>99</formula>
    </cfRule>
  </conditionalFormatting>
  <conditionalFormatting sqref="AO11:AO34 AN11:AN35">
    <cfRule type="cellIs" dxfId="423" priority="28" operator="greaterThan">
      <formula>0.99</formula>
    </cfRule>
  </conditionalFormatting>
  <conditionalFormatting sqref="AQ11:AQ34">
    <cfRule type="cellIs" dxfId="422" priority="27" operator="equal">
      <formula>0</formula>
    </cfRule>
  </conditionalFormatting>
  <conditionalFormatting sqref="AQ11:AQ34">
    <cfRule type="cellIs" dxfId="421" priority="26" operator="greaterThan">
      <formula>1179</formula>
    </cfRule>
  </conditionalFormatting>
  <conditionalFormatting sqref="AQ11:AQ34">
    <cfRule type="cellIs" dxfId="420" priority="25" operator="greaterThan">
      <formula>99</formula>
    </cfRule>
  </conditionalFormatting>
  <conditionalFormatting sqref="AQ11:AQ34">
    <cfRule type="cellIs" dxfId="419" priority="24" operator="greaterThan">
      <formula>0.99</formula>
    </cfRule>
  </conditionalFormatting>
  <conditionalFormatting sqref="Z11:Z34">
    <cfRule type="containsText" dxfId="418" priority="20" operator="containsText" text="N/A">
      <formula>NOT(ISERROR(SEARCH("N/A",Z11)))</formula>
    </cfRule>
    <cfRule type="cellIs" dxfId="417" priority="23" operator="equal">
      <formula>0</formula>
    </cfRule>
  </conditionalFormatting>
  <conditionalFormatting sqref="Z11:Z34">
    <cfRule type="cellIs" dxfId="416" priority="22" operator="greaterThanOrEqual">
      <formula>1185</formula>
    </cfRule>
  </conditionalFormatting>
  <conditionalFormatting sqref="Z11:Z34">
    <cfRule type="cellIs" dxfId="415" priority="21" operator="between">
      <formula>0.1</formula>
      <formula>1184</formula>
    </cfRule>
  </conditionalFormatting>
  <conditionalFormatting sqref="AJ11:AN35">
    <cfRule type="cellIs" dxfId="414" priority="19" operator="equal">
      <formula>0</formula>
    </cfRule>
  </conditionalFormatting>
  <conditionalFormatting sqref="AJ11:AN35">
    <cfRule type="cellIs" dxfId="413" priority="18" operator="greaterThan">
      <formula>1179</formula>
    </cfRule>
  </conditionalFormatting>
  <conditionalFormatting sqref="AJ11:AN35">
    <cfRule type="cellIs" dxfId="412" priority="17" operator="greaterThan">
      <formula>99</formula>
    </cfRule>
  </conditionalFormatting>
  <conditionalFormatting sqref="AJ11:AN35">
    <cfRule type="cellIs" dxfId="411" priority="16" operator="greaterThan">
      <formula>0.99</formula>
    </cfRule>
  </conditionalFormatting>
  <conditionalFormatting sqref="AP11:AP34">
    <cfRule type="cellIs" dxfId="410" priority="15" operator="equal">
      <formula>0</formula>
    </cfRule>
  </conditionalFormatting>
  <conditionalFormatting sqref="AP11:AP34">
    <cfRule type="cellIs" dxfId="409" priority="14" operator="greaterThan">
      <formula>1179</formula>
    </cfRule>
  </conditionalFormatting>
  <conditionalFormatting sqref="AP11:AP34">
    <cfRule type="cellIs" dxfId="408" priority="13" operator="greaterThan">
      <formula>99</formula>
    </cfRule>
  </conditionalFormatting>
  <conditionalFormatting sqref="AP11:AP34">
    <cfRule type="cellIs" dxfId="407" priority="12" operator="greaterThan">
      <formula>0.99</formula>
    </cfRule>
  </conditionalFormatting>
  <conditionalFormatting sqref="AH32:AH34">
    <cfRule type="cellIs" dxfId="406" priority="10" operator="greaterThan">
      <formula>$AH$8</formula>
    </cfRule>
    <cfRule type="cellIs" dxfId="405" priority="11" operator="greaterThan">
      <formula>$AH$8</formula>
    </cfRule>
  </conditionalFormatting>
  <conditionalFormatting sqref="AI11:AI34">
    <cfRule type="cellIs" dxfId="404" priority="9" operator="greaterThan">
      <formula>$AI$8</formula>
    </cfRule>
  </conditionalFormatting>
  <conditionalFormatting sqref="AL32:AN34 AL11:AL34">
    <cfRule type="cellIs" dxfId="403" priority="8" operator="equal">
      <formula>0</formula>
    </cfRule>
  </conditionalFormatting>
  <conditionalFormatting sqref="AL32:AN34 AL11:AL34">
    <cfRule type="cellIs" dxfId="402" priority="7" operator="greaterThan">
      <formula>1179</formula>
    </cfRule>
  </conditionalFormatting>
  <conditionalFormatting sqref="AL32:AN34 AL11:AL34">
    <cfRule type="cellIs" dxfId="401" priority="6" operator="greaterThan">
      <formula>99</formula>
    </cfRule>
  </conditionalFormatting>
  <conditionalFormatting sqref="AL32:AN34 AL11:AL34">
    <cfRule type="cellIs" dxfId="400" priority="5" operator="greaterThan">
      <formula>0.99</formula>
    </cfRule>
  </conditionalFormatting>
  <conditionalFormatting sqref="AM16:AM34">
    <cfRule type="cellIs" dxfId="399" priority="4" operator="equal">
      <formula>0</formula>
    </cfRule>
  </conditionalFormatting>
  <conditionalFormatting sqref="AM16:AM34">
    <cfRule type="cellIs" dxfId="398" priority="3" operator="greaterThan">
      <formula>1179</formula>
    </cfRule>
  </conditionalFormatting>
  <conditionalFormatting sqref="AM16:AM34">
    <cfRule type="cellIs" dxfId="397" priority="2" operator="greaterThan">
      <formula>99</formula>
    </cfRule>
  </conditionalFormatting>
  <conditionalFormatting sqref="AM16:AM34">
    <cfRule type="cellIs" dxfId="396"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9"/>
  <sheetViews>
    <sheetView showWhiteSpace="0" topLeftCell="A36" zoomScaleNormal="100" workbookViewId="0">
      <selection activeCell="B53" sqref="B53:B56"/>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87"/>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90" t="s">
        <v>10</v>
      </c>
      <c r="I7" s="108" t="s">
        <v>11</v>
      </c>
      <c r="J7" s="108" t="s">
        <v>12</v>
      </c>
      <c r="K7" s="108" t="s">
        <v>13</v>
      </c>
      <c r="L7" s="12"/>
      <c r="M7" s="12"/>
      <c r="N7" s="12"/>
      <c r="O7" s="190"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42575</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30664</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88" t="s">
        <v>51</v>
      </c>
      <c r="V9" s="188" t="s">
        <v>52</v>
      </c>
      <c r="W9" s="233" t="s">
        <v>53</v>
      </c>
      <c r="X9" s="234" t="s">
        <v>54</v>
      </c>
      <c r="Y9" s="235"/>
      <c r="Z9" s="235"/>
      <c r="AA9" s="235"/>
      <c r="AB9" s="235"/>
      <c r="AC9" s="235"/>
      <c r="AD9" s="235"/>
      <c r="AE9" s="236"/>
      <c r="AF9" s="186" t="s">
        <v>55</v>
      </c>
      <c r="AG9" s="186" t="s">
        <v>56</v>
      </c>
      <c r="AH9" s="222" t="s">
        <v>57</v>
      </c>
      <c r="AI9" s="237" t="s">
        <v>58</v>
      </c>
      <c r="AJ9" s="188" t="s">
        <v>59</v>
      </c>
      <c r="AK9" s="188" t="s">
        <v>60</v>
      </c>
      <c r="AL9" s="188" t="s">
        <v>61</v>
      </c>
      <c r="AM9" s="188" t="s">
        <v>62</v>
      </c>
      <c r="AN9" s="188" t="s">
        <v>63</v>
      </c>
      <c r="AO9" s="188" t="s">
        <v>64</v>
      </c>
      <c r="AP9" s="188" t="s">
        <v>65</v>
      </c>
      <c r="AQ9" s="220" t="s">
        <v>66</v>
      </c>
      <c r="AR9" s="188" t="s">
        <v>67</v>
      </c>
      <c r="AS9" s="222" t="s">
        <v>68</v>
      </c>
      <c r="AV9" s="35" t="s">
        <v>69</v>
      </c>
      <c r="AW9" s="35" t="s">
        <v>70</v>
      </c>
      <c r="AY9" s="36" t="s">
        <v>71</v>
      </c>
    </row>
    <row r="10" spans="2:51" x14ac:dyDescent="0.25">
      <c r="B10" s="188" t="s">
        <v>72</v>
      </c>
      <c r="C10" s="188" t="s">
        <v>73</v>
      </c>
      <c r="D10" s="188" t="s">
        <v>74</v>
      </c>
      <c r="E10" s="188" t="s">
        <v>75</v>
      </c>
      <c r="F10" s="188" t="s">
        <v>74</v>
      </c>
      <c r="G10" s="188" t="s">
        <v>75</v>
      </c>
      <c r="H10" s="216"/>
      <c r="I10" s="188" t="s">
        <v>75</v>
      </c>
      <c r="J10" s="188" t="s">
        <v>75</v>
      </c>
      <c r="K10" s="188" t="s">
        <v>75</v>
      </c>
      <c r="L10" s="28" t="s">
        <v>29</v>
      </c>
      <c r="M10" s="219"/>
      <c r="N10" s="28" t="s">
        <v>29</v>
      </c>
      <c r="O10" s="221"/>
      <c r="P10" s="221"/>
      <c r="Q10" s="1">
        <f>'JULY 23'!Q34</f>
        <v>10409461</v>
      </c>
      <c r="R10" s="230"/>
      <c r="S10" s="231"/>
      <c r="T10" s="232"/>
      <c r="U10" s="188" t="s">
        <v>75</v>
      </c>
      <c r="V10" s="188" t="s">
        <v>75</v>
      </c>
      <c r="W10" s="233"/>
      <c r="X10" s="37" t="s">
        <v>76</v>
      </c>
      <c r="Y10" s="37" t="s">
        <v>77</v>
      </c>
      <c r="Z10" s="37" t="s">
        <v>78</v>
      </c>
      <c r="AA10" s="37" t="s">
        <v>79</v>
      </c>
      <c r="AB10" s="37" t="s">
        <v>80</v>
      </c>
      <c r="AC10" s="37" t="s">
        <v>81</v>
      </c>
      <c r="AD10" s="37" t="s">
        <v>82</v>
      </c>
      <c r="AE10" s="37" t="s">
        <v>83</v>
      </c>
      <c r="AF10" s="38"/>
      <c r="AG10" s="1">
        <f>'JULY 23'!AG34</f>
        <v>48640728</v>
      </c>
      <c r="AH10" s="222"/>
      <c r="AI10" s="238"/>
      <c r="AJ10" s="188" t="s">
        <v>84</v>
      </c>
      <c r="AK10" s="188" t="s">
        <v>84</v>
      </c>
      <c r="AL10" s="188" t="s">
        <v>84</v>
      </c>
      <c r="AM10" s="188" t="s">
        <v>84</v>
      </c>
      <c r="AN10" s="188" t="s">
        <v>84</v>
      </c>
      <c r="AO10" s="188" t="s">
        <v>84</v>
      </c>
      <c r="AP10" s="1">
        <f>'JULY 23'!AP34</f>
        <v>11057875</v>
      </c>
      <c r="AQ10" s="221"/>
      <c r="AR10" s="189" t="s">
        <v>85</v>
      </c>
      <c r="AS10" s="222"/>
      <c r="AV10" s="39" t="s">
        <v>86</v>
      </c>
      <c r="AW10" s="39" t="s">
        <v>87</v>
      </c>
      <c r="AY10" s="80" t="s">
        <v>126</v>
      </c>
    </row>
    <row r="11" spans="2:51" x14ac:dyDescent="0.25">
      <c r="B11" s="40">
        <v>2</v>
      </c>
      <c r="C11" s="40">
        <v>4.1666666666666664E-2</v>
      </c>
      <c r="D11" s="102">
        <v>4</v>
      </c>
      <c r="E11" s="41">
        <f t="shared" ref="E11:E34" si="0">D11/1.42</f>
        <v>2.8169014084507045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135</v>
      </c>
      <c r="P11" s="103">
        <v>110</v>
      </c>
      <c r="Q11" s="103">
        <v>10414250</v>
      </c>
      <c r="R11" s="46">
        <f>IF(ISBLANK(Q11),"-",Q11-Q10)</f>
        <v>4789</v>
      </c>
      <c r="S11" s="47">
        <f>R11*24/1000</f>
        <v>114.93600000000001</v>
      </c>
      <c r="T11" s="47">
        <f>R11/1000</f>
        <v>4.7889999999999997</v>
      </c>
      <c r="U11" s="104">
        <v>4.9000000000000004</v>
      </c>
      <c r="V11" s="104">
        <f>U11</f>
        <v>4.9000000000000004</v>
      </c>
      <c r="W11" s="105" t="s">
        <v>131</v>
      </c>
      <c r="X11" s="107">
        <v>0</v>
      </c>
      <c r="Y11" s="107">
        <v>0</v>
      </c>
      <c r="Z11" s="107">
        <v>1187</v>
      </c>
      <c r="AA11" s="107">
        <v>1185</v>
      </c>
      <c r="AB11" s="107">
        <v>1056</v>
      </c>
      <c r="AC11" s="48" t="s">
        <v>90</v>
      </c>
      <c r="AD11" s="48" t="s">
        <v>90</v>
      </c>
      <c r="AE11" s="48" t="s">
        <v>90</v>
      </c>
      <c r="AF11" s="106" t="s">
        <v>90</v>
      </c>
      <c r="AG11" s="112">
        <v>48641878</v>
      </c>
      <c r="AH11" s="49">
        <f>IF(ISBLANK(AG11),"-",AG11-AG10)</f>
        <v>1150</v>
      </c>
      <c r="AI11" s="50">
        <f>AH11/T11</f>
        <v>240.13363959072876</v>
      </c>
      <c r="AJ11" s="95">
        <v>0</v>
      </c>
      <c r="AK11" s="95">
        <v>0</v>
      </c>
      <c r="AL11" s="95">
        <v>1</v>
      </c>
      <c r="AM11" s="95">
        <v>1</v>
      </c>
      <c r="AN11" s="95">
        <v>1</v>
      </c>
      <c r="AO11" s="95">
        <v>0.5</v>
      </c>
      <c r="AP11" s="107">
        <v>11058582</v>
      </c>
      <c r="AQ11" s="107">
        <f t="shared" ref="AQ11:AQ34" si="1">AP11-AP10</f>
        <v>707</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133</v>
      </c>
      <c r="P12" s="103">
        <v>110</v>
      </c>
      <c r="Q12" s="103">
        <v>10418935</v>
      </c>
      <c r="R12" s="46">
        <f t="shared" ref="R12:R34" si="4">IF(ISBLANK(Q12),"-",Q12-Q11)</f>
        <v>4685</v>
      </c>
      <c r="S12" s="47">
        <f t="shared" ref="S12:S34" si="5">R12*24/1000</f>
        <v>112.44</v>
      </c>
      <c r="T12" s="47">
        <f t="shared" ref="T12:T34" si="6">R12/1000</f>
        <v>4.6849999999999996</v>
      </c>
      <c r="U12" s="104">
        <v>6.7</v>
      </c>
      <c r="V12" s="104">
        <f t="shared" ref="V12:V34" si="7">U12</f>
        <v>6.7</v>
      </c>
      <c r="W12" s="105" t="s">
        <v>131</v>
      </c>
      <c r="X12" s="107">
        <v>0</v>
      </c>
      <c r="Y12" s="107">
        <v>0</v>
      </c>
      <c r="Z12" s="107">
        <v>1187</v>
      </c>
      <c r="AA12" s="107">
        <v>1185</v>
      </c>
      <c r="AB12" s="107">
        <v>1056</v>
      </c>
      <c r="AC12" s="48" t="s">
        <v>90</v>
      </c>
      <c r="AD12" s="48" t="s">
        <v>90</v>
      </c>
      <c r="AE12" s="48" t="s">
        <v>90</v>
      </c>
      <c r="AF12" s="106" t="s">
        <v>90</v>
      </c>
      <c r="AG12" s="112">
        <v>48642980</v>
      </c>
      <c r="AH12" s="49">
        <f>IF(ISBLANK(AG12),"-",AG12-AG11)</f>
        <v>1102</v>
      </c>
      <c r="AI12" s="50">
        <f t="shared" ref="AI12:AI34" si="8">AH12/T12</f>
        <v>235.21878335112061</v>
      </c>
      <c r="AJ12" s="95">
        <v>0</v>
      </c>
      <c r="AK12" s="95">
        <v>0</v>
      </c>
      <c r="AL12" s="95">
        <v>1</v>
      </c>
      <c r="AM12" s="95">
        <v>1</v>
      </c>
      <c r="AN12" s="95">
        <v>1</v>
      </c>
      <c r="AO12" s="95">
        <v>0.5</v>
      </c>
      <c r="AP12" s="107">
        <v>11059362</v>
      </c>
      <c r="AQ12" s="107">
        <f t="shared" si="1"/>
        <v>780</v>
      </c>
      <c r="AR12" s="110">
        <v>1.0900000000000001</v>
      </c>
      <c r="AS12" s="52" t="s">
        <v>113</v>
      </c>
      <c r="AV12" s="39" t="s">
        <v>92</v>
      </c>
      <c r="AW12" s="39" t="s">
        <v>93</v>
      </c>
      <c r="AY12" s="80" t="s">
        <v>124</v>
      </c>
    </row>
    <row r="13" spans="2:51" x14ac:dyDescent="0.25">
      <c r="B13" s="40">
        <v>2.0833333333333299</v>
      </c>
      <c r="C13" s="40">
        <v>0.125</v>
      </c>
      <c r="D13" s="102">
        <v>4</v>
      </c>
      <c r="E13" s="41">
        <f t="shared" si="0"/>
        <v>2.8169014084507045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130</v>
      </c>
      <c r="P13" s="103">
        <v>111</v>
      </c>
      <c r="Q13" s="103">
        <v>10423302</v>
      </c>
      <c r="R13" s="46">
        <f t="shared" si="4"/>
        <v>4367</v>
      </c>
      <c r="S13" s="47">
        <f t="shared" si="5"/>
        <v>104.80800000000001</v>
      </c>
      <c r="T13" s="47">
        <f t="shared" si="6"/>
        <v>4.367</v>
      </c>
      <c r="U13" s="104">
        <v>8.4</v>
      </c>
      <c r="V13" s="104">
        <f t="shared" si="7"/>
        <v>8.4</v>
      </c>
      <c r="W13" s="105" t="s">
        <v>131</v>
      </c>
      <c r="X13" s="107">
        <v>0</v>
      </c>
      <c r="Y13" s="107">
        <v>0</v>
      </c>
      <c r="Z13" s="107">
        <v>1187</v>
      </c>
      <c r="AA13" s="107">
        <v>1185</v>
      </c>
      <c r="AB13" s="107">
        <v>1026</v>
      </c>
      <c r="AC13" s="48" t="s">
        <v>90</v>
      </c>
      <c r="AD13" s="48" t="s">
        <v>90</v>
      </c>
      <c r="AE13" s="48" t="s">
        <v>90</v>
      </c>
      <c r="AF13" s="106" t="s">
        <v>90</v>
      </c>
      <c r="AG13" s="112">
        <v>48644060</v>
      </c>
      <c r="AH13" s="49">
        <f>IF(ISBLANK(AG13),"-",AG13-AG12)</f>
        <v>1080</v>
      </c>
      <c r="AI13" s="50">
        <f t="shared" si="8"/>
        <v>247.30936569727501</v>
      </c>
      <c r="AJ13" s="95">
        <v>0</v>
      </c>
      <c r="AK13" s="95">
        <v>0</v>
      </c>
      <c r="AL13" s="95">
        <v>1</v>
      </c>
      <c r="AM13" s="95">
        <v>1</v>
      </c>
      <c r="AN13" s="95">
        <v>1</v>
      </c>
      <c r="AO13" s="95">
        <v>0.5</v>
      </c>
      <c r="AP13" s="107">
        <v>11060096</v>
      </c>
      <c r="AQ13" s="107">
        <f t="shared" si="1"/>
        <v>734</v>
      </c>
      <c r="AR13" s="51"/>
      <c r="AS13" s="52" t="s">
        <v>113</v>
      </c>
      <c r="AV13" s="39" t="s">
        <v>94</v>
      </c>
      <c r="AW13" s="39" t="s">
        <v>95</v>
      </c>
      <c r="AY13" s="80" t="s">
        <v>129</v>
      </c>
    </row>
    <row r="14" spans="2:51" x14ac:dyDescent="0.25">
      <c r="B14" s="40">
        <v>2.125</v>
      </c>
      <c r="C14" s="40">
        <v>0.16666666666666699</v>
      </c>
      <c r="D14" s="102">
        <v>4</v>
      </c>
      <c r="E14" s="41">
        <f t="shared" si="0"/>
        <v>2.8169014084507045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120</v>
      </c>
      <c r="P14" s="103">
        <v>114</v>
      </c>
      <c r="Q14" s="103">
        <v>10427412</v>
      </c>
      <c r="R14" s="46">
        <f t="shared" si="4"/>
        <v>4110</v>
      </c>
      <c r="S14" s="47">
        <f t="shared" si="5"/>
        <v>98.64</v>
      </c>
      <c r="T14" s="47">
        <f t="shared" si="6"/>
        <v>4.1100000000000003</v>
      </c>
      <c r="U14" s="104">
        <v>9.5</v>
      </c>
      <c r="V14" s="104">
        <f t="shared" si="7"/>
        <v>9.5</v>
      </c>
      <c r="W14" s="105" t="s">
        <v>131</v>
      </c>
      <c r="X14" s="107">
        <v>0</v>
      </c>
      <c r="Y14" s="107">
        <v>0</v>
      </c>
      <c r="Z14" s="107">
        <v>1187</v>
      </c>
      <c r="AA14" s="107">
        <v>1185</v>
      </c>
      <c r="AB14" s="107">
        <v>1055</v>
      </c>
      <c r="AC14" s="48" t="s">
        <v>90</v>
      </c>
      <c r="AD14" s="48" t="s">
        <v>90</v>
      </c>
      <c r="AE14" s="48" t="s">
        <v>90</v>
      </c>
      <c r="AF14" s="106" t="s">
        <v>90</v>
      </c>
      <c r="AG14" s="112">
        <v>48645204</v>
      </c>
      <c r="AH14" s="49">
        <f t="shared" ref="AH14:AH34" si="9">IF(ISBLANK(AG14),"-",AG14-AG13)</f>
        <v>1144</v>
      </c>
      <c r="AI14" s="50">
        <f t="shared" si="8"/>
        <v>278.34549878345496</v>
      </c>
      <c r="AJ14" s="95">
        <v>0</v>
      </c>
      <c r="AK14" s="95">
        <v>0</v>
      </c>
      <c r="AL14" s="95">
        <v>1</v>
      </c>
      <c r="AM14" s="95">
        <v>1</v>
      </c>
      <c r="AN14" s="95">
        <v>1</v>
      </c>
      <c r="AO14" s="95">
        <v>0.5</v>
      </c>
      <c r="AP14" s="107">
        <v>11060408</v>
      </c>
      <c r="AQ14" s="107">
        <f>AP14-AP13</f>
        <v>312</v>
      </c>
      <c r="AR14" s="51"/>
      <c r="AS14" s="52" t="s">
        <v>113</v>
      </c>
      <c r="AT14" s="54"/>
      <c r="AV14" s="39" t="s">
        <v>96</v>
      </c>
      <c r="AW14" s="39" t="s">
        <v>97</v>
      </c>
      <c r="AY14" s="80" t="s">
        <v>226</v>
      </c>
    </row>
    <row r="15" spans="2:51" ht="14.25" customHeight="1" x14ac:dyDescent="0.25">
      <c r="B15" s="40">
        <v>2.1666666666666701</v>
      </c>
      <c r="C15" s="40">
        <v>0.20833333333333301</v>
      </c>
      <c r="D15" s="102">
        <v>4</v>
      </c>
      <c r="E15" s="41">
        <f t="shared" si="0"/>
        <v>2.8169014084507045</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123</v>
      </c>
      <c r="P15" s="103">
        <v>118</v>
      </c>
      <c r="Q15" s="103">
        <v>10431654</v>
      </c>
      <c r="R15" s="46">
        <f t="shared" si="4"/>
        <v>4242</v>
      </c>
      <c r="S15" s="47">
        <f t="shared" si="5"/>
        <v>101.80800000000001</v>
      </c>
      <c r="T15" s="47">
        <f t="shared" si="6"/>
        <v>4.242</v>
      </c>
      <c r="U15" s="104">
        <v>9.5</v>
      </c>
      <c r="V15" s="104">
        <f t="shared" si="7"/>
        <v>9.5</v>
      </c>
      <c r="W15" s="105" t="s">
        <v>131</v>
      </c>
      <c r="X15" s="107">
        <v>0</v>
      </c>
      <c r="Y15" s="107">
        <v>0</v>
      </c>
      <c r="Z15" s="107">
        <v>1147</v>
      </c>
      <c r="AA15" s="107">
        <v>1185</v>
      </c>
      <c r="AB15" s="107">
        <v>1056</v>
      </c>
      <c r="AC15" s="48" t="s">
        <v>90</v>
      </c>
      <c r="AD15" s="48" t="s">
        <v>90</v>
      </c>
      <c r="AE15" s="48" t="s">
        <v>90</v>
      </c>
      <c r="AF15" s="106" t="s">
        <v>90</v>
      </c>
      <c r="AG15" s="112">
        <v>48646404</v>
      </c>
      <c r="AH15" s="49">
        <f t="shared" si="9"/>
        <v>1200</v>
      </c>
      <c r="AI15" s="50">
        <f t="shared" si="8"/>
        <v>282.88543140028287</v>
      </c>
      <c r="AJ15" s="95">
        <v>0</v>
      </c>
      <c r="AK15" s="95">
        <v>0</v>
      </c>
      <c r="AL15" s="95">
        <v>1</v>
      </c>
      <c r="AM15" s="95">
        <v>1</v>
      </c>
      <c r="AN15" s="95">
        <v>1</v>
      </c>
      <c r="AO15" s="95">
        <v>0</v>
      </c>
      <c r="AP15" s="107">
        <v>11060408</v>
      </c>
      <c r="AQ15" s="107">
        <f>AP15-AP14</f>
        <v>0</v>
      </c>
      <c r="AR15" s="51"/>
      <c r="AS15" s="52" t="s">
        <v>113</v>
      </c>
      <c r="AV15" s="39" t="s">
        <v>98</v>
      </c>
      <c r="AW15" s="39" t="s">
        <v>99</v>
      </c>
      <c r="AY15" s="94"/>
    </row>
    <row r="16" spans="2:51" x14ac:dyDescent="0.25">
      <c r="B16" s="40">
        <v>2.2083333333333299</v>
      </c>
      <c r="C16" s="40">
        <v>0.25</v>
      </c>
      <c r="D16" s="102">
        <v>6</v>
      </c>
      <c r="E16" s="41">
        <f t="shared" si="0"/>
        <v>4.2253521126760569</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133</v>
      </c>
      <c r="P16" s="103">
        <v>129</v>
      </c>
      <c r="Q16" s="103">
        <v>10436482</v>
      </c>
      <c r="R16" s="46">
        <f t="shared" si="4"/>
        <v>4828</v>
      </c>
      <c r="S16" s="47">
        <f t="shared" si="5"/>
        <v>115.872</v>
      </c>
      <c r="T16" s="47">
        <f t="shared" si="6"/>
        <v>4.8280000000000003</v>
      </c>
      <c r="U16" s="104">
        <v>9.5</v>
      </c>
      <c r="V16" s="104">
        <f t="shared" si="7"/>
        <v>9.5</v>
      </c>
      <c r="W16" s="105" t="s">
        <v>131</v>
      </c>
      <c r="X16" s="107">
        <v>0</v>
      </c>
      <c r="Y16" s="107">
        <v>0</v>
      </c>
      <c r="Z16" s="107">
        <v>1097</v>
      </c>
      <c r="AA16" s="107">
        <v>1185</v>
      </c>
      <c r="AB16" s="107">
        <v>1056</v>
      </c>
      <c r="AC16" s="48" t="s">
        <v>90</v>
      </c>
      <c r="AD16" s="48" t="s">
        <v>90</v>
      </c>
      <c r="AE16" s="48" t="s">
        <v>90</v>
      </c>
      <c r="AF16" s="106" t="s">
        <v>90</v>
      </c>
      <c r="AG16" s="112">
        <v>48647452</v>
      </c>
      <c r="AH16" s="49">
        <f t="shared" si="9"/>
        <v>1048</v>
      </c>
      <c r="AI16" s="50">
        <f t="shared" si="8"/>
        <v>217.06710853355426</v>
      </c>
      <c r="AJ16" s="95">
        <v>0</v>
      </c>
      <c r="AK16" s="95">
        <v>0</v>
      </c>
      <c r="AL16" s="95">
        <v>1</v>
      </c>
      <c r="AM16" s="95">
        <v>1</v>
      </c>
      <c r="AN16" s="95">
        <v>1</v>
      </c>
      <c r="AO16" s="95">
        <v>0</v>
      </c>
      <c r="AP16" s="107">
        <v>11060408</v>
      </c>
      <c r="AQ16" s="107">
        <f>AP16-AP15</f>
        <v>0</v>
      </c>
      <c r="AR16" s="53">
        <v>1.1200000000000001</v>
      </c>
      <c r="AS16" s="52" t="s">
        <v>101</v>
      </c>
      <c r="AV16" s="39" t="s">
        <v>102</v>
      </c>
      <c r="AW16" s="39" t="s">
        <v>103</v>
      </c>
      <c r="AY16" s="94"/>
    </row>
    <row r="17" spans="1:51" x14ac:dyDescent="0.25">
      <c r="B17" s="40">
        <v>2.25</v>
      </c>
      <c r="C17" s="40">
        <v>0.29166666666666702</v>
      </c>
      <c r="D17" s="102">
        <v>7</v>
      </c>
      <c r="E17" s="41">
        <f t="shared" si="0"/>
        <v>4.9295774647887329</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143</v>
      </c>
      <c r="P17" s="103">
        <v>138</v>
      </c>
      <c r="Q17" s="103">
        <v>10441886</v>
      </c>
      <c r="R17" s="46">
        <f t="shared" si="4"/>
        <v>5404</v>
      </c>
      <c r="S17" s="47">
        <f t="shared" si="5"/>
        <v>129.696</v>
      </c>
      <c r="T17" s="47">
        <f t="shared" si="6"/>
        <v>5.4039999999999999</v>
      </c>
      <c r="U17" s="104">
        <v>9.5</v>
      </c>
      <c r="V17" s="104">
        <f t="shared" si="7"/>
        <v>9.5</v>
      </c>
      <c r="W17" s="105" t="s">
        <v>131</v>
      </c>
      <c r="X17" s="107">
        <v>0</v>
      </c>
      <c r="Y17" s="107">
        <v>0</v>
      </c>
      <c r="Z17" s="107">
        <v>1167</v>
      </c>
      <c r="AA17" s="107">
        <v>1185</v>
      </c>
      <c r="AB17" s="107">
        <v>1167</v>
      </c>
      <c r="AC17" s="48" t="s">
        <v>90</v>
      </c>
      <c r="AD17" s="48" t="s">
        <v>90</v>
      </c>
      <c r="AE17" s="48" t="s">
        <v>90</v>
      </c>
      <c r="AF17" s="106" t="s">
        <v>90</v>
      </c>
      <c r="AG17" s="112">
        <v>48648556</v>
      </c>
      <c r="AH17" s="49">
        <f t="shared" si="9"/>
        <v>1104</v>
      </c>
      <c r="AI17" s="50">
        <f t="shared" si="8"/>
        <v>204.29311621021466</v>
      </c>
      <c r="AJ17" s="95">
        <v>0</v>
      </c>
      <c r="AK17" s="95">
        <v>0</v>
      </c>
      <c r="AL17" s="95">
        <v>1</v>
      </c>
      <c r="AM17" s="95">
        <v>1</v>
      </c>
      <c r="AN17" s="95">
        <v>1</v>
      </c>
      <c r="AO17" s="95">
        <v>0</v>
      </c>
      <c r="AP17" s="107">
        <v>11060408</v>
      </c>
      <c r="AQ17" s="107">
        <f t="shared" si="1"/>
        <v>0</v>
      </c>
      <c r="AR17" s="51"/>
      <c r="AS17" s="52" t="s">
        <v>101</v>
      </c>
      <c r="AT17" s="54"/>
      <c r="AV17" s="39" t="s">
        <v>104</v>
      </c>
      <c r="AW17" s="39" t="s">
        <v>105</v>
      </c>
      <c r="AY17" s="97"/>
    </row>
    <row r="18" spans="1:51" x14ac:dyDescent="0.25">
      <c r="B18" s="40">
        <v>2.2916666666666701</v>
      </c>
      <c r="C18" s="40">
        <v>0.33333333333333298</v>
      </c>
      <c r="D18" s="102">
        <v>7</v>
      </c>
      <c r="E18" s="41">
        <f t="shared" si="0"/>
        <v>4.9295774647887329</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141</v>
      </c>
      <c r="P18" s="103">
        <v>145</v>
      </c>
      <c r="Q18" s="103">
        <v>10447984</v>
      </c>
      <c r="R18" s="46">
        <f t="shared" si="4"/>
        <v>6098</v>
      </c>
      <c r="S18" s="47">
        <f t="shared" si="5"/>
        <v>146.352</v>
      </c>
      <c r="T18" s="47">
        <f t="shared" si="6"/>
        <v>6.0979999999999999</v>
      </c>
      <c r="U18" s="104">
        <v>9.1999999999999993</v>
      </c>
      <c r="V18" s="104">
        <f t="shared" si="7"/>
        <v>9.1999999999999993</v>
      </c>
      <c r="W18" s="105" t="s">
        <v>127</v>
      </c>
      <c r="X18" s="107">
        <v>1006</v>
      </c>
      <c r="Y18" s="107">
        <v>0</v>
      </c>
      <c r="Z18" s="107">
        <v>1186</v>
      </c>
      <c r="AA18" s="107">
        <v>1185</v>
      </c>
      <c r="AB18" s="107">
        <v>1187</v>
      </c>
      <c r="AC18" s="48" t="s">
        <v>90</v>
      </c>
      <c r="AD18" s="48" t="s">
        <v>90</v>
      </c>
      <c r="AE18" s="48" t="s">
        <v>90</v>
      </c>
      <c r="AF18" s="106" t="s">
        <v>90</v>
      </c>
      <c r="AG18" s="112">
        <v>48649908</v>
      </c>
      <c r="AH18" s="49">
        <f t="shared" si="9"/>
        <v>1352</v>
      </c>
      <c r="AI18" s="50">
        <f t="shared" si="8"/>
        <v>221.71203673335521</v>
      </c>
      <c r="AJ18" s="95">
        <v>1</v>
      </c>
      <c r="AK18" s="95">
        <v>0</v>
      </c>
      <c r="AL18" s="95">
        <v>1</v>
      </c>
      <c r="AM18" s="95">
        <v>1</v>
      </c>
      <c r="AN18" s="95">
        <v>1</v>
      </c>
      <c r="AO18" s="95">
        <v>0</v>
      </c>
      <c r="AP18" s="107">
        <v>11060408</v>
      </c>
      <c r="AQ18" s="107">
        <f t="shared" si="1"/>
        <v>0</v>
      </c>
      <c r="AR18" s="51"/>
      <c r="AS18" s="52" t="s">
        <v>101</v>
      </c>
      <c r="AV18" s="39" t="s">
        <v>106</v>
      </c>
      <c r="AW18" s="39" t="s">
        <v>107</v>
      </c>
      <c r="AY18" s="97"/>
    </row>
    <row r="19" spans="1:51" x14ac:dyDescent="0.25">
      <c r="A19" s="94" t="s">
        <v>130</v>
      </c>
      <c r="B19" s="40">
        <v>2.3333333333333299</v>
      </c>
      <c r="C19" s="40">
        <v>0.375</v>
      </c>
      <c r="D19" s="102">
        <v>7</v>
      </c>
      <c r="E19" s="41">
        <f t="shared" si="0"/>
        <v>4.9295774647887329</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138</v>
      </c>
      <c r="P19" s="103">
        <v>149</v>
      </c>
      <c r="Q19" s="103">
        <v>10454088</v>
      </c>
      <c r="R19" s="46">
        <f t="shared" si="4"/>
        <v>6104</v>
      </c>
      <c r="S19" s="47">
        <f t="shared" si="5"/>
        <v>146.49600000000001</v>
      </c>
      <c r="T19" s="47">
        <f t="shared" si="6"/>
        <v>6.1040000000000001</v>
      </c>
      <c r="U19" s="104">
        <v>8.6999999999999993</v>
      </c>
      <c r="V19" s="104">
        <f t="shared" si="7"/>
        <v>8.6999999999999993</v>
      </c>
      <c r="W19" s="105" t="s">
        <v>127</v>
      </c>
      <c r="X19" s="107">
        <v>1047</v>
      </c>
      <c r="Y19" s="107">
        <v>0</v>
      </c>
      <c r="Z19" s="107">
        <v>1186</v>
      </c>
      <c r="AA19" s="107">
        <v>1185</v>
      </c>
      <c r="AB19" s="107">
        <v>1186</v>
      </c>
      <c r="AC19" s="48" t="s">
        <v>90</v>
      </c>
      <c r="AD19" s="48" t="s">
        <v>90</v>
      </c>
      <c r="AE19" s="48" t="s">
        <v>90</v>
      </c>
      <c r="AF19" s="106" t="s">
        <v>90</v>
      </c>
      <c r="AG19" s="112">
        <v>48651284</v>
      </c>
      <c r="AH19" s="49">
        <f t="shared" si="9"/>
        <v>1376</v>
      </c>
      <c r="AI19" s="50">
        <f t="shared" si="8"/>
        <v>225.4259501965924</v>
      </c>
      <c r="AJ19" s="95">
        <v>1</v>
      </c>
      <c r="AK19" s="95">
        <v>0</v>
      </c>
      <c r="AL19" s="95">
        <v>1</v>
      </c>
      <c r="AM19" s="95">
        <v>1</v>
      </c>
      <c r="AN19" s="95">
        <v>1</v>
      </c>
      <c r="AO19" s="95">
        <v>0</v>
      </c>
      <c r="AP19" s="107">
        <v>11060408</v>
      </c>
      <c r="AQ19" s="107">
        <f t="shared" si="1"/>
        <v>0</v>
      </c>
      <c r="AR19" s="51"/>
      <c r="AS19" s="52" t="s">
        <v>101</v>
      </c>
      <c r="AV19" s="39" t="s">
        <v>108</v>
      </c>
      <c r="AW19" s="39" t="s">
        <v>109</v>
      </c>
      <c r="AY19" s="97"/>
    </row>
    <row r="20" spans="1:51" x14ac:dyDescent="0.25">
      <c r="B20" s="40">
        <v>2.375</v>
      </c>
      <c r="C20" s="40">
        <v>0.41666666666666669</v>
      </c>
      <c r="D20" s="102">
        <v>6</v>
      </c>
      <c r="E20" s="41">
        <f t="shared" si="0"/>
        <v>4.2253521126760569</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136</v>
      </c>
      <c r="P20" s="103">
        <v>150</v>
      </c>
      <c r="Q20" s="103">
        <v>10460203</v>
      </c>
      <c r="R20" s="46">
        <f t="shared" si="4"/>
        <v>6115</v>
      </c>
      <c r="S20" s="47">
        <f t="shared" si="5"/>
        <v>146.76</v>
      </c>
      <c r="T20" s="47">
        <f t="shared" si="6"/>
        <v>6.1150000000000002</v>
      </c>
      <c r="U20" s="104">
        <v>8</v>
      </c>
      <c r="V20" s="104">
        <f t="shared" si="7"/>
        <v>8</v>
      </c>
      <c r="W20" s="105" t="s">
        <v>127</v>
      </c>
      <c r="X20" s="107">
        <v>1046</v>
      </c>
      <c r="Y20" s="107">
        <v>0</v>
      </c>
      <c r="Z20" s="107">
        <v>1187</v>
      </c>
      <c r="AA20" s="107">
        <v>1185</v>
      </c>
      <c r="AB20" s="107">
        <v>1187</v>
      </c>
      <c r="AC20" s="48" t="s">
        <v>90</v>
      </c>
      <c r="AD20" s="48" t="s">
        <v>90</v>
      </c>
      <c r="AE20" s="48" t="s">
        <v>90</v>
      </c>
      <c r="AF20" s="106" t="s">
        <v>90</v>
      </c>
      <c r="AG20" s="112">
        <v>48652660</v>
      </c>
      <c r="AH20" s="49">
        <f t="shared" si="9"/>
        <v>1376</v>
      </c>
      <c r="AI20" s="50">
        <f t="shared" si="8"/>
        <v>225.0204415372036</v>
      </c>
      <c r="AJ20" s="95">
        <v>1</v>
      </c>
      <c r="AK20" s="95">
        <v>0</v>
      </c>
      <c r="AL20" s="95">
        <v>1</v>
      </c>
      <c r="AM20" s="95">
        <v>1</v>
      </c>
      <c r="AN20" s="95">
        <v>1</v>
      </c>
      <c r="AO20" s="95">
        <v>0</v>
      </c>
      <c r="AP20" s="107">
        <v>11060408</v>
      </c>
      <c r="AQ20" s="107">
        <v>0</v>
      </c>
      <c r="AR20" s="53">
        <v>1.1100000000000001</v>
      </c>
      <c r="AS20" s="52" t="s">
        <v>130</v>
      </c>
      <c r="AY20" s="97"/>
    </row>
    <row r="21" spans="1:51" x14ac:dyDescent="0.25">
      <c r="B21" s="40">
        <v>2.4166666666666701</v>
      </c>
      <c r="C21" s="40">
        <v>0.45833333333333298</v>
      </c>
      <c r="D21" s="102">
        <v>6</v>
      </c>
      <c r="E21" s="41">
        <f t="shared" si="0"/>
        <v>4.2253521126760569</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133</v>
      </c>
      <c r="P21" s="103">
        <v>144</v>
      </c>
      <c r="Q21" s="103">
        <v>10466291</v>
      </c>
      <c r="R21" s="46">
        <f t="shared" si="4"/>
        <v>6088</v>
      </c>
      <c r="S21" s="47">
        <f t="shared" si="5"/>
        <v>146.11199999999999</v>
      </c>
      <c r="T21" s="47">
        <f t="shared" si="6"/>
        <v>6.0880000000000001</v>
      </c>
      <c r="U21" s="104">
        <v>7.4</v>
      </c>
      <c r="V21" s="104">
        <f t="shared" si="7"/>
        <v>7.4</v>
      </c>
      <c r="W21" s="105" t="s">
        <v>127</v>
      </c>
      <c r="X21" s="107">
        <v>1048</v>
      </c>
      <c r="Y21" s="107">
        <v>0</v>
      </c>
      <c r="Z21" s="107">
        <v>1187</v>
      </c>
      <c r="AA21" s="107">
        <v>1185</v>
      </c>
      <c r="AB21" s="107">
        <v>1188</v>
      </c>
      <c r="AC21" s="48" t="s">
        <v>90</v>
      </c>
      <c r="AD21" s="48" t="s">
        <v>90</v>
      </c>
      <c r="AE21" s="48" t="s">
        <v>90</v>
      </c>
      <c r="AF21" s="106" t="s">
        <v>90</v>
      </c>
      <c r="AG21" s="112">
        <v>48654044</v>
      </c>
      <c r="AH21" s="49">
        <f t="shared" si="9"/>
        <v>1384</v>
      </c>
      <c r="AI21" s="50">
        <f t="shared" si="8"/>
        <v>227.33245729303547</v>
      </c>
      <c r="AJ21" s="95">
        <v>1</v>
      </c>
      <c r="AK21" s="95">
        <v>0</v>
      </c>
      <c r="AL21" s="95">
        <v>1</v>
      </c>
      <c r="AM21" s="95">
        <v>1</v>
      </c>
      <c r="AN21" s="95">
        <v>1</v>
      </c>
      <c r="AO21" s="95">
        <v>0</v>
      </c>
      <c r="AP21" s="107">
        <v>11060408</v>
      </c>
      <c r="AQ21" s="107">
        <f t="shared" si="1"/>
        <v>0</v>
      </c>
      <c r="AR21" s="51"/>
      <c r="AS21" s="52" t="s">
        <v>101</v>
      </c>
      <c r="AY21" s="97"/>
    </row>
    <row r="22" spans="1:51" x14ac:dyDescent="0.25">
      <c r="A22" s="94" t="s">
        <v>138</v>
      </c>
      <c r="B22" s="40">
        <v>2.4583333333333299</v>
      </c>
      <c r="C22" s="40">
        <v>0.5</v>
      </c>
      <c r="D22" s="102">
        <v>5</v>
      </c>
      <c r="E22" s="41">
        <f t="shared" si="0"/>
        <v>3.5211267605633805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130</v>
      </c>
      <c r="P22" s="103">
        <v>145</v>
      </c>
      <c r="Q22" s="103">
        <v>10472465</v>
      </c>
      <c r="R22" s="46">
        <f t="shared" si="4"/>
        <v>6174</v>
      </c>
      <c r="S22" s="47">
        <f t="shared" si="5"/>
        <v>148.17599999999999</v>
      </c>
      <c r="T22" s="47">
        <f t="shared" si="6"/>
        <v>6.1740000000000004</v>
      </c>
      <c r="U22" s="104">
        <v>6.5</v>
      </c>
      <c r="V22" s="104">
        <f t="shared" si="7"/>
        <v>6.5</v>
      </c>
      <c r="W22" s="105" t="s">
        <v>127</v>
      </c>
      <c r="X22" s="107">
        <v>1078</v>
      </c>
      <c r="Y22" s="107">
        <v>0</v>
      </c>
      <c r="Z22" s="107">
        <v>1187</v>
      </c>
      <c r="AA22" s="107">
        <v>1185</v>
      </c>
      <c r="AB22" s="107">
        <v>1187</v>
      </c>
      <c r="AC22" s="48" t="s">
        <v>90</v>
      </c>
      <c r="AD22" s="48" t="s">
        <v>90</v>
      </c>
      <c r="AE22" s="48" t="s">
        <v>90</v>
      </c>
      <c r="AF22" s="106" t="s">
        <v>90</v>
      </c>
      <c r="AG22" s="112">
        <v>48655466</v>
      </c>
      <c r="AH22" s="49">
        <f t="shared" si="9"/>
        <v>1422</v>
      </c>
      <c r="AI22" s="50">
        <f t="shared" si="8"/>
        <v>230.32069970845481</v>
      </c>
      <c r="AJ22" s="95">
        <v>1</v>
      </c>
      <c r="AK22" s="95">
        <v>0</v>
      </c>
      <c r="AL22" s="95">
        <v>1</v>
      </c>
      <c r="AM22" s="95">
        <v>1</v>
      </c>
      <c r="AN22" s="95">
        <v>1</v>
      </c>
      <c r="AO22" s="95">
        <v>0</v>
      </c>
      <c r="AP22" s="107">
        <v>11060408</v>
      </c>
      <c r="AQ22" s="107">
        <f t="shared" si="1"/>
        <v>0</v>
      </c>
      <c r="AR22" s="51"/>
      <c r="AS22" s="52" t="s">
        <v>101</v>
      </c>
      <c r="AV22" s="55" t="s">
        <v>110</v>
      </c>
      <c r="AY22" s="97"/>
    </row>
    <row r="23" spans="1:51" x14ac:dyDescent="0.25">
      <c r="B23" s="40">
        <v>2.5</v>
      </c>
      <c r="C23" s="40">
        <v>0.54166666666666696</v>
      </c>
      <c r="D23" s="102">
        <v>5</v>
      </c>
      <c r="E23" s="41">
        <f t="shared" si="0"/>
        <v>3.5211267605633805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129</v>
      </c>
      <c r="P23" s="103">
        <v>140</v>
      </c>
      <c r="Q23" s="103">
        <v>10478307</v>
      </c>
      <c r="R23" s="46">
        <f t="shared" si="4"/>
        <v>5842</v>
      </c>
      <c r="S23" s="47">
        <f t="shared" si="5"/>
        <v>140.208</v>
      </c>
      <c r="T23" s="47">
        <f t="shared" si="6"/>
        <v>5.8419999999999996</v>
      </c>
      <c r="U23" s="104">
        <v>5.9</v>
      </c>
      <c r="V23" s="104">
        <f t="shared" si="7"/>
        <v>5.9</v>
      </c>
      <c r="W23" s="105" t="s">
        <v>127</v>
      </c>
      <c r="X23" s="107">
        <v>1077</v>
      </c>
      <c r="Y23" s="107">
        <v>0</v>
      </c>
      <c r="Z23" s="107">
        <v>1186</v>
      </c>
      <c r="AA23" s="107">
        <v>1185</v>
      </c>
      <c r="AB23" s="107">
        <v>1187</v>
      </c>
      <c r="AC23" s="48" t="s">
        <v>90</v>
      </c>
      <c r="AD23" s="48" t="s">
        <v>90</v>
      </c>
      <c r="AE23" s="48" t="s">
        <v>90</v>
      </c>
      <c r="AF23" s="106" t="s">
        <v>90</v>
      </c>
      <c r="AG23" s="112">
        <v>48656828</v>
      </c>
      <c r="AH23" s="49">
        <f t="shared" si="9"/>
        <v>1362</v>
      </c>
      <c r="AI23" s="50">
        <f t="shared" si="8"/>
        <v>233.13933584388909</v>
      </c>
      <c r="AJ23" s="95">
        <v>1</v>
      </c>
      <c r="AK23" s="95">
        <v>0</v>
      </c>
      <c r="AL23" s="95">
        <v>1</v>
      </c>
      <c r="AM23" s="95">
        <v>1</v>
      </c>
      <c r="AN23" s="95">
        <v>1</v>
      </c>
      <c r="AO23" s="95">
        <v>0</v>
      </c>
      <c r="AP23" s="107">
        <v>11060408</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128</v>
      </c>
      <c r="P24" s="103">
        <v>138</v>
      </c>
      <c r="Q24" s="103">
        <v>10484182</v>
      </c>
      <c r="R24" s="46">
        <f t="shared" si="4"/>
        <v>5875</v>
      </c>
      <c r="S24" s="47">
        <f t="shared" si="5"/>
        <v>141</v>
      </c>
      <c r="T24" s="47">
        <f t="shared" si="6"/>
        <v>5.875</v>
      </c>
      <c r="U24" s="104">
        <v>5.3</v>
      </c>
      <c r="V24" s="104">
        <f t="shared" si="7"/>
        <v>5.3</v>
      </c>
      <c r="W24" s="105" t="s">
        <v>127</v>
      </c>
      <c r="X24" s="107">
        <v>1046</v>
      </c>
      <c r="Y24" s="107">
        <v>0</v>
      </c>
      <c r="Z24" s="107">
        <v>1187</v>
      </c>
      <c r="AA24" s="107">
        <v>1185</v>
      </c>
      <c r="AB24" s="107">
        <v>1187</v>
      </c>
      <c r="AC24" s="48" t="s">
        <v>90</v>
      </c>
      <c r="AD24" s="48" t="s">
        <v>90</v>
      </c>
      <c r="AE24" s="48" t="s">
        <v>90</v>
      </c>
      <c r="AF24" s="106" t="s">
        <v>90</v>
      </c>
      <c r="AG24" s="112">
        <v>48658204</v>
      </c>
      <c r="AH24" s="49">
        <f>IF(ISBLANK(AG24),"-",AG24-AG23)</f>
        <v>1376</v>
      </c>
      <c r="AI24" s="50">
        <f t="shared" si="8"/>
        <v>234.21276595744681</v>
      </c>
      <c r="AJ24" s="95">
        <v>1</v>
      </c>
      <c r="AK24" s="95">
        <v>0</v>
      </c>
      <c r="AL24" s="95">
        <v>1</v>
      </c>
      <c r="AM24" s="95">
        <v>1</v>
      </c>
      <c r="AN24" s="95">
        <v>1</v>
      </c>
      <c r="AO24" s="95">
        <v>0</v>
      </c>
      <c r="AP24" s="107">
        <v>11060408</v>
      </c>
      <c r="AQ24" s="107">
        <f t="shared" si="1"/>
        <v>0</v>
      </c>
      <c r="AR24" s="53">
        <v>1.21</v>
      </c>
      <c r="AS24" s="52" t="s">
        <v>113</v>
      </c>
      <c r="AV24" s="58" t="s">
        <v>29</v>
      </c>
      <c r="AW24" s="58">
        <v>14.7</v>
      </c>
      <c r="AY24" s="97"/>
    </row>
    <row r="25" spans="1:51" x14ac:dyDescent="0.25">
      <c r="B25" s="40">
        <v>2.5833333333333299</v>
      </c>
      <c r="C25" s="40">
        <v>0.625</v>
      </c>
      <c r="D25" s="102">
        <v>4</v>
      </c>
      <c r="E25" s="41">
        <f t="shared" si="0"/>
        <v>2.8169014084507045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133</v>
      </c>
      <c r="P25" s="103">
        <v>141</v>
      </c>
      <c r="Q25" s="103">
        <v>10490020</v>
      </c>
      <c r="R25" s="46">
        <f t="shared" si="4"/>
        <v>5838</v>
      </c>
      <c r="S25" s="47">
        <f t="shared" si="5"/>
        <v>140.11199999999999</v>
      </c>
      <c r="T25" s="47">
        <f t="shared" si="6"/>
        <v>5.8380000000000001</v>
      </c>
      <c r="U25" s="104">
        <v>4.9000000000000004</v>
      </c>
      <c r="V25" s="104">
        <f t="shared" si="7"/>
        <v>4.9000000000000004</v>
      </c>
      <c r="W25" s="105" t="s">
        <v>127</v>
      </c>
      <c r="X25" s="107">
        <v>1046</v>
      </c>
      <c r="Y25" s="107">
        <v>0</v>
      </c>
      <c r="Z25" s="107">
        <v>1187</v>
      </c>
      <c r="AA25" s="107">
        <v>1185</v>
      </c>
      <c r="AB25" s="107">
        <v>1187</v>
      </c>
      <c r="AC25" s="48" t="s">
        <v>90</v>
      </c>
      <c r="AD25" s="48" t="s">
        <v>90</v>
      </c>
      <c r="AE25" s="48" t="s">
        <v>90</v>
      </c>
      <c r="AF25" s="106" t="s">
        <v>90</v>
      </c>
      <c r="AG25" s="112">
        <v>48659560</v>
      </c>
      <c r="AH25" s="49">
        <f t="shared" si="9"/>
        <v>1356</v>
      </c>
      <c r="AI25" s="50">
        <f t="shared" si="8"/>
        <v>232.27132579650564</v>
      </c>
      <c r="AJ25" s="95">
        <v>1</v>
      </c>
      <c r="AK25" s="95">
        <v>0</v>
      </c>
      <c r="AL25" s="95">
        <v>1</v>
      </c>
      <c r="AM25" s="95">
        <v>1</v>
      </c>
      <c r="AN25" s="95">
        <v>1</v>
      </c>
      <c r="AO25" s="95">
        <v>0</v>
      </c>
      <c r="AP25" s="107">
        <v>11060408</v>
      </c>
      <c r="AQ25" s="107">
        <f t="shared" si="1"/>
        <v>0</v>
      </c>
      <c r="AR25" s="51"/>
      <c r="AS25" s="52" t="s">
        <v>113</v>
      </c>
      <c r="AV25" s="58" t="s">
        <v>74</v>
      </c>
      <c r="AW25" s="58">
        <v>10.36</v>
      </c>
      <c r="AY25" s="97"/>
    </row>
    <row r="26" spans="1:51" x14ac:dyDescent="0.25">
      <c r="B26" s="40">
        <v>2.625</v>
      </c>
      <c r="C26" s="40">
        <v>0.66666666666666696</v>
      </c>
      <c r="D26" s="102">
        <v>4</v>
      </c>
      <c r="E26" s="41">
        <f t="shared" si="0"/>
        <v>2.8169014084507045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133</v>
      </c>
      <c r="P26" s="103">
        <v>140</v>
      </c>
      <c r="Q26" s="103">
        <v>10495950</v>
      </c>
      <c r="R26" s="46">
        <f t="shared" si="4"/>
        <v>5930</v>
      </c>
      <c r="S26" s="47">
        <f t="shared" si="5"/>
        <v>142.32</v>
      </c>
      <c r="T26" s="47">
        <f t="shared" si="6"/>
        <v>5.93</v>
      </c>
      <c r="U26" s="104">
        <v>4.4000000000000004</v>
      </c>
      <c r="V26" s="104">
        <f t="shared" si="7"/>
        <v>4.4000000000000004</v>
      </c>
      <c r="W26" s="105" t="s">
        <v>127</v>
      </c>
      <c r="X26" s="107">
        <v>1047</v>
      </c>
      <c r="Y26" s="107">
        <v>0</v>
      </c>
      <c r="Z26" s="107">
        <v>1187</v>
      </c>
      <c r="AA26" s="107">
        <v>1185</v>
      </c>
      <c r="AB26" s="107">
        <v>1187</v>
      </c>
      <c r="AC26" s="48" t="s">
        <v>90</v>
      </c>
      <c r="AD26" s="48" t="s">
        <v>90</v>
      </c>
      <c r="AE26" s="48" t="s">
        <v>90</v>
      </c>
      <c r="AF26" s="106" t="s">
        <v>90</v>
      </c>
      <c r="AG26" s="112">
        <v>48660920</v>
      </c>
      <c r="AH26" s="49">
        <f t="shared" si="9"/>
        <v>1360</v>
      </c>
      <c r="AI26" s="50">
        <f t="shared" si="8"/>
        <v>229.34232715008432</v>
      </c>
      <c r="AJ26" s="95">
        <v>1</v>
      </c>
      <c r="AK26" s="95">
        <v>0</v>
      </c>
      <c r="AL26" s="95">
        <v>1</v>
      </c>
      <c r="AM26" s="95">
        <v>1</v>
      </c>
      <c r="AN26" s="95">
        <v>1</v>
      </c>
      <c r="AO26" s="95">
        <v>0</v>
      </c>
      <c r="AP26" s="107">
        <v>11060408</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135</v>
      </c>
      <c r="P27" s="103">
        <v>139</v>
      </c>
      <c r="Q27" s="103">
        <v>10501833</v>
      </c>
      <c r="R27" s="46">
        <f t="shared" si="4"/>
        <v>5883</v>
      </c>
      <c r="S27" s="47">
        <f t="shared" si="5"/>
        <v>141.19200000000001</v>
      </c>
      <c r="T27" s="47">
        <f t="shared" si="6"/>
        <v>5.883</v>
      </c>
      <c r="U27" s="104">
        <v>3.9</v>
      </c>
      <c r="V27" s="104">
        <f t="shared" si="7"/>
        <v>3.9</v>
      </c>
      <c r="W27" s="105" t="s">
        <v>127</v>
      </c>
      <c r="X27" s="107">
        <v>1047</v>
      </c>
      <c r="Y27" s="107">
        <v>0</v>
      </c>
      <c r="Z27" s="107">
        <v>1187</v>
      </c>
      <c r="AA27" s="107">
        <v>1185</v>
      </c>
      <c r="AB27" s="107">
        <v>1187</v>
      </c>
      <c r="AC27" s="48" t="s">
        <v>90</v>
      </c>
      <c r="AD27" s="48" t="s">
        <v>90</v>
      </c>
      <c r="AE27" s="48" t="s">
        <v>90</v>
      </c>
      <c r="AF27" s="106" t="s">
        <v>90</v>
      </c>
      <c r="AG27" s="112">
        <v>48662276</v>
      </c>
      <c r="AH27" s="49">
        <f t="shared" si="9"/>
        <v>1356</v>
      </c>
      <c r="AI27" s="50">
        <f t="shared" si="8"/>
        <v>230.49464558898521</v>
      </c>
      <c r="AJ27" s="95">
        <v>1</v>
      </c>
      <c r="AK27" s="95">
        <v>0</v>
      </c>
      <c r="AL27" s="95">
        <v>1</v>
      </c>
      <c r="AM27" s="95">
        <v>1</v>
      </c>
      <c r="AN27" s="95">
        <v>1</v>
      </c>
      <c r="AO27" s="95">
        <v>0</v>
      </c>
      <c r="AP27" s="107">
        <v>11060408</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133</v>
      </c>
      <c r="P28" s="103">
        <v>142</v>
      </c>
      <c r="Q28" s="103">
        <v>10507692</v>
      </c>
      <c r="R28" s="46">
        <f t="shared" si="4"/>
        <v>5859</v>
      </c>
      <c r="S28" s="47">
        <f t="shared" si="5"/>
        <v>140.61600000000001</v>
      </c>
      <c r="T28" s="47">
        <f t="shared" si="6"/>
        <v>5.859</v>
      </c>
      <c r="U28" s="104">
        <v>3.5</v>
      </c>
      <c r="V28" s="104">
        <f t="shared" si="7"/>
        <v>3.5</v>
      </c>
      <c r="W28" s="105" t="s">
        <v>127</v>
      </c>
      <c r="X28" s="107">
        <v>1046</v>
      </c>
      <c r="Y28" s="107">
        <v>0</v>
      </c>
      <c r="Z28" s="107">
        <v>1187</v>
      </c>
      <c r="AA28" s="107">
        <v>1185</v>
      </c>
      <c r="AB28" s="107">
        <v>1187</v>
      </c>
      <c r="AC28" s="48" t="s">
        <v>90</v>
      </c>
      <c r="AD28" s="48" t="s">
        <v>90</v>
      </c>
      <c r="AE28" s="48" t="s">
        <v>90</v>
      </c>
      <c r="AF28" s="106" t="s">
        <v>90</v>
      </c>
      <c r="AG28" s="112">
        <v>48663620</v>
      </c>
      <c r="AH28" s="49">
        <f t="shared" si="9"/>
        <v>1344</v>
      </c>
      <c r="AI28" s="50">
        <f t="shared" si="8"/>
        <v>229.39068100358423</v>
      </c>
      <c r="AJ28" s="95">
        <v>1</v>
      </c>
      <c r="AK28" s="95">
        <v>0</v>
      </c>
      <c r="AL28" s="95">
        <v>1</v>
      </c>
      <c r="AM28" s="95">
        <v>1</v>
      </c>
      <c r="AN28" s="95">
        <v>1</v>
      </c>
      <c r="AO28" s="95">
        <v>0</v>
      </c>
      <c r="AP28" s="107">
        <v>11060408</v>
      </c>
      <c r="AQ28" s="107">
        <f t="shared" si="1"/>
        <v>0</v>
      </c>
      <c r="AR28" s="53">
        <v>1.18</v>
      </c>
      <c r="AS28" s="52" t="s">
        <v>113</v>
      </c>
      <c r="AV28" s="58" t="s">
        <v>116</v>
      </c>
      <c r="AW28" s="58">
        <v>101.325</v>
      </c>
      <c r="AY28" s="97"/>
    </row>
    <row r="29" spans="1:51" x14ac:dyDescent="0.25">
      <c r="A29" s="94" t="s">
        <v>130</v>
      </c>
      <c r="B29" s="40">
        <v>2.75</v>
      </c>
      <c r="C29" s="40">
        <v>0.79166666666666896</v>
      </c>
      <c r="D29" s="102">
        <v>4</v>
      </c>
      <c r="E29" s="41">
        <f t="shared" si="0"/>
        <v>2.8169014084507045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134</v>
      </c>
      <c r="P29" s="103">
        <v>138</v>
      </c>
      <c r="Q29" s="103">
        <v>10513414</v>
      </c>
      <c r="R29" s="46">
        <f t="shared" si="4"/>
        <v>5722</v>
      </c>
      <c r="S29" s="47">
        <f t="shared" si="5"/>
        <v>137.328</v>
      </c>
      <c r="T29" s="47">
        <f t="shared" si="6"/>
        <v>5.7220000000000004</v>
      </c>
      <c r="U29" s="104">
        <v>3.1</v>
      </c>
      <c r="V29" s="104">
        <f t="shared" si="7"/>
        <v>3.1</v>
      </c>
      <c r="W29" s="105" t="s">
        <v>127</v>
      </c>
      <c r="X29" s="107">
        <v>1025</v>
      </c>
      <c r="Y29" s="107">
        <v>0</v>
      </c>
      <c r="Z29" s="107">
        <v>1187</v>
      </c>
      <c r="AA29" s="107">
        <v>1185</v>
      </c>
      <c r="AB29" s="107">
        <v>1187</v>
      </c>
      <c r="AC29" s="48" t="s">
        <v>90</v>
      </c>
      <c r="AD29" s="48" t="s">
        <v>90</v>
      </c>
      <c r="AE29" s="48" t="s">
        <v>90</v>
      </c>
      <c r="AF29" s="106" t="s">
        <v>90</v>
      </c>
      <c r="AG29" s="112">
        <v>48664948</v>
      </c>
      <c r="AH29" s="49">
        <f t="shared" si="9"/>
        <v>1328</v>
      </c>
      <c r="AI29" s="50">
        <f t="shared" si="8"/>
        <v>232.08668297797971</v>
      </c>
      <c r="AJ29" s="95">
        <v>1</v>
      </c>
      <c r="AK29" s="95">
        <v>0</v>
      </c>
      <c r="AL29" s="95">
        <v>1</v>
      </c>
      <c r="AM29" s="95">
        <v>1</v>
      </c>
      <c r="AN29" s="95">
        <v>1</v>
      </c>
      <c r="AO29" s="95">
        <v>0</v>
      </c>
      <c r="AP29" s="107">
        <v>11060408</v>
      </c>
      <c r="AQ29" s="107">
        <f t="shared" si="1"/>
        <v>0</v>
      </c>
      <c r="AR29" s="51"/>
      <c r="AS29" s="52" t="s">
        <v>113</v>
      </c>
      <c r="AY29" s="97"/>
    </row>
    <row r="30" spans="1:51" x14ac:dyDescent="0.25">
      <c r="B30" s="40">
        <v>2.7916666666666701</v>
      </c>
      <c r="C30" s="40">
        <v>0.83333333333333703</v>
      </c>
      <c r="D30" s="102">
        <v>4</v>
      </c>
      <c r="E30" s="41">
        <f t="shared" si="0"/>
        <v>2.8169014084507045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135</v>
      </c>
      <c r="P30" s="103">
        <v>137</v>
      </c>
      <c r="Q30" s="103">
        <v>10519158</v>
      </c>
      <c r="R30" s="46">
        <f t="shared" si="4"/>
        <v>5744</v>
      </c>
      <c r="S30" s="47">
        <f t="shared" si="5"/>
        <v>137.85599999999999</v>
      </c>
      <c r="T30" s="47">
        <f t="shared" si="6"/>
        <v>5.7439999999999998</v>
      </c>
      <c r="U30" s="104">
        <v>2.9</v>
      </c>
      <c r="V30" s="104">
        <f t="shared" si="7"/>
        <v>2.9</v>
      </c>
      <c r="W30" s="105" t="s">
        <v>127</v>
      </c>
      <c r="X30" s="107">
        <v>1005</v>
      </c>
      <c r="Y30" s="107">
        <v>0</v>
      </c>
      <c r="Z30" s="107">
        <v>1187</v>
      </c>
      <c r="AA30" s="107">
        <v>1185</v>
      </c>
      <c r="AB30" s="107">
        <v>1187</v>
      </c>
      <c r="AC30" s="48" t="s">
        <v>90</v>
      </c>
      <c r="AD30" s="48" t="s">
        <v>90</v>
      </c>
      <c r="AE30" s="48" t="s">
        <v>90</v>
      </c>
      <c r="AF30" s="106" t="s">
        <v>90</v>
      </c>
      <c r="AG30" s="112">
        <v>48666292</v>
      </c>
      <c r="AH30" s="49">
        <f t="shared" si="9"/>
        <v>1344</v>
      </c>
      <c r="AI30" s="50">
        <f t="shared" si="8"/>
        <v>233.98328690807801</v>
      </c>
      <c r="AJ30" s="95">
        <v>1</v>
      </c>
      <c r="AK30" s="95">
        <v>0</v>
      </c>
      <c r="AL30" s="95">
        <v>1</v>
      </c>
      <c r="AM30" s="95">
        <v>1</v>
      </c>
      <c r="AN30" s="95">
        <v>1</v>
      </c>
      <c r="AO30" s="95">
        <v>0</v>
      </c>
      <c r="AP30" s="107">
        <v>11060408</v>
      </c>
      <c r="AQ30" s="107">
        <f t="shared" si="1"/>
        <v>0</v>
      </c>
      <c r="AR30" s="51"/>
      <c r="AS30" s="52" t="s">
        <v>113</v>
      </c>
      <c r="AV30" s="223" t="s">
        <v>117</v>
      </c>
      <c r="AW30" s="223"/>
      <c r="AY30" s="97"/>
    </row>
    <row r="31" spans="1:51" x14ac:dyDescent="0.25">
      <c r="B31" s="40">
        <v>2.8333333333333299</v>
      </c>
      <c r="C31" s="40">
        <v>0.875000000000004</v>
      </c>
      <c r="D31" s="102">
        <v>4</v>
      </c>
      <c r="E31" s="41">
        <f t="shared" si="0"/>
        <v>2.8169014084507045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133</v>
      </c>
      <c r="P31" s="103">
        <v>138</v>
      </c>
      <c r="Q31" s="103">
        <v>10524827</v>
      </c>
      <c r="R31" s="46">
        <f t="shared" si="4"/>
        <v>5669</v>
      </c>
      <c r="S31" s="47">
        <f t="shared" si="5"/>
        <v>136.05600000000001</v>
      </c>
      <c r="T31" s="47">
        <f t="shared" si="6"/>
        <v>5.6689999999999996</v>
      </c>
      <c r="U31" s="104">
        <v>2.5</v>
      </c>
      <c r="V31" s="104">
        <f t="shared" si="7"/>
        <v>2.5</v>
      </c>
      <c r="W31" s="105" t="s">
        <v>127</v>
      </c>
      <c r="X31" s="107">
        <v>1045</v>
      </c>
      <c r="Y31" s="107">
        <v>0</v>
      </c>
      <c r="Z31" s="107">
        <v>1187</v>
      </c>
      <c r="AA31" s="107">
        <v>1185</v>
      </c>
      <c r="AB31" s="107">
        <v>1187</v>
      </c>
      <c r="AC31" s="48" t="s">
        <v>90</v>
      </c>
      <c r="AD31" s="48" t="s">
        <v>90</v>
      </c>
      <c r="AE31" s="48" t="s">
        <v>90</v>
      </c>
      <c r="AF31" s="106" t="s">
        <v>90</v>
      </c>
      <c r="AG31" s="112">
        <v>48667632</v>
      </c>
      <c r="AH31" s="49">
        <f t="shared" si="9"/>
        <v>1340</v>
      </c>
      <c r="AI31" s="50">
        <f t="shared" si="8"/>
        <v>236.37325807020639</v>
      </c>
      <c r="AJ31" s="95">
        <v>1</v>
      </c>
      <c r="AK31" s="95">
        <v>0</v>
      </c>
      <c r="AL31" s="95">
        <v>1</v>
      </c>
      <c r="AM31" s="95">
        <v>1</v>
      </c>
      <c r="AN31" s="95">
        <v>1</v>
      </c>
      <c r="AO31" s="95">
        <v>0</v>
      </c>
      <c r="AP31" s="107">
        <v>11060408</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127</v>
      </c>
      <c r="P32" s="103">
        <v>132</v>
      </c>
      <c r="Q32" s="103">
        <v>10530400</v>
      </c>
      <c r="R32" s="46">
        <f t="shared" si="4"/>
        <v>5573</v>
      </c>
      <c r="S32" s="47">
        <f t="shared" si="5"/>
        <v>133.75200000000001</v>
      </c>
      <c r="T32" s="47">
        <f t="shared" si="6"/>
        <v>5.5730000000000004</v>
      </c>
      <c r="U32" s="104">
        <v>2.1</v>
      </c>
      <c r="V32" s="104">
        <f t="shared" si="7"/>
        <v>2.1</v>
      </c>
      <c r="W32" s="105" t="s">
        <v>127</v>
      </c>
      <c r="X32" s="107">
        <v>1045</v>
      </c>
      <c r="Y32" s="107">
        <v>0</v>
      </c>
      <c r="Z32" s="107">
        <v>1187</v>
      </c>
      <c r="AA32" s="107">
        <v>1185</v>
      </c>
      <c r="AB32" s="107">
        <v>1187</v>
      </c>
      <c r="AC32" s="48" t="s">
        <v>90</v>
      </c>
      <c r="AD32" s="48" t="s">
        <v>90</v>
      </c>
      <c r="AE32" s="48" t="s">
        <v>90</v>
      </c>
      <c r="AF32" s="106" t="s">
        <v>90</v>
      </c>
      <c r="AG32" s="112">
        <v>48668964</v>
      </c>
      <c r="AH32" s="49">
        <f t="shared" si="9"/>
        <v>1332</v>
      </c>
      <c r="AI32" s="50">
        <f t="shared" si="8"/>
        <v>239.00951013816615</v>
      </c>
      <c r="AJ32" s="95">
        <v>1</v>
      </c>
      <c r="AK32" s="95">
        <v>0</v>
      </c>
      <c r="AL32" s="95">
        <v>1</v>
      </c>
      <c r="AM32" s="95">
        <v>1</v>
      </c>
      <c r="AN32" s="95">
        <v>1</v>
      </c>
      <c r="AO32" s="95">
        <v>0</v>
      </c>
      <c r="AP32" s="107">
        <v>11060408</v>
      </c>
      <c r="AQ32" s="107">
        <f t="shared" si="1"/>
        <v>0</v>
      </c>
      <c r="AR32" s="53">
        <v>1.2</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134</v>
      </c>
      <c r="P33" s="103">
        <v>123</v>
      </c>
      <c r="Q33" s="103">
        <v>10535583</v>
      </c>
      <c r="R33" s="46">
        <f t="shared" si="4"/>
        <v>5183</v>
      </c>
      <c r="S33" s="47">
        <f t="shared" si="5"/>
        <v>124.392</v>
      </c>
      <c r="T33" s="47">
        <f t="shared" si="6"/>
        <v>5.1829999999999998</v>
      </c>
      <c r="U33" s="104">
        <v>2.4</v>
      </c>
      <c r="V33" s="104">
        <f t="shared" si="7"/>
        <v>2.4</v>
      </c>
      <c r="W33" s="105" t="s">
        <v>131</v>
      </c>
      <c r="X33" s="107">
        <v>0</v>
      </c>
      <c r="Y33" s="107">
        <v>0</v>
      </c>
      <c r="Z33" s="107">
        <v>1187</v>
      </c>
      <c r="AA33" s="107">
        <v>1185</v>
      </c>
      <c r="AB33" s="107">
        <v>1187</v>
      </c>
      <c r="AC33" s="48" t="s">
        <v>90</v>
      </c>
      <c r="AD33" s="48" t="s">
        <v>90</v>
      </c>
      <c r="AE33" s="48" t="s">
        <v>90</v>
      </c>
      <c r="AF33" s="106" t="s">
        <v>90</v>
      </c>
      <c r="AG33" s="112">
        <v>48670180</v>
      </c>
      <c r="AH33" s="49">
        <f t="shared" si="9"/>
        <v>1216</v>
      </c>
      <c r="AI33" s="50">
        <f t="shared" si="8"/>
        <v>234.61315840246962</v>
      </c>
      <c r="AJ33" s="95">
        <v>0</v>
      </c>
      <c r="AK33" s="95">
        <v>0</v>
      </c>
      <c r="AL33" s="95">
        <v>1</v>
      </c>
      <c r="AM33" s="95">
        <v>1</v>
      </c>
      <c r="AN33" s="95">
        <v>1</v>
      </c>
      <c r="AO33" s="95">
        <v>0.3</v>
      </c>
      <c r="AP33" s="107">
        <v>11060657</v>
      </c>
      <c r="AQ33" s="107">
        <f t="shared" si="1"/>
        <v>249</v>
      </c>
      <c r="AR33" s="51"/>
      <c r="AS33" s="52" t="s">
        <v>113</v>
      </c>
      <c r="AY33" s="97"/>
    </row>
    <row r="34" spans="2:51" x14ac:dyDescent="0.25">
      <c r="B34" s="40">
        <v>2.9583333333333299</v>
      </c>
      <c r="C34" s="40">
        <v>1</v>
      </c>
      <c r="D34" s="102">
        <v>4</v>
      </c>
      <c r="E34" s="41">
        <f t="shared" si="0"/>
        <v>2.8169014084507045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136</v>
      </c>
      <c r="P34" s="103">
        <v>119</v>
      </c>
      <c r="Q34" s="103">
        <v>10540516</v>
      </c>
      <c r="R34" s="46">
        <f t="shared" si="4"/>
        <v>4933</v>
      </c>
      <c r="S34" s="47">
        <f t="shared" si="5"/>
        <v>118.392</v>
      </c>
      <c r="T34" s="47">
        <f t="shared" si="6"/>
        <v>4.9329999999999998</v>
      </c>
      <c r="U34" s="104">
        <v>2.7</v>
      </c>
      <c r="V34" s="104">
        <f t="shared" si="7"/>
        <v>2.7</v>
      </c>
      <c r="W34" s="105" t="s">
        <v>131</v>
      </c>
      <c r="X34" s="107">
        <v>0</v>
      </c>
      <c r="Y34" s="107">
        <v>0</v>
      </c>
      <c r="Z34" s="107">
        <v>1187</v>
      </c>
      <c r="AA34" s="107">
        <v>1185</v>
      </c>
      <c r="AB34" s="107">
        <v>1187</v>
      </c>
      <c r="AC34" s="48" t="s">
        <v>90</v>
      </c>
      <c r="AD34" s="48" t="s">
        <v>90</v>
      </c>
      <c r="AE34" s="48" t="s">
        <v>90</v>
      </c>
      <c r="AF34" s="106" t="s">
        <v>90</v>
      </c>
      <c r="AG34" s="112">
        <v>48671392</v>
      </c>
      <c r="AH34" s="49">
        <f t="shared" si="9"/>
        <v>1212</v>
      </c>
      <c r="AI34" s="50">
        <f t="shared" si="8"/>
        <v>245.69227650516927</v>
      </c>
      <c r="AJ34" s="95">
        <v>0</v>
      </c>
      <c r="AK34" s="95">
        <v>0</v>
      </c>
      <c r="AL34" s="95">
        <v>1</v>
      </c>
      <c r="AM34" s="95">
        <v>1</v>
      </c>
      <c r="AN34" s="95">
        <v>1</v>
      </c>
      <c r="AO34" s="95">
        <v>0.3</v>
      </c>
      <c r="AP34" s="107">
        <v>11060994</v>
      </c>
      <c r="AQ34" s="107">
        <f t="shared" si="1"/>
        <v>337</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131055</v>
      </c>
      <c r="S35" s="65">
        <f>AVERAGE(S11:S34)</f>
        <v>131.05499999999998</v>
      </c>
      <c r="T35" s="65">
        <f>SUM(T11:T34)</f>
        <v>131.05499999999998</v>
      </c>
      <c r="U35" s="104"/>
      <c r="V35" s="91"/>
      <c r="W35" s="57"/>
      <c r="X35" s="85"/>
      <c r="Y35" s="86"/>
      <c r="Z35" s="86"/>
      <c r="AA35" s="86"/>
      <c r="AB35" s="87"/>
      <c r="AC35" s="85"/>
      <c r="AD35" s="86"/>
      <c r="AE35" s="87"/>
      <c r="AF35" s="88"/>
      <c r="AG35" s="66">
        <f>AG34-AG10</f>
        <v>30664</v>
      </c>
      <c r="AH35" s="67">
        <f>SUM(AH11:AH34)</f>
        <v>30664</v>
      </c>
      <c r="AI35" s="68">
        <f>$AH$35/$T35</f>
        <v>233.97810079737519</v>
      </c>
      <c r="AJ35" s="95"/>
      <c r="AK35" s="95"/>
      <c r="AL35" s="95"/>
      <c r="AM35" s="95"/>
      <c r="AN35" s="95"/>
      <c r="AO35" s="69"/>
      <c r="AP35" s="70">
        <f>AP34-AP10</f>
        <v>3119</v>
      </c>
      <c r="AQ35" s="71">
        <f>SUM(AQ11:AQ34)</f>
        <v>3119</v>
      </c>
      <c r="AR35" s="72">
        <f>AVERAGE(AR11:AR34)</f>
        <v>1.1516666666666666</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223</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215</v>
      </c>
      <c r="C44" s="99"/>
      <c r="D44" s="99"/>
      <c r="E44" s="99"/>
      <c r="F44" s="239"/>
      <c r="G44" s="23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239"/>
      <c r="D45" s="239"/>
      <c r="E45" s="239"/>
      <c r="F45" s="239"/>
      <c r="G45" s="23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24" t="s">
        <v>180</v>
      </c>
      <c r="C46" s="239"/>
      <c r="D46" s="239"/>
      <c r="E46" s="239"/>
      <c r="F46" s="239"/>
      <c r="G46" s="239"/>
      <c r="H46" s="23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174</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232</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8" t="s">
        <v>139</v>
      </c>
      <c r="C53" s="130"/>
      <c r="D53" s="130"/>
      <c r="E53" s="130"/>
      <c r="F53" s="130"/>
      <c r="G53" s="130"/>
      <c r="H53" s="130"/>
      <c r="I53" s="180"/>
      <c r="J53" s="180"/>
      <c r="K53" s="180"/>
      <c r="L53" s="180"/>
      <c r="M53" s="180"/>
      <c r="N53" s="180"/>
      <c r="O53" s="180"/>
      <c r="P53" s="180"/>
      <c r="Q53" s="180"/>
      <c r="R53" s="180"/>
      <c r="S53" s="83"/>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227</v>
      </c>
      <c r="C54" s="99"/>
      <c r="D54" s="99"/>
      <c r="E54" s="99"/>
      <c r="F54" s="99"/>
      <c r="G54" s="99"/>
      <c r="H54" s="99"/>
      <c r="I54" s="100"/>
      <c r="J54" s="100"/>
      <c r="K54" s="100"/>
      <c r="L54" s="100"/>
      <c r="M54" s="100"/>
      <c r="N54" s="100"/>
      <c r="O54" s="100"/>
      <c r="P54" s="100"/>
      <c r="Q54" s="100"/>
      <c r="R54" s="100"/>
      <c r="S54" s="170"/>
      <c r="T54" s="170"/>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99"/>
      <c r="H55" s="99"/>
      <c r="I55" s="100"/>
      <c r="J55" s="100"/>
      <c r="K55" s="100"/>
      <c r="L55" s="100"/>
      <c r="M55" s="100"/>
      <c r="N55" s="100"/>
      <c r="O55" s="100"/>
      <c r="P55" s="100"/>
      <c r="Q55" s="100"/>
      <c r="R55" s="100"/>
      <c r="S55" s="170"/>
      <c r="T55" s="170"/>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228</v>
      </c>
      <c r="C56" s="99"/>
      <c r="D56" s="99"/>
      <c r="E56" s="99"/>
      <c r="F56" s="99"/>
      <c r="G56" s="99"/>
      <c r="H56" s="99"/>
      <c r="I56" s="100"/>
      <c r="J56" s="100"/>
      <c r="K56" s="100"/>
      <c r="L56" s="100"/>
      <c r="M56" s="100"/>
      <c r="N56" s="100"/>
      <c r="O56" s="100"/>
      <c r="P56" s="100"/>
      <c r="Q56" s="100"/>
      <c r="R56" s="100"/>
      <c r="S56" s="83"/>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14"/>
      <c r="C57" s="99"/>
      <c r="D57" s="99"/>
      <c r="E57" s="99"/>
      <c r="F57" s="99"/>
      <c r="G57" s="99"/>
      <c r="H57" s="99"/>
      <c r="I57" s="100"/>
      <c r="J57" s="100"/>
      <c r="K57" s="100"/>
      <c r="L57" s="100"/>
      <c r="M57" s="100"/>
      <c r="N57" s="100"/>
      <c r="O57" s="100"/>
      <c r="P57" s="100"/>
      <c r="Q57" s="100"/>
      <c r="R57" s="100"/>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24"/>
      <c r="C58" s="99"/>
      <c r="D58" s="99"/>
      <c r="E58" s="99"/>
      <c r="F58" s="99"/>
      <c r="G58" s="99"/>
      <c r="H58" s="99"/>
      <c r="I58" s="100"/>
      <c r="J58" s="100"/>
      <c r="K58" s="100"/>
      <c r="L58" s="100"/>
      <c r="M58" s="100"/>
      <c r="N58" s="100"/>
      <c r="O58" s="100"/>
      <c r="P58" s="100"/>
      <c r="Q58" s="100"/>
      <c r="R58" s="100"/>
      <c r="S58" s="156"/>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1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2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114"/>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81"/>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B72" s="149"/>
      <c r="C72" s="99"/>
      <c r="D72" s="99"/>
      <c r="E72" s="99"/>
      <c r="F72" s="99"/>
      <c r="G72" s="99"/>
      <c r="H72" s="99"/>
      <c r="I72" s="100"/>
      <c r="J72" s="100"/>
      <c r="K72" s="100"/>
      <c r="L72" s="100"/>
      <c r="M72" s="100"/>
      <c r="N72" s="100"/>
      <c r="O72" s="100"/>
      <c r="P72" s="100"/>
      <c r="Q72" s="100"/>
      <c r="R72" s="100"/>
      <c r="S72" s="83"/>
      <c r="T72" s="83"/>
      <c r="U72" s="83"/>
      <c r="V72" s="83"/>
      <c r="W72" s="98"/>
      <c r="X72" s="98"/>
      <c r="Y72" s="98"/>
      <c r="Z72" s="98"/>
      <c r="AA72" s="98"/>
      <c r="AB72" s="98"/>
      <c r="AC72" s="98"/>
      <c r="AD72" s="98"/>
      <c r="AE72" s="98"/>
      <c r="AM72" s="20"/>
      <c r="AN72" s="96"/>
      <c r="AO72" s="96"/>
      <c r="AP72" s="96"/>
      <c r="AQ72" s="96"/>
      <c r="AR72" s="98"/>
      <c r="AV72" s="113"/>
      <c r="AW72" s="113"/>
      <c r="AY72" s="97"/>
    </row>
    <row r="73" spans="1:51" x14ac:dyDescent="0.25">
      <c r="A73" s="98"/>
      <c r="B73" s="117"/>
      <c r="C73" s="115"/>
      <c r="D73" s="109"/>
      <c r="E73" s="115"/>
      <c r="F73" s="115"/>
      <c r="G73" s="99"/>
      <c r="H73" s="99"/>
      <c r="I73" s="99"/>
      <c r="J73" s="100"/>
      <c r="K73" s="100"/>
      <c r="L73" s="100"/>
      <c r="M73" s="100"/>
      <c r="N73" s="100"/>
      <c r="O73" s="100"/>
      <c r="P73" s="100"/>
      <c r="Q73" s="100"/>
      <c r="R73" s="100"/>
      <c r="S73" s="100"/>
      <c r="T73" s="101"/>
      <c r="U73" s="79"/>
      <c r="V73" s="79"/>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A76" s="98"/>
      <c r="B76" s="118"/>
      <c r="C76" s="119"/>
      <c r="D76" s="120"/>
      <c r="E76" s="119"/>
      <c r="F76" s="119"/>
      <c r="G76" s="119"/>
      <c r="H76" s="119"/>
      <c r="I76" s="119"/>
      <c r="J76" s="121"/>
      <c r="K76" s="121"/>
      <c r="L76" s="121"/>
      <c r="M76" s="121"/>
      <c r="N76" s="121"/>
      <c r="O76" s="121"/>
      <c r="P76" s="121"/>
      <c r="Q76" s="121"/>
      <c r="R76" s="121"/>
      <c r="S76" s="121"/>
      <c r="T76" s="122"/>
      <c r="U76" s="123"/>
      <c r="V76" s="123"/>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AS79" s="94"/>
      <c r="AT79" s="94"/>
      <c r="AU79" s="94"/>
      <c r="AV79" s="94"/>
      <c r="AW79" s="94"/>
      <c r="AX79" s="94"/>
      <c r="AY79" s="94"/>
    </row>
    <row r="80" spans="1:51" x14ac:dyDescent="0.25">
      <c r="O80" s="12"/>
      <c r="P80" s="96"/>
      <c r="Q80" s="96"/>
      <c r="R80" s="96"/>
      <c r="S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Q82" s="96"/>
      <c r="R82" s="96"/>
      <c r="S82" s="96"/>
      <c r="T82" s="96"/>
      <c r="AS82" s="94"/>
      <c r="AT82" s="94"/>
      <c r="AU82" s="94"/>
      <c r="AV82" s="94"/>
      <c r="AW82" s="94"/>
      <c r="AX82" s="94"/>
      <c r="AY82" s="94"/>
    </row>
    <row r="83" spans="15:51" x14ac:dyDescent="0.25">
      <c r="O83" s="12"/>
      <c r="P83" s="96"/>
      <c r="T83" s="96"/>
      <c r="AS83" s="94"/>
      <c r="AT83" s="94"/>
      <c r="AU83" s="94"/>
      <c r="AV83" s="94"/>
      <c r="AW83" s="94"/>
      <c r="AX83" s="94"/>
      <c r="AY83" s="94"/>
    </row>
    <row r="84" spans="15:51" x14ac:dyDescent="0.25">
      <c r="O84" s="96"/>
      <c r="Q84" s="96"/>
      <c r="R84" s="96"/>
      <c r="S84" s="96"/>
      <c r="AS84" s="94"/>
      <c r="AT84" s="94"/>
      <c r="AU84" s="94"/>
      <c r="AV84" s="94"/>
      <c r="AW84" s="94"/>
      <c r="AX84" s="94"/>
      <c r="AY84" s="94"/>
    </row>
    <row r="85" spans="15:51" x14ac:dyDescent="0.25">
      <c r="O85" s="12"/>
      <c r="P85" s="96"/>
      <c r="Q85" s="96"/>
      <c r="R85" s="96"/>
      <c r="S85" s="96"/>
      <c r="T85" s="96"/>
      <c r="AS85" s="94"/>
      <c r="AT85" s="94"/>
      <c r="AU85" s="94"/>
      <c r="AV85" s="94"/>
      <c r="AW85" s="94"/>
      <c r="AX85" s="94"/>
      <c r="AY85" s="94"/>
    </row>
    <row r="86" spans="15:51" x14ac:dyDescent="0.25">
      <c r="O86" s="12"/>
      <c r="P86" s="96"/>
      <c r="Q86" s="96"/>
      <c r="R86" s="96"/>
      <c r="S86" s="96"/>
      <c r="T86" s="96"/>
      <c r="U86" s="96"/>
      <c r="AS86" s="94"/>
      <c r="AT86" s="94"/>
      <c r="AU86" s="94"/>
      <c r="AV86" s="94"/>
      <c r="AW86" s="94"/>
      <c r="AX86" s="94"/>
      <c r="AY86" s="94"/>
    </row>
    <row r="87" spans="15:51" x14ac:dyDescent="0.25">
      <c r="O87" s="12"/>
      <c r="P87" s="96"/>
      <c r="T87" s="96"/>
      <c r="U87" s="96"/>
      <c r="AS87" s="94"/>
      <c r="AT87" s="94"/>
      <c r="AU87" s="94"/>
      <c r="AV87" s="94"/>
      <c r="AW87" s="94"/>
      <c r="AX87" s="94"/>
      <c r="AY87" s="94"/>
    </row>
    <row r="99" spans="45:51" x14ac:dyDescent="0.25">
      <c r="AS99" s="94"/>
      <c r="AT99" s="94"/>
      <c r="AU99" s="94"/>
      <c r="AV99" s="94"/>
      <c r="AW99" s="94"/>
      <c r="AX99" s="94"/>
      <c r="AY99" s="94"/>
    </row>
  </sheetData>
  <protectedRanges>
    <protectedRange sqref="S73:T76"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3:R76" name="Range2_12_1_6_1_1"/>
    <protectedRange sqref="L73:M76" name="Range2_2_12_1_7_1_1"/>
    <protectedRange sqref="AS11:AS15" name="Range1_4_1_1_1_1"/>
    <protectedRange sqref="J11:J15 J26:J34" name="Range1_1_2_1_10_1_1_1_1"/>
    <protectedRange sqref="S38:S72" name="Range2_12_3_1_1_1_1"/>
    <protectedRange sqref="D38:H38 N60:R72 N38:R52" name="Range2_12_1_3_1_1_1_1"/>
    <protectedRange sqref="I38:M38 E60:M72 E39:M43 E45:M52 F44:M44" name="Range2_2_12_1_6_1_1_1_1"/>
    <protectedRange sqref="D60:D72 D39:D43 D45:D52" name="Range2_1_1_1_1_11_1_1_1_1_1_1"/>
    <protectedRange sqref="C60:C72 C39:C43 C45: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3:K76" name="Range2_2_12_1_4_1_1_1_1_1_1_1_1_1_1_1_1_1_1_1"/>
    <protectedRange sqref="I73:I76" name="Range2_2_12_1_7_1_1_2_2_1_2"/>
    <protectedRange sqref="F73:H76" name="Range2_2_12_1_3_1_2_1_1_1_1_2_1_1_1_1_1_1_1_1_1_1_1"/>
    <protectedRange sqref="E73:E76"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Q10" name="Range1_16_3_1_1_1_1_1_4"/>
    <protectedRange sqref="N59:R59" name="Range2_12_1_3_1_1_1_1_2_1_2_2_2_2"/>
    <protectedRange sqref="I59:M59" name="Range2_2_12_1_6_1_1_1_1_3_1_2_2_2_3"/>
    <protectedRange sqref="G59:H59" name="Range2_2_12_1_6_1_1_1_1_2_2_1_2_2_2_2"/>
    <protectedRange sqref="E59:F59" name="Range2_2_12_1_6_1_1_1_1_3_1_2_2_2_1_2_2_2_2"/>
    <protectedRange sqref="D59" name="Range2_1_1_1_1_11_1_1_1_1_1_1_3_1_2_2_2_1_2_2_2_2"/>
    <protectedRange sqref="C59" name="Range2_1_2_1_1_1_1_1_3_1_2_2_1_2_1_2_2_2_2"/>
    <protectedRange sqref="N58:R58" name="Range2_12_1_3_1_1_1_1_2_1_2_2_2_2_2"/>
    <protectedRange sqref="I58:M58" name="Range2_2_12_1_6_1_1_1_1_3_1_2_2_2_3_2"/>
    <protectedRange sqref="E58:H58" name="Range2_2_12_1_6_1_1_1_1_2_2_1_2_2_2_2_2"/>
    <protectedRange sqref="D58" name="Range2_1_1_1_1_11_1_1_1_1_1_1_2_2_1_2_2_2_2_2"/>
    <protectedRange sqref="C58" name="Range2_1_2_1_1_1_1_1_2_1_2_1_2_2_2_2_2"/>
    <protectedRange sqref="N57:R57" name="Range2_12_1_3_1_1_1_1_2_1_2_2_2_2_2_2_3_2"/>
    <protectedRange sqref="I57:M57" name="Range2_2_12_1_6_1_1_1_1_3_1_2_2_2_3_2_2_3_2"/>
    <protectedRange sqref="G57:H57" name="Range2_2_12_1_6_1_1_1_1_2_2_1_2_2_2_2_2_2_3_2"/>
    <protectedRange sqref="E57:F57" name="Range2_2_12_1_6_1_1_1_1_3_1_2_2_2_1_2_2_2_2_2_2_2_2"/>
    <protectedRange sqref="D57" name="Range2_1_1_1_1_11_1_1_1_1_1_1_3_1_2_2_2_1_2_2_2_2_2_2_2_2"/>
    <protectedRange sqref="C57" name="Range2_1_2_1_1_1_1_1_3_1_2_2_1_2_1_2_2_2_2_2_2_2_2"/>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4" name="Range2_2_12_1_6_1_1_1_1_2"/>
    <protectedRange sqref="D44" name="Range2_1_1_1_1_11_1_1_1_1_1_1_2"/>
    <protectedRange sqref="C44" name="Range2_1_2_1_1_1_1_1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7"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N55:R56" name="Range2_12_1_3_1_1_1_1_2_1_2_2_2_2_2_2_3_2_2_2"/>
    <protectedRange sqref="I55:M56" name="Range2_2_12_1_6_1_1_1_1_3_1_2_2_2_3_2_2_3_2_2_2"/>
    <protectedRange sqref="E55:H55 G56:H56" name="Range2_2_12_1_6_1_1_1_1_2_2_1_2_2_2_2_2_2_3_2_2_2"/>
    <protectedRange sqref="D55" name="Range2_1_1_1_1_11_1_1_1_1_1_1_2_2_1_2_2_2_2_2_2_3_2_2_2"/>
    <protectedRange sqref="E56:F56" name="Range2_2_12_1_6_1_1_1_1_3_1_2_2_2_1_2_2_2_2_2_2_2_2_2_2"/>
    <protectedRange sqref="D56" name="Range2_1_1_1_1_11_1_1_1_1_1_1_3_1_2_2_2_1_2_2_2_2_2_2_2_2_2_2"/>
    <protectedRange sqref="C55" name="Range2_1_2_1_1_1_1_1_2_1_2_1_2_2_2_2_2_2_3_2_2_2"/>
    <protectedRange sqref="C56" name="Range2_1_2_1_1_1_1_1_3_1_2_2_1_2_1_2_2_2_2_2_2_2_2_2_2"/>
    <protectedRange sqref="N54:R54" name="Range2_12_1_3_1_1_1_1_2_3_2_2_2_2_2_1_2_2_2_2"/>
    <protectedRange sqref="I54:M54" name="Range2_2_12_1_6_1_1_1_1_3_3_2_2_2_2_2_1_2_2_2_2"/>
    <protectedRange sqref="G54:H54" name="Range2_2_12_1_6_1_1_1_1_2_2_3_2_2_2_2_2_1_2_2_2_2"/>
    <protectedRange sqref="E54:F54" name="Range2_2_12_1_6_1_1_1_1_3_1_2_2_2_3_2_2_2_2_2_1_2_2_2_2"/>
    <protectedRange sqref="D54" name="Range2_1_1_1_1_11_1_1_1_1_1_1_3_1_2_2_2_3_2_2_2_2_2_1_2_2_2_2"/>
    <protectedRange sqref="C54" name="Range2_1_2_1_1_1_1_1_3_1_2_2_1_2_3_2_2_2_2_2_1_2_2_2_2"/>
    <protectedRange sqref="N53:R53" name="Range2_12_1_3_1_1_1_1_2_1_2_2_2_2_2_2_1_2_2_2_2"/>
    <protectedRange sqref="I53:M53" name="Range2_2_12_1_6_1_1_1_1_3_1_2_2_2_3_2_2_1_2_2_2_2"/>
    <protectedRange sqref="E53:H53" name="Range2_2_12_1_6_1_1_1_1_2_2_1_2_2_2_2_2_2_1_2_2_2_2"/>
    <protectedRange sqref="D53" name="Range2_1_1_1_1_11_1_1_1_1_1_1_2_2_1_2_2_2_2_2_2_1_2_2_2_2"/>
    <protectedRange sqref="C53" name="Range2_1_2_1_1_1_1_1_2_1_2_1_2_2_2_2_2_2_1_2_2_2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395" priority="36" operator="containsText" text="N/A">
      <formula>NOT(ISERROR(SEARCH("N/A",X11)))</formula>
    </cfRule>
    <cfRule type="cellIs" dxfId="394" priority="49" operator="equal">
      <formula>0</formula>
    </cfRule>
  </conditionalFormatting>
  <conditionalFormatting sqref="AC11:AE34 X11:Y34 AA11:AA34">
    <cfRule type="cellIs" dxfId="393" priority="48" operator="greaterThanOrEqual">
      <formula>1185</formula>
    </cfRule>
  </conditionalFormatting>
  <conditionalFormatting sqref="AC11:AE34 X11:Y34 AA11:AA34">
    <cfRule type="cellIs" dxfId="392" priority="47" operator="between">
      <formula>0.1</formula>
      <formula>1184</formula>
    </cfRule>
  </conditionalFormatting>
  <conditionalFormatting sqref="X8">
    <cfRule type="cellIs" dxfId="391" priority="46" operator="equal">
      <formula>0</formula>
    </cfRule>
  </conditionalFormatting>
  <conditionalFormatting sqref="X8">
    <cfRule type="cellIs" dxfId="390" priority="45" operator="greaterThan">
      <formula>1179</formula>
    </cfRule>
  </conditionalFormatting>
  <conditionalFormatting sqref="X8">
    <cfRule type="cellIs" dxfId="389" priority="44" operator="greaterThan">
      <formula>99</formula>
    </cfRule>
  </conditionalFormatting>
  <conditionalFormatting sqref="X8">
    <cfRule type="cellIs" dxfId="388" priority="43" operator="greaterThan">
      <formula>0.99</formula>
    </cfRule>
  </conditionalFormatting>
  <conditionalFormatting sqref="AB8">
    <cfRule type="cellIs" dxfId="387" priority="42" operator="equal">
      <formula>0</formula>
    </cfRule>
  </conditionalFormatting>
  <conditionalFormatting sqref="AB8">
    <cfRule type="cellIs" dxfId="386" priority="41" operator="greaterThan">
      <formula>1179</formula>
    </cfRule>
  </conditionalFormatting>
  <conditionalFormatting sqref="AB8">
    <cfRule type="cellIs" dxfId="385" priority="40" operator="greaterThan">
      <formula>99</formula>
    </cfRule>
  </conditionalFormatting>
  <conditionalFormatting sqref="AB8">
    <cfRule type="cellIs" dxfId="384" priority="39" operator="greaterThan">
      <formula>0.99</formula>
    </cfRule>
  </conditionalFormatting>
  <conditionalFormatting sqref="AH11:AH31">
    <cfRule type="cellIs" dxfId="383" priority="37" operator="greaterThan">
      <formula>$AH$8</formula>
    </cfRule>
    <cfRule type="cellIs" dxfId="382" priority="38" operator="greaterThan">
      <formula>$AH$8</formula>
    </cfRule>
  </conditionalFormatting>
  <conditionalFormatting sqref="AB11:AB34">
    <cfRule type="containsText" dxfId="381" priority="32" operator="containsText" text="N/A">
      <formula>NOT(ISERROR(SEARCH("N/A",AB11)))</formula>
    </cfRule>
    <cfRule type="cellIs" dxfId="380" priority="35" operator="equal">
      <formula>0</formula>
    </cfRule>
  </conditionalFormatting>
  <conditionalFormatting sqref="AB11:AB34">
    <cfRule type="cellIs" dxfId="379" priority="34" operator="greaterThanOrEqual">
      <formula>1185</formula>
    </cfRule>
  </conditionalFormatting>
  <conditionalFormatting sqref="AB11:AB34">
    <cfRule type="cellIs" dxfId="378" priority="33" operator="between">
      <formula>0.1</formula>
      <formula>1184</formula>
    </cfRule>
  </conditionalFormatting>
  <conditionalFormatting sqref="AO11:AO34 AN11:AN35">
    <cfRule type="cellIs" dxfId="377" priority="31" operator="equal">
      <formula>0</formula>
    </cfRule>
  </conditionalFormatting>
  <conditionalFormatting sqref="AO11:AO34 AN11:AN35">
    <cfRule type="cellIs" dxfId="376" priority="30" operator="greaterThan">
      <formula>1179</formula>
    </cfRule>
  </conditionalFormatting>
  <conditionalFormatting sqref="AO11:AO34 AN11:AN35">
    <cfRule type="cellIs" dxfId="375" priority="29" operator="greaterThan">
      <formula>99</formula>
    </cfRule>
  </conditionalFormatting>
  <conditionalFormatting sqref="AO11:AO34 AN11:AN35">
    <cfRule type="cellIs" dxfId="374" priority="28" operator="greaterThan">
      <formula>0.99</formula>
    </cfRule>
  </conditionalFormatting>
  <conditionalFormatting sqref="AQ11:AQ34">
    <cfRule type="cellIs" dxfId="373" priority="27" operator="equal">
      <formula>0</formula>
    </cfRule>
  </conditionalFormatting>
  <conditionalFormatting sqref="AQ11:AQ34">
    <cfRule type="cellIs" dxfId="372" priority="26" operator="greaterThan">
      <formula>1179</formula>
    </cfRule>
  </conditionalFormatting>
  <conditionalFormatting sqref="AQ11:AQ34">
    <cfRule type="cellIs" dxfId="371" priority="25" operator="greaterThan">
      <formula>99</formula>
    </cfRule>
  </conditionalFormatting>
  <conditionalFormatting sqref="AQ11:AQ34">
    <cfRule type="cellIs" dxfId="370" priority="24" operator="greaterThan">
      <formula>0.99</formula>
    </cfRule>
  </conditionalFormatting>
  <conditionalFormatting sqref="Z11:Z34">
    <cfRule type="containsText" dxfId="369" priority="20" operator="containsText" text="N/A">
      <formula>NOT(ISERROR(SEARCH("N/A",Z11)))</formula>
    </cfRule>
    <cfRule type="cellIs" dxfId="368" priority="23" operator="equal">
      <formula>0</formula>
    </cfRule>
  </conditionalFormatting>
  <conditionalFormatting sqref="Z11:Z34">
    <cfRule type="cellIs" dxfId="367" priority="22" operator="greaterThanOrEqual">
      <formula>1185</formula>
    </cfRule>
  </conditionalFormatting>
  <conditionalFormatting sqref="Z11:Z34">
    <cfRule type="cellIs" dxfId="366" priority="21" operator="between">
      <formula>0.1</formula>
      <formula>1184</formula>
    </cfRule>
  </conditionalFormatting>
  <conditionalFormatting sqref="AJ11:AN35">
    <cfRule type="cellIs" dxfId="365" priority="19" operator="equal">
      <formula>0</formula>
    </cfRule>
  </conditionalFormatting>
  <conditionalFormatting sqref="AJ11:AN35">
    <cfRule type="cellIs" dxfId="364" priority="18" operator="greaterThan">
      <formula>1179</formula>
    </cfRule>
  </conditionalFormatting>
  <conditionalFormatting sqref="AJ11:AN35">
    <cfRule type="cellIs" dxfId="363" priority="17" operator="greaterThan">
      <formula>99</formula>
    </cfRule>
  </conditionalFormatting>
  <conditionalFormatting sqref="AJ11:AN35">
    <cfRule type="cellIs" dxfId="362" priority="16" operator="greaterThan">
      <formula>0.99</formula>
    </cfRule>
  </conditionalFormatting>
  <conditionalFormatting sqref="AP11:AP34">
    <cfRule type="cellIs" dxfId="361" priority="15" operator="equal">
      <formula>0</formula>
    </cfRule>
  </conditionalFormatting>
  <conditionalFormatting sqref="AP11:AP34">
    <cfRule type="cellIs" dxfId="360" priority="14" operator="greaterThan">
      <formula>1179</formula>
    </cfRule>
  </conditionalFormatting>
  <conditionalFormatting sqref="AP11:AP34">
    <cfRule type="cellIs" dxfId="359" priority="13" operator="greaterThan">
      <formula>99</formula>
    </cfRule>
  </conditionalFormatting>
  <conditionalFormatting sqref="AP11:AP34">
    <cfRule type="cellIs" dxfId="358" priority="12" operator="greaterThan">
      <formula>0.99</formula>
    </cfRule>
  </conditionalFormatting>
  <conditionalFormatting sqref="AH32:AH34">
    <cfRule type="cellIs" dxfId="357" priority="10" operator="greaterThan">
      <formula>$AH$8</formula>
    </cfRule>
    <cfRule type="cellIs" dxfId="356" priority="11" operator="greaterThan">
      <formula>$AH$8</formula>
    </cfRule>
  </conditionalFormatting>
  <conditionalFormatting sqref="AI11:AI34">
    <cfRule type="cellIs" dxfId="355" priority="9" operator="greaterThan">
      <formula>$AI$8</formula>
    </cfRule>
  </conditionalFormatting>
  <conditionalFormatting sqref="AL32:AN34 AL11:AL34">
    <cfRule type="cellIs" dxfId="354" priority="8" operator="equal">
      <formula>0</formula>
    </cfRule>
  </conditionalFormatting>
  <conditionalFormatting sqref="AL32:AN34 AL11:AL34">
    <cfRule type="cellIs" dxfId="353" priority="7" operator="greaterThan">
      <formula>1179</formula>
    </cfRule>
  </conditionalFormatting>
  <conditionalFormatting sqref="AL32:AN34 AL11:AL34">
    <cfRule type="cellIs" dxfId="352" priority="6" operator="greaterThan">
      <formula>99</formula>
    </cfRule>
  </conditionalFormatting>
  <conditionalFormatting sqref="AL32:AN34 AL11:AL34">
    <cfRule type="cellIs" dxfId="351" priority="5" operator="greaterThan">
      <formula>0.99</formula>
    </cfRule>
  </conditionalFormatting>
  <conditionalFormatting sqref="AM16:AM34">
    <cfRule type="cellIs" dxfId="350" priority="4" operator="equal">
      <formula>0</formula>
    </cfRule>
  </conditionalFormatting>
  <conditionalFormatting sqref="AM16:AM34">
    <cfRule type="cellIs" dxfId="349" priority="3" operator="greaterThan">
      <formula>1179</formula>
    </cfRule>
  </conditionalFormatting>
  <conditionalFormatting sqref="AM16:AM34">
    <cfRule type="cellIs" dxfId="348" priority="2" operator="greaterThan">
      <formula>99</formula>
    </cfRule>
  </conditionalFormatting>
  <conditionalFormatting sqref="AM16:AM34">
    <cfRule type="cellIs" dxfId="347"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showWhiteSpace="0" topLeftCell="AB16" zoomScaleNormal="100" workbookViewId="0">
      <selection activeCell="B53" sqref="B53:R56"/>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125</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87"/>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90" t="s">
        <v>10</v>
      </c>
      <c r="I7" s="108" t="s">
        <v>11</v>
      </c>
      <c r="J7" s="108" t="s">
        <v>12</v>
      </c>
      <c r="K7" s="108" t="s">
        <v>13</v>
      </c>
      <c r="L7" s="12"/>
      <c r="M7" s="12"/>
      <c r="N7" s="12"/>
      <c r="O7" s="190"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42576</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30692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88" t="s">
        <v>51</v>
      </c>
      <c r="V9" s="188" t="s">
        <v>52</v>
      </c>
      <c r="W9" s="233" t="s">
        <v>53</v>
      </c>
      <c r="X9" s="234" t="s">
        <v>54</v>
      </c>
      <c r="Y9" s="235"/>
      <c r="Z9" s="235"/>
      <c r="AA9" s="235"/>
      <c r="AB9" s="235"/>
      <c r="AC9" s="235"/>
      <c r="AD9" s="235"/>
      <c r="AE9" s="236"/>
      <c r="AF9" s="186" t="s">
        <v>55</v>
      </c>
      <c r="AG9" s="186" t="s">
        <v>56</v>
      </c>
      <c r="AH9" s="222" t="s">
        <v>57</v>
      </c>
      <c r="AI9" s="237" t="s">
        <v>58</v>
      </c>
      <c r="AJ9" s="188" t="s">
        <v>59</v>
      </c>
      <c r="AK9" s="188" t="s">
        <v>60</v>
      </c>
      <c r="AL9" s="188" t="s">
        <v>61</v>
      </c>
      <c r="AM9" s="188" t="s">
        <v>62</v>
      </c>
      <c r="AN9" s="188" t="s">
        <v>63</v>
      </c>
      <c r="AO9" s="188" t="s">
        <v>64</v>
      </c>
      <c r="AP9" s="188" t="s">
        <v>65</v>
      </c>
      <c r="AQ9" s="220" t="s">
        <v>66</v>
      </c>
      <c r="AR9" s="188" t="s">
        <v>67</v>
      </c>
      <c r="AS9" s="222" t="s">
        <v>68</v>
      </c>
      <c r="AV9" s="35" t="s">
        <v>69</v>
      </c>
      <c r="AW9" s="35" t="s">
        <v>70</v>
      </c>
      <c r="AY9" s="36" t="s">
        <v>71</v>
      </c>
    </row>
    <row r="10" spans="2:51" x14ac:dyDescent="0.25">
      <c r="B10" s="188" t="s">
        <v>72</v>
      </c>
      <c r="C10" s="188" t="s">
        <v>73</v>
      </c>
      <c r="D10" s="188" t="s">
        <v>74</v>
      </c>
      <c r="E10" s="188" t="s">
        <v>75</v>
      </c>
      <c r="F10" s="188" t="s">
        <v>74</v>
      </c>
      <c r="G10" s="188" t="s">
        <v>75</v>
      </c>
      <c r="H10" s="216"/>
      <c r="I10" s="188" t="s">
        <v>75</v>
      </c>
      <c r="J10" s="188" t="s">
        <v>75</v>
      </c>
      <c r="K10" s="188" t="s">
        <v>75</v>
      </c>
      <c r="L10" s="28" t="s">
        <v>29</v>
      </c>
      <c r="M10" s="219"/>
      <c r="N10" s="28" t="s">
        <v>29</v>
      </c>
      <c r="O10" s="221"/>
      <c r="P10" s="221"/>
      <c r="Q10" s="1">
        <f>'JULY 24'!Q34</f>
        <v>10540516</v>
      </c>
      <c r="R10" s="230"/>
      <c r="S10" s="231"/>
      <c r="T10" s="232"/>
      <c r="U10" s="188" t="s">
        <v>75</v>
      </c>
      <c r="V10" s="188" t="s">
        <v>75</v>
      </c>
      <c r="W10" s="233"/>
      <c r="X10" s="37" t="s">
        <v>76</v>
      </c>
      <c r="Y10" s="37" t="s">
        <v>77</v>
      </c>
      <c r="Z10" s="37" t="s">
        <v>78</v>
      </c>
      <c r="AA10" s="37" t="s">
        <v>79</v>
      </c>
      <c r="AB10" s="37" t="s">
        <v>80</v>
      </c>
      <c r="AC10" s="37" t="s">
        <v>81</v>
      </c>
      <c r="AD10" s="37" t="s">
        <v>82</v>
      </c>
      <c r="AE10" s="37" t="s">
        <v>83</v>
      </c>
      <c r="AF10" s="38"/>
      <c r="AG10" s="1">
        <f>'JULY 24'!AG34</f>
        <v>48671392</v>
      </c>
      <c r="AH10" s="222"/>
      <c r="AI10" s="238"/>
      <c r="AJ10" s="188" t="s">
        <v>84</v>
      </c>
      <c r="AK10" s="188" t="s">
        <v>84</v>
      </c>
      <c r="AL10" s="188" t="s">
        <v>84</v>
      </c>
      <c r="AM10" s="188" t="s">
        <v>84</v>
      </c>
      <c r="AN10" s="188" t="s">
        <v>84</v>
      </c>
      <c r="AO10" s="188" t="s">
        <v>84</v>
      </c>
      <c r="AP10" s="1">
        <f>'JULY 24'!AP34</f>
        <v>11060994</v>
      </c>
      <c r="AQ10" s="221"/>
      <c r="AR10" s="189" t="s">
        <v>85</v>
      </c>
      <c r="AS10" s="222"/>
      <c r="AV10" s="39" t="s">
        <v>86</v>
      </c>
      <c r="AW10" s="39" t="s">
        <v>87</v>
      </c>
      <c r="AY10" s="80" t="s">
        <v>126</v>
      </c>
    </row>
    <row r="11" spans="2:51" x14ac:dyDescent="0.25">
      <c r="B11" s="40">
        <v>2</v>
      </c>
      <c r="C11" s="40">
        <v>4.1666666666666664E-2</v>
      </c>
      <c r="D11" s="102">
        <v>4</v>
      </c>
      <c r="E11" s="41">
        <f t="shared" ref="E11:E34" si="0">D11/1.42</f>
        <v>2.8169014084507045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137</v>
      </c>
      <c r="P11" s="103">
        <v>111</v>
      </c>
      <c r="Q11" s="103">
        <v>10545150</v>
      </c>
      <c r="R11" s="46">
        <f>IF(ISBLANK(Q11),"-",Q11-Q10)</f>
        <v>4634</v>
      </c>
      <c r="S11" s="47">
        <f>R11*24/1000</f>
        <v>111.21599999999999</v>
      </c>
      <c r="T11" s="47">
        <f>R11/1000</f>
        <v>4.6340000000000003</v>
      </c>
      <c r="U11" s="104">
        <v>4.3</v>
      </c>
      <c r="V11" s="104">
        <f>U11</f>
        <v>4.3</v>
      </c>
      <c r="W11" s="105" t="s">
        <v>131</v>
      </c>
      <c r="X11" s="107">
        <v>0</v>
      </c>
      <c r="Y11" s="107">
        <v>0</v>
      </c>
      <c r="Z11" s="107">
        <v>1056</v>
      </c>
      <c r="AA11" s="107">
        <v>1185</v>
      </c>
      <c r="AB11" s="107">
        <v>1187</v>
      </c>
      <c r="AC11" s="48" t="s">
        <v>90</v>
      </c>
      <c r="AD11" s="48" t="s">
        <v>90</v>
      </c>
      <c r="AE11" s="48" t="s">
        <v>90</v>
      </c>
      <c r="AF11" s="106" t="s">
        <v>90</v>
      </c>
      <c r="AG11" s="112">
        <v>48672504</v>
      </c>
      <c r="AH11" s="49">
        <f>IF(ISBLANK(AG11),"-",AG11-AG10)</f>
        <v>1112</v>
      </c>
      <c r="AI11" s="50">
        <f>AH11/T11</f>
        <v>239.96547259387137</v>
      </c>
      <c r="AJ11" s="95">
        <v>0</v>
      </c>
      <c r="AK11" s="95">
        <v>0</v>
      </c>
      <c r="AL11" s="95">
        <v>1</v>
      </c>
      <c r="AM11" s="95">
        <v>1</v>
      </c>
      <c r="AN11" s="95">
        <v>1</v>
      </c>
      <c r="AO11" s="95">
        <v>0.5</v>
      </c>
      <c r="AP11" s="107">
        <v>11061696</v>
      </c>
      <c r="AQ11" s="107">
        <f t="shared" ref="AQ11:AQ34" si="1">AP11-AP10</f>
        <v>702</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133</v>
      </c>
      <c r="P12" s="103">
        <v>108</v>
      </c>
      <c r="Q12" s="103">
        <v>10549631</v>
      </c>
      <c r="R12" s="46">
        <f t="shared" ref="R12:R34" si="4">IF(ISBLANK(Q12),"-",Q12-Q11)</f>
        <v>4481</v>
      </c>
      <c r="S12" s="47">
        <f t="shared" ref="S12:S34" si="5">R12*24/1000</f>
        <v>107.544</v>
      </c>
      <c r="T12" s="47">
        <f t="shared" ref="T12:T34" si="6">R12/1000</f>
        <v>4.4809999999999999</v>
      </c>
      <c r="U12" s="104">
        <v>5.8</v>
      </c>
      <c r="V12" s="104">
        <f t="shared" ref="V12:V34" si="7">U12</f>
        <v>5.8</v>
      </c>
      <c r="W12" s="105" t="s">
        <v>131</v>
      </c>
      <c r="X12" s="107">
        <v>0</v>
      </c>
      <c r="Y12" s="107">
        <v>0</v>
      </c>
      <c r="Z12" s="107">
        <v>1056</v>
      </c>
      <c r="AA12" s="107">
        <v>1185</v>
      </c>
      <c r="AB12" s="107">
        <v>1146</v>
      </c>
      <c r="AC12" s="48" t="s">
        <v>90</v>
      </c>
      <c r="AD12" s="48" t="s">
        <v>90</v>
      </c>
      <c r="AE12" s="48" t="s">
        <v>90</v>
      </c>
      <c r="AF12" s="106" t="s">
        <v>90</v>
      </c>
      <c r="AG12" s="112">
        <v>48673564</v>
      </c>
      <c r="AH12" s="49">
        <f>IF(ISBLANK(AG12),"-",AG12-AG11)</f>
        <v>1060</v>
      </c>
      <c r="AI12" s="50">
        <f t="shared" ref="AI12:AI34" si="8">AH12/T12</f>
        <v>236.55434054898461</v>
      </c>
      <c r="AJ12" s="95">
        <v>0</v>
      </c>
      <c r="AK12" s="95">
        <v>0</v>
      </c>
      <c r="AL12" s="95">
        <v>1</v>
      </c>
      <c r="AM12" s="95">
        <v>1</v>
      </c>
      <c r="AN12" s="95">
        <v>1</v>
      </c>
      <c r="AO12" s="95">
        <v>0.5</v>
      </c>
      <c r="AP12" s="107">
        <v>11062477</v>
      </c>
      <c r="AQ12" s="107">
        <f t="shared" si="1"/>
        <v>781</v>
      </c>
      <c r="AR12" s="110">
        <v>1.1200000000000001</v>
      </c>
      <c r="AS12" s="52" t="s">
        <v>113</v>
      </c>
      <c r="AV12" s="39" t="s">
        <v>92</v>
      </c>
      <c r="AW12" s="39" t="s">
        <v>93</v>
      </c>
      <c r="AY12" s="80" t="s">
        <v>124</v>
      </c>
    </row>
    <row r="13" spans="2:51" x14ac:dyDescent="0.25">
      <c r="B13" s="40">
        <v>2.0833333333333299</v>
      </c>
      <c r="C13" s="40">
        <v>0.125</v>
      </c>
      <c r="D13" s="102">
        <v>5</v>
      </c>
      <c r="E13" s="41">
        <f t="shared" si="0"/>
        <v>3.5211267605633805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129</v>
      </c>
      <c r="P13" s="103">
        <v>108</v>
      </c>
      <c r="Q13" s="103">
        <v>10553923</v>
      </c>
      <c r="R13" s="46">
        <f t="shared" si="4"/>
        <v>4292</v>
      </c>
      <c r="S13" s="47">
        <f t="shared" si="5"/>
        <v>103.008</v>
      </c>
      <c r="T13" s="47">
        <f t="shared" si="6"/>
        <v>4.2919999999999998</v>
      </c>
      <c r="U13" s="104">
        <v>7.6</v>
      </c>
      <c r="V13" s="104">
        <f t="shared" si="7"/>
        <v>7.6</v>
      </c>
      <c r="W13" s="105" t="s">
        <v>131</v>
      </c>
      <c r="X13" s="107">
        <v>0</v>
      </c>
      <c r="Y13" s="107">
        <v>0</v>
      </c>
      <c r="Z13" s="107">
        <v>1056</v>
      </c>
      <c r="AA13" s="107">
        <v>1185</v>
      </c>
      <c r="AB13" s="107">
        <v>1095</v>
      </c>
      <c r="AC13" s="48" t="s">
        <v>90</v>
      </c>
      <c r="AD13" s="48" t="s">
        <v>90</v>
      </c>
      <c r="AE13" s="48" t="s">
        <v>90</v>
      </c>
      <c r="AF13" s="106" t="s">
        <v>90</v>
      </c>
      <c r="AG13" s="112">
        <v>48674548</v>
      </c>
      <c r="AH13" s="49">
        <f>IF(ISBLANK(AG13),"-",AG13-AG12)</f>
        <v>984</v>
      </c>
      <c r="AI13" s="50">
        <f t="shared" si="8"/>
        <v>229.26374650512582</v>
      </c>
      <c r="AJ13" s="95">
        <v>0</v>
      </c>
      <c r="AK13" s="95">
        <v>0</v>
      </c>
      <c r="AL13" s="95">
        <v>1</v>
      </c>
      <c r="AM13" s="95">
        <v>1</v>
      </c>
      <c r="AN13" s="95">
        <v>1</v>
      </c>
      <c r="AO13" s="95">
        <v>0.5</v>
      </c>
      <c r="AP13" s="107">
        <v>11063263</v>
      </c>
      <c r="AQ13" s="107">
        <f t="shared" si="1"/>
        <v>786</v>
      </c>
      <c r="AR13" s="51"/>
      <c r="AS13" s="52" t="s">
        <v>113</v>
      </c>
      <c r="AV13" s="39" t="s">
        <v>94</v>
      </c>
      <c r="AW13" s="39" t="s">
        <v>95</v>
      </c>
      <c r="AY13" s="80" t="s">
        <v>129</v>
      </c>
    </row>
    <row r="14" spans="2:51" x14ac:dyDescent="0.25">
      <c r="B14" s="40">
        <v>2.125</v>
      </c>
      <c r="C14" s="40">
        <v>0.16666666666666699</v>
      </c>
      <c r="D14" s="102">
        <v>4</v>
      </c>
      <c r="E14" s="41">
        <f t="shared" si="0"/>
        <v>2.8169014084507045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122</v>
      </c>
      <c r="P14" s="103">
        <v>115</v>
      </c>
      <c r="Q14" s="103">
        <v>10558023</v>
      </c>
      <c r="R14" s="46">
        <f t="shared" si="4"/>
        <v>4100</v>
      </c>
      <c r="S14" s="47">
        <f t="shared" si="5"/>
        <v>98.4</v>
      </c>
      <c r="T14" s="47">
        <f t="shared" si="6"/>
        <v>4.0999999999999996</v>
      </c>
      <c r="U14" s="104">
        <v>9.1</v>
      </c>
      <c r="V14" s="104">
        <f t="shared" si="7"/>
        <v>9.1</v>
      </c>
      <c r="W14" s="105" t="s">
        <v>131</v>
      </c>
      <c r="X14" s="107">
        <v>0</v>
      </c>
      <c r="Y14" s="107">
        <v>0</v>
      </c>
      <c r="Z14" s="107">
        <v>1055</v>
      </c>
      <c r="AA14" s="107">
        <v>1185</v>
      </c>
      <c r="AB14" s="107">
        <v>1187</v>
      </c>
      <c r="AC14" s="48" t="s">
        <v>90</v>
      </c>
      <c r="AD14" s="48" t="s">
        <v>90</v>
      </c>
      <c r="AE14" s="48" t="s">
        <v>90</v>
      </c>
      <c r="AF14" s="106" t="s">
        <v>90</v>
      </c>
      <c r="AG14" s="112">
        <v>48675644</v>
      </c>
      <c r="AH14" s="49">
        <f t="shared" ref="AH14:AH34" si="9">IF(ISBLANK(AG14),"-",AG14-AG13)</f>
        <v>1096</v>
      </c>
      <c r="AI14" s="50">
        <f t="shared" si="8"/>
        <v>267.3170731707317</v>
      </c>
      <c r="AJ14" s="95">
        <v>0</v>
      </c>
      <c r="AK14" s="95">
        <v>0</v>
      </c>
      <c r="AL14" s="95">
        <v>1</v>
      </c>
      <c r="AM14" s="95">
        <v>1</v>
      </c>
      <c r="AN14" s="95">
        <v>1</v>
      </c>
      <c r="AO14" s="95">
        <v>0.5</v>
      </c>
      <c r="AP14" s="107">
        <v>11064032</v>
      </c>
      <c r="AQ14" s="107">
        <f>AP14-AP13</f>
        <v>769</v>
      </c>
      <c r="AR14" s="51"/>
      <c r="AS14" s="52" t="s">
        <v>113</v>
      </c>
      <c r="AT14" s="54"/>
      <c r="AV14" s="39" t="s">
        <v>96</v>
      </c>
      <c r="AW14" s="39" t="s">
        <v>97</v>
      </c>
      <c r="AY14" s="80" t="s">
        <v>226</v>
      </c>
    </row>
    <row r="15" spans="2:51" ht="14.25" customHeight="1" x14ac:dyDescent="0.25">
      <c r="B15" s="40">
        <v>2.1666666666666701</v>
      </c>
      <c r="C15" s="40">
        <v>0.20833333333333301</v>
      </c>
      <c r="D15" s="102">
        <v>4</v>
      </c>
      <c r="E15" s="41">
        <f t="shared" si="0"/>
        <v>2.8169014084507045</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128</v>
      </c>
      <c r="P15" s="103">
        <v>120</v>
      </c>
      <c r="Q15" s="103">
        <v>10562336</v>
      </c>
      <c r="R15" s="46">
        <f t="shared" si="4"/>
        <v>4313</v>
      </c>
      <c r="S15" s="47">
        <f t="shared" si="5"/>
        <v>103.512</v>
      </c>
      <c r="T15" s="47">
        <f t="shared" si="6"/>
        <v>4.3129999999999997</v>
      </c>
      <c r="U15" s="104">
        <v>9.5</v>
      </c>
      <c r="V15" s="104">
        <f t="shared" si="7"/>
        <v>9.5</v>
      </c>
      <c r="W15" s="105" t="s">
        <v>131</v>
      </c>
      <c r="X15" s="107">
        <v>0</v>
      </c>
      <c r="Y15" s="107">
        <v>0</v>
      </c>
      <c r="Z15" s="107">
        <v>1116</v>
      </c>
      <c r="AA15" s="107">
        <v>1185</v>
      </c>
      <c r="AB15" s="107">
        <v>1187</v>
      </c>
      <c r="AC15" s="48" t="s">
        <v>90</v>
      </c>
      <c r="AD15" s="48" t="s">
        <v>90</v>
      </c>
      <c r="AE15" s="48" t="s">
        <v>90</v>
      </c>
      <c r="AF15" s="106" t="s">
        <v>90</v>
      </c>
      <c r="AG15" s="112">
        <v>48676868</v>
      </c>
      <c r="AH15" s="49">
        <f t="shared" si="9"/>
        <v>1224</v>
      </c>
      <c r="AI15" s="50">
        <f t="shared" si="8"/>
        <v>283.79318339902619</v>
      </c>
      <c r="AJ15" s="95">
        <v>0</v>
      </c>
      <c r="AK15" s="95">
        <v>0</v>
      </c>
      <c r="AL15" s="95">
        <v>1</v>
      </c>
      <c r="AM15" s="95">
        <v>1</v>
      </c>
      <c r="AN15" s="95">
        <v>1</v>
      </c>
      <c r="AO15" s="95">
        <v>0.5</v>
      </c>
      <c r="AP15" s="107">
        <v>11064070</v>
      </c>
      <c r="AQ15" s="107">
        <f>AP15-AP14</f>
        <v>38</v>
      </c>
      <c r="AR15" s="51"/>
      <c r="AS15" s="52" t="s">
        <v>113</v>
      </c>
      <c r="AV15" s="39" t="s">
        <v>98</v>
      </c>
      <c r="AW15" s="39" t="s">
        <v>99</v>
      </c>
      <c r="AY15" s="94"/>
    </row>
    <row r="16" spans="2:51" x14ac:dyDescent="0.25">
      <c r="B16" s="40">
        <v>2.2083333333333299</v>
      </c>
      <c r="C16" s="40">
        <v>0.25</v>
      </c>
      <c r="D16" s="102">
        <v>5</v>
      </c>
      <c r="E16" s="41">
        <f t="shared" si="0"/>
        <v>3.5211267605633805</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143</v>
      </c>
      <c r="P16" s="103">
        <v>140</v>
      </c>
      <c r="Q16" s="103">
        <v>10567832</v>
      </c>
      <c r="R16" s="46">
        <f t="shared" si="4"/>
        <v>5496</v>
      </c>
      <c r="S16" s="47">
        <f t="shared" si="5"/>
        <v>131.904</v>
      </c>
      <c r="T16" s="47">
        <f t="shared" si="6"/>
        <v>5.4960000000000004</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48678100</v>
      </c>
      <c r="AH16" s="49">
        <f t="shared" si="9"/>
        <v>1232</v>
      </c>
      <c r="AI16" s="50">
        <f t="shared" si="8"/>
        <v>224.16302765647742</v>
      </c>
      <c r="AJ16" s="95">
        <v>0</v>
      </c>
      <c r="AK16" s="95">
        <v>0</v>
      </c>
      <c r="AL16" s="95">
        <v>1</v>
      </c>
      <c r="AM16" s="95">
        <v>1</v>
      </c>
      <c r="AN16" s="95">
        <v>1</v>
      </c>
      <c r="AO16" s="95">
        <v>0</v>
      </c>
      <c r="AP16" s="107">
        <v>11064070</v>
      </c>
      <c r="AQ16" s="107">
        <f>AP16-AP15</f>
        <v>0</v>
      </c>
      <c r="AR16" s="53">
        <v>1.1599999999999999</v>
      </c>
      <c r="AS16" s="52" t="s">
        <v>101</v>
      </c>
      <c r="AV16" s="39" t="s">
        <v>102</v>
      </c>
      <c r="AW16" s="39" t="s">
        <v>103</v>
      </c>
      <c r="AY16" s="94"/>
    </row>
    <row r="17" spans="1:51" x14ac:dyDescent="0.25">
      <c r="B17" s="40">
        <v>2.25</v>
      </c>
      <c r="C17" s="40">
        <v>0.29166666666666702</v>
      </c>
      <c r="D17" s="102">
        <v>5</v>
      </c>
      <c r="E17" s="41">
        <f t="shared" si="0"/>
        <v>3.5211267605633805</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135</v>
      </c>
      <c r="P17" s="103">
        <v>135</v>
      </c>
      <c r="Q17" s="103">
        <v>10573465</v>
      </c>
      <c r="R17" s="46">
        <f t="shared" si="4"/>
        <v>5633</v>
      </c>
      <c r="S17" s="47">
        <f t="shared" si="5"/>
        <v>135.19200000000001</v>
      </c>
      <c r="T17" s="47">
        <f t="shared" si="6"/>
        <v>5.633</v>
      </c>
      <c r="U17" s="104">
        <v>9.3000000000000007</v>
      </c>
      <c r="V17" s="104">
        <f t="shared" si="7"/>
        <v>9.3000000000000007</v>
      </c>
      <c r="W17" s="105" t="s">
        <v>127</v>
      </c>
      <c r="X17" s="107">
        <v>0</v>
      </c>
      <c r="Y17" s="107">
        <v>1006</v>
      </c>
      <c r="Z17" s="107">
        <v>1187</v>
      </c>
      <c r="AA17" s="107">
        <v>1185</v>
      </c>
      <c r="AB17" s="107">
        <v>1186</v>
      </c>
      <c r="AC17" s="48" t="s">
        <v>90</v>
      </c>
      <c r="AD17" s="48" t="s">
        <v>90</v>
      </c>
      <c r="AE17" s="48" t="s">
        <v>90</v>
      </c>
      <c r="AF17" s="106" t="s">
        <v>90</v>
      </c>
      <c r="AG17" s="112">
        <v>48679380</v>
      </c>
      <c r="AH17" s="49">
        <f t="shared" si="9"/>
        <v>1280</v>
      </c>
      <c r="AI17" s="50">
        <f t="shared" si="8"/>
        <v>227.23238061423754</v>
      </c>
      <c r="AJ17" s="95">
        <v>0</v>
      </c>
      <c r="AK17" s="95">
        <v>1</v>
      </c>
      <c r="AL17" s="95">
        <v>1</v>
      </c>
      <c r="AM17" s="95">
        <v>1</v>
      </c>
      <c r="AN17" s="95">
        <v>1</v>
      </c>
      <c r="AO17" s="95">
        <v>0</v>
      </c>
      <c r="AP17" s="107">
        <v>11064070</v>
      </c>
      <c r="AQ17" s="107">
        <f t="shared" si="1"/>
        <v>0</v>
      </c>
      <c r="AR17" s="51"/>
      <c r="AS17" s="52" t="s">
        <v>101</v>
      </c>
      <c r="AT17" s="54"/>
      <c r="AV17" s="39" t="s">
        <v>104</v>
      </c>
      <c r="AW17" s="39" t="s">
        <v>105</v>
      </c>
      <c r="AY17" s="97"/>
    </row>
    <row r="18" spans="1:51" x14ac:dyDescent="0.25">
      <c r="B18" s="40">
        <v>2.2916666666666701</v>
      </c>
      <c r="C18" s="40">
        <v>0.33333333333333298</v>
      </c>
      <c r="D18" s="102">
        <v>5</v>
      </c>
      <c r="E18" s="41">
        <f t="shared" si="0"/>
        <v>3.5211267605633805</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133</v>
      </c>
      <c r="P18" s="103">
        <v>143</v>
      </c>
      <c r="Q18" s="103">
        <v>10579466</v>
      </c>
      <c r="R18" s="46">
        <f t="shared" si="4"/>
        <v>6001</v>
      </c>
      <c r="S18" s="47">
        <f t="shared" si="5"/>
        <v>144.024</v>
      </c>
      <c r="T18" s="47">
        <f t="shared" si="6"/>
        <v>6.0010000000000003</v>
      </c>
      <c r="U18" s="104">
        <v>8.6</v>
      </c>
      <c r="V18" s="104">
        <f t="shared" si="7"/>
        <v>8.6</v>
      </c>
      <c r="W18" s="105" t="s">
        <v>127</v>
      </c>
      <c r="X18" s="107">
        <v>0</v>
      </c>
      <c r="Y18" s="107">
        <v>1047</v>
      </c>
      <c r="Z18" s="107">
        <v>1186</v>
      </c>
      <c r="AA18" s="107">
        <v>1185</v>
      </c>
      <c r="AB18" s="107">
        <v>1187</v>
      </c>
      <c r="AC18" s="48" t="s">
        <v>90</v>
      </c>
      <c r="AD18" s="48" t="s">
        <v>90</v>
      </c>
      <c r="AE18" s="48" t="s">
        <v>90</v>
      </c>
      <c r="AF18" s="106" t="s">
        <v>90</v>
      </c>
      <c r="AG18" s="112">
        <v>48680740</v>
      </c>
      <c r="AH18" s="49">
        <f t="shared" si="9"/>
        <v>1360</v>
      </c>
      <c r="AI18" s="50">
        <f t="shared" si="8"/>
        <v>226.62889518413596</v>
      </c>
      <c r="AJ18" s="95">
        <v>0</v>
      </c>
      <c r="AK18" s="95">
        <v>1</v>
      </c>
      <c r="AL18" s="95">
        <v>1</v>
      </c>
      <c r="AM18" s="95">
        <v>1</v>
      </c>
      <c r="AN18" s="95">
        <v>1</v>
      </c>
      <c r="AO18" s="95">
        <v>0</v>
      </c>
      <c r="AP18" s="107">
        <v>11064070</v>
      </c>
      <c r="AQ18" s="107">
        <f t="shared" si="1"/>
        <v>0</v>
      </c>
      <c r="AR18" s="51"/>
      <c r="AS18" s="52" t="s">
        <v>101</v>
      </c>
      <c r="AV18" s="39" t="s">
        <v>106</v>
      </c>
      <c r="AW18" s="39" t="s">
        <v>107</v>
      </c>
      <c r="AY18" s="97"/>
    </row>
    <row r="19" spans="1:51" x14ac:dyDescent="0.25">
      <c r="A19" s="94" t="s">
        <v>130</v>
      </c>
      <c r="B19" s="40">
        <v>2.3333333333333299</v>
      </c>
      <c r="C19" s="40">
        <v>0.375</v>
      </c>
      <c r="D19" s="102">
        <v>5</v>
      </c>
      <c r="E19" s="41">
        <f t="shared" si="0"/>
        <v>3.5211267605633805</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135</v>
      </c>
      <c r="P19" s="103">
        <v>142</v>
      </c>
      <c r="Q19" s="103">
        <v>10585681</v>
      </c>
      <c r="R19" s="46">
        <f t="shared" si="4"/>
        <v>6215</v>
      </c>
      <c r="S19" s="47">
        <f t="shared" si="5"/>
        <v>149.16</v>
      </c>
      <c r="T19" s="47">
        <f t="shared" si="6"/>
        <v>6.2149999999999999</v>
      </c>
      <c r="U19" s="104">
        <v>7.9</v>
      </c>
      <c r="V19" s="104">
        <f t="shared" si="7"/>
        <v>7.9</v>
      </c>
      <c r="W19" s="105" t="s">
        <v>127</v>
      </c>
      <c r="X19" s="107">
        <v>0</v>
      </c>
      <c r="Y19" s="107">
        <v>1047</v>
      </c>
      <c r="Z19" s="107">
        <v>1187</v>
      </c>
      <c r="AA19" s="107">
        <v>1185</v>
      </c>
      <c r="AB19" s="107">
        <v>1187</v>
      </c>
      <c r="AC19" s="48" t="s">
        <v>90</v>
      </c>
      <c r="AD19" s="48" t="s">
        <v>90</v>
      </c>
      <c r="AE19" s="48" t="s">
        <v>90</v>
      </c>
      <c r="AF19" s="106" t="s">
        <v>90</v>
      </c>
      <c r="AG19" s="112">
        <v>48682144</v>
      </c>
      <c r="AH19" s="49">
        <f t="shared" si="9"/>
        <v>1404</v>
      </c>
      <c r="AI19" s="50">
        <f t="shared" si="8"/>
        <v>225.90506838294451</v>
      </c>
      <c r="AJ19" s="95">
        <v>0</v>
      </c>
      <c r="AK19" s="95">
        <v>1</v>
      </c>
      <c r="AL19" s="95">
        <v>1</v>
      </c>
      <c r="AM19" s="95">
        <v>1</v>
      </c>
      <c r="AN19" s="95">
        <v>1</v>
      </c>
      <c r="AO19" s="95">
        <v>0</v>
      </c>
      <c r="AP19" s="107">
        <v>11064070</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136</v>
      </c>
      <c r="P20" s="103">
        <v>140</v>
      </c>
      <c r="Q20" s="103">
        <v>10591673</v>
      </c>
      <c r="R20" s="46">
        <f t="shared" si="4"/>
        <v>5992</v>
      </c>
      <c r="S20" s="47">
        <f t="shared" si="5"/>
        <v>143.80799999999999</v>
      </c>
      <c r="T20" s="47">
        <f t="shared" si="6"/>
        <v>5.992</v>
      </c>
      <c r="U20" s="104">
        <v>7.3</v>
      </c>
      <c r="V20" s="104">
        <f t="shared" si="7"/>
        <v>7.3</v>
      </c>
      <c r="W20" s="105" t="s">
        <v>127</v>
      </c>
      <c r="X20" s="107">
        <v>0</v>
      </c>
      <c r="Y20" s="107">
        <v>1048</v>
      </c>
      <c r="Z20" s="107">
        <v>1186</v>
      </c>
      <c r="AA20" s="107">
        <v>1185</v>
      </c>
      <c r="AB20" s="107">
        <v>1187</v>
      </c>
      <c r="AC20" s="48" t="s">
        <v>90</v>
      </c>
      <c r="AD20" s="48" t="s">
        <v>90</v>
      </c>
      <c r="AE20" s="48" t="s">
        <v>90</v>
      </c>
      <c r="AF20" s="106" t="s">
        <v>90</v>
      </c>
      <c r="AG20" s="112">
        <v>48683500</v>
      </c>
      <c r="AH20" s="49">
        <f t="shared" si="9"/>
        <v>1356</v>
      </c>
      <c r="AI20" s="50">
        <f t="shared" si="8"/>
        <v>226.30173564753005</v>
      </c>
      <c r="AJ20" s="95">
        <v>0</v>
      </c>
      <c r="AK20" s="95">
        <v>1</v>
      </c>
      <c r="AL20" s="95">
        <v>1</v>
      </c>
      <c r="AM20" s="95">
        <v>1</v>
      </c>
      <c r="AN20" s="95">
        <v>1</v>
      </c>
      <c r="AO20" s="95">
        <v>0</v>
      </c>
      <c r="AP20" s="107">
        <v>11064070</v>
      </c>
      <c r="AQ20" s="107">
        <v>0</v>
      </c>
      <c r="AR20" s="53">
        <v>1.33</v>
      </c>
      <c r="AS20" s="52" t="s">
        <v>130</v>
      </c>
      <c r="AY20" s="97"/>
    </row>
    <row r="21" spans="1:51" x14ac:dyDescent="0.25">
      <c r="B21" s="40">
        <v>2.4166666666666701</v>
      </c>
      <c r="C21" s="40">
        <v>0.45833333333333298</v>
      </c>
      <c r="D21" s="102">
        <v>5</v>
      </c>
      <c r="E21" s="41">
        <f t="shared" si="0"/>
        <v>3.5211267605633805</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132</v>
      </c>
      <c r="P21" s="103">
        <v>144</v>
      </c>
      <c r="Q21" s="103">
        <v>10597717</v>
      </c>
      <c r="R21" s="46">
        <f t="shared" si="4"/>
        <v>6044</v>
      </c>
      <c r="S21" s="47">
        <f t="shared" si="5"/>
        <v>145.05600000000001</v>
      </c>
      <c r="T21" s="47">
        <f t="shared" si="6"/>
        <v>6.0439999999999996</v>
      </c>
      <c r="U21" s="104">
        <v>6.7</v>
      </c>
      <c r="V21" s="104">
        <f t="shared" si="7"/>
        <v>6.7</v>
      </c>
      <c r="W21" s="105" t="s">
        <v>127</v>
      </c>
      <c r="X21" s="107">
        <v>0</v>
      </c>
      <c r="Y21" s="107">
        <v>1047</v>
      </c>
      <c r="Z21" s="107">
        <v>1187</v>
      </c>
      <c r="AA21" s="107">
        <v>1185</v>
      </c>
      <c r="AB21" s="107">
        <v>1187</v>
      </c>
      <c r="AC21" s="48" t="s">
        <v>90</v>
      </c>
      <c r="AD21" s="48" t="s">
        <v>90</v>
      </c>
      <c r="AE21" s="48" t="s">
        <v>90</v>
      </c>
      <c r="AF21" s="106" t="s">
        <v>90</v>
      </c>
      <c r="AG21" s="112">
        <v>48684892</v>
      </c>
      <c r="AH21" s="49">
        <f t="shared" si="9"/>
        <v>1392</v>
      </c>
      <c r="AI21" s="50">
        <f t="shared" si="8"/>
        <v>230.31105228325615</v>
      </c>
      <c r="AJ21" s="95">
        <v>0</v>
      </c>
      <c r="AK21" s="95">
        <v>1</v>
      </c>
      <c r="AL21" s="95">
        <v>1</v>
      </c>
      <c r="AM21" s="95">
        <v>1</v>
      </c>
      <c r="AN21" s="95">
        <v>1</v>
      </c>
      <c r="AO21" s="95">
        <v>0</v>
      </c>
      <c r="AP21" s="107">
        <v>11064070</v>
      </c>
      <c r="AQ21" s="107">
        <f t="shared" si="1"/>
        <v>0</v>
      </c>
      <c r="AR21" s="51"/>
      <c r="AS21" s="52" t="s">
        <v>101</v>
      </c>
      <c r="AY21" s="97"/>
    </row>
    <row r="22" spans="1:51" x14ac:dyDescent="0.25">
      <c r="A22" s="94" t="s">
        <v>138</v>
      </c>
      <c r="B22" s="40">
        <v>2.4583333333333299</v>
      </c>
      <c r="C22" s="40">
        <v>0.5</v>
      </c>
      <c r="D22" s="102">
        <v>4</v>
      </c>
      <c r="E22" s="41">
        <f t="shared" si="0"/>
        <v>2.8169014084507045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133</v>
      </c>
      <c r="P22" s="103">
        <v>141</v>
      </c>
      <c r="Q22" s="103">
        <v>10603504</v>
      </c>
      <c r="R22" s="46">
        <f t="shared" si="4"/>
        <v>5787</v>
      </c>
      <c r="S22" s="47">
        <f t="shared" si="5"/>
        <v>138.88800000000001</v>
      </c>
      <c r="T22" s="47">
        <f t="shared" si="6"/>
        <v>5.7869999999999999</v>
      </c>
      <c r="U22" s="104">
        <v>6.1</v>
      </c>
      <c r="V22" s="104">
        <f t="shared" si="7"/>
        <v>6.1</v>
      </c>
      <c r="W22" s="105" t="s">
        <v>127</v>
      </c>
      <c r="X22" s="107">
        <v>0</v>
      </c>
      <c r="Y22" s="107">
        <v>1045</v>
      </c>
      <c r="Z22" s="107">
        <v>1187</v>
      </c>
      <c r="AA22" s="107">
        <v>1185</v>
      </c>
      <c r="AB22" s="107">
        <v>1187</v>
      </c>
      <c r="AC22" s="48" t="s">
        <v>90</v>
      </c>
      <c r="AD22" s="48" t="s">
        <v>90</v>
      </c>
      <c r="AE22" s="48" t="s">
        <v>90</v>
      </c>
      <c r="AF22" s="106" t="s">
        <v>90</v>
      </c>
      <c r="AG22" s="112">
        <v>48686244</v>
      </c>
      <c r="AH22" s="49">
        <f t="shared" si="9"/>
        <v>1352</v>
      </c>
      <c r="AI22" s="50">
        <f t="shared" si="8"/>
        <v>233.62709521340938</v>
      </c>
      <c r="AJ22" s="95">
        <v>0</v>
      </c>
      <c r="AK22" s="95">
        <v>1</v>
      </c>
      <c r="AL22" s="95">
        <v>1</v>
      </c>
      <c r="AM22" s="95">
        <v>1</v>
      </c>
      <c r="AN22" s="95">
        <v>1</v>
      </c>
      <c r="AO22" s="95">
        <v>0</v>
      </c>
      <c r="AP22" s="107">
        <v>11064070</v>
      </c>
      <c r="AQ22" s="107">
        <f t="shared" si="1"/>
        <v>0</v>
      </c>
      <c r="AR22" s="51"/>
      <c r="AS22" s="52" t="s">
        <v>101</v>
      </c>
      <c r="AV22" s="55" t="s">
        <v>110</v>
      </c>
      <c r="AY22" s="97"/>
    </row>
    <row r="23" spans="1:51" x14ac:dyDescent="0.25">
      <c r="B23" s="40">
        <v>2.5</v>
      </c>
      <c r="C23" s="40">
        <v>0.54166666666666696</v>
      </c>
      <c r="D23" s="102">
        <v>5</v>
      </c>
      <c r="E23" s="41">
        <f t="shared" si="0"/>
        <v>3.5211267605633805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134</v>
      </c>
      <c r="P23" s="103">
        <v>137</v>
      </c>
      <c r="Q23" s="103">
        <v>10609248</v>
      </c>
      <c r="R23" s="46">
        <f t="shared" si="4"/>
        <v>5744</v>
      </c>
      <c r="S23" s="47">
        <f t="shared" si="5"/>
        <v>137.85599999999999</v>
      </c>
      <c r="T23" s="47">
        <f t="shared" si="6"/>
        <v>5.7439999999999998</v>
      </c>
      <c r="U23" s="104">
        <v>5.7</v>
      </c>
      <c r="V23" s="104">
        <f t="shared" si="7"/>
        <v>5.7</v>
      </c>
      <c r="W23" s="105" t="s">
        <v>127</v>
      </c>
      <c r="X23" s="107">
        <v>0</v>
      </c>
      <c r="Y23" s="107">
        <v>1026</v>
      </c>
      <c r="Z23" s="107">
        <v>1185</v>
      </c>
      <c r="AA23" s="107">
        <v>1185</v>
      </c>
      <c r="AB23" s="107">
        <v>1187</v>
      </c>
      <c r="AC23" s="48" t="s">
        <v>90</v>
      </c>
      <c r="AD23" s="48" t="s">
        <v>90</v>
      </c>
      <c r="AE23" s="48" t="s">
        <v>90</v>
      </c>
      <c r="AF23" s="106" t="s">
        <v>90</v>
      </c>
      <c r="AG23" s="112">
        <v>48687592</v>
      </c>
      <c r="AH23" s="49">
        <f t="shared" si="9"/>
        <v>1348</v>
      </c>
      <c r="AI23" s="50">
        <f t="shared" si="8"/>
        <v>234.67966573816156</v>
      </c>
      <c r="AJ23" s="95">
        <v>0</v>
      </c>
      <c r="AK23" s="95">
        <v>1</v>
      </c>
      <c r="AL23" s="95">
        <v>1</v>
      </c>
      <c r="AM23" s="95">
        <v>1</v>
      </c>
      <c r="AN23" s="95">
        <v>1</v>
      </c>
      <c r="AO23" s="95">
        <v>0</v>
      </c>
      <c r="AP23" s="107">
        <v>11064070</v>
      </c>
      <c r="AQ23" s="107">
        <f t="shared" si="1"/>
        <v>0</v>
      </c>
      <c r="AR23" s="51"/>
      <c r="AS23" s="52" t="s">
        <v>113</v>
      </c>
      <c r="AT23" s="54"/>
      <c r="AV23" s="56" t="s">
        <v>111</v>
      </c>
      <c r="AW23" s="57" t="s">
        <v>112</v>
      </c>
      <c r="AY23" s="97"/>
    </row>
    <row r="24" spans="1:51" x14ac:dyDescent="0.25">
      <c r="B24" s="40">
        <v>2.5416666666666701</v>
      </c>
      <c r="C24" s="40">
        <v>0.58333333333333404</v>
      </c>
      <c r="D24" s="102">
        <v>4</v>
      </c>
      <c r="E24" s="41">
        <f t="shared" si="0"/>
        <v>2.8169014084507045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135</v>
      </c>
      <c r="P24" s="103">
        <v>138</v>
      </c>
      <c r="Q24" s="103">
        <v>10615273</v>
      </c>
      <c r="R24" s="46">
        <f t="shared" si="4"/>
        <v>6025</v>
      </c>
      <c r="S24" s="47">
        <f t="shared" si="5"/>
        <v>144.6</v>
      </c>
      <c r="T24" s="47">
        <f t="shared" si="6"/>
        <v>6.0250000000000004</v>
      </c>
      <c r="U24" s="104">
        <v>5.4</v>
      </c>
      <c r="V24" s="104">
        <f t="shared" si="7"/>
        <v>5.4</v>
      </c>
      <c r="W24" s="105" t="s">
        <v>127</v>
      </c>
      <c r="X24" s="107">
        <v>0</v>
      </c>
      <c r="Y24" s="107">
        <v>994</v>
      </c>
      <c r="Z24" s="107">
        <v>1187</v>
      </c>
      <c r="AA24" s="107">
        <v>1185</v>
      </c>
      <c r="AB24" s="107">
        <v>1187</v>
      </c>
      <c r="AC24" s="48" t="s">
        <v>90</v>
      </c>
      <c r="AD24" s="48" t="s">
        <v>90</v>
      </c>
      <c r="AE24" s="48" t="s">
        <v>90</v>
      </c>
      <c r="AF24" s="106" t="s">
        <v>90</v>
      </c>
      <c r="AG24" s="112">
        <v>48688956</v>
      </c>
      <c r="AH24" s="49">
        <f>IF(ISBLANK(AG24),"-",AG24-AG23)</f>
        <v>1364</v>
      </c>
      <c r="AI24" s="50">
        <f t="shared" si="8"/>
        <v>226.39004149377593</v>
      </c>
      <c r="AJ24" s="95">
        <v>0</v>
      </c>
      <c r="AK24" s="95">
        <v>1</v>
      </c>
      <c r="AL24" s="95">
        <v>1</v>
      </c>
      <c r="AM24" s="95">
        <v>1</v>
      </c>
      <c r="AN24" s="95">
        <v>1</v>
      </c>
      <c r="AO24" s="95">
        <v>0</v>
      </c>
      <c r="AP24" s="107">
        <v>11064070</v>
      </c>
      <c r="AQ24" s="107">
        <f t="shared" si="1"/>
        <v>0</v>
      </c>
      <c r="AR24" s="53">
        <v>1.07</v>
      </c>
      <c r="AS24" s="52" t="s">
        <v>113</v>
      </c>
      <c r="AV24" s="58" t="s">
        <v>29</v>
      </c>
      <c r="AW24" s="58">
        <v>14.7</v>
      </c>
      <c r="AY24" s="97"/>
    </row>
    <row r="25" spans="1:51" x14ac:dyDescent="0.25">
      <c r="B25" s="40">
        <v>2.5833333333333299</v>
      </c>
      <c r="C25" s="40">
        <v>0.625</v>
      </c>
      <c r="D25" s="102">
        <v>5</v>
      </c>
      <c r="E25" s="41">
        <f t="shared" si="0"/>
        <v>3.5211267605633805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137</v>
      </c>
      <c r="P25" s="103">
        <v>137</v>
      </c>
      <c r="Q25" s="103">
        <v>10620993</v>
      </c>
      <c r="R25" s="46">
        <f t="shared" si="4"/>
        <v>5720</v>
      </c>
      <c r="S25" s="47">
        <f t="shared" si="5"/>
        <v>137.28</v>
      </c>
      <c r="T25" s="47">
        <f t="shared" si="6"/>
        <v>5.72</v>
      </c>
      <c r="U25" s="104">
        <v>5.2</v>
      </c>
      <c r="V25" s="104">
        <f t="shared" si="7"/>
        <v>5.2</v>
      </c>
      <c r="W25" s="105" t="s">
        <v>127</v>
      </c>
      <c r="X25" s="107">
        <v>0</v>
      </c>
      <c r="Y25" s="107">
        <v>1014</v>
      </c>
      <c r="Z25" s="107">
        <v>1187</v>
      </c>
      <c r="AA25" s="107">
        <v>1185</v>
      </c>
      <c r="AB25" s="107">
        <v>1187</v>
      </c>
      <c r="AC25" s="48" t="s">
        <v>90</v>
      </c>
      <c r="AD25" s="48" t="s">
        <v>90</v>
      </c>
      <c r="AE25" s="48" t="s">
        <v>90</v>
      </c>
      <c r="AF25" s="106" t="s">
        <v>90</v>
      </c>
      <c r="AG25" s="112">
        <v>48690276</v>
      </c>
      <c r="AH25" s="49">
        <f t="shared" si="9"/>
        <v>1320</v>
      </c>
      <c r="AI25" s="50">
        <f t="shared" si="8"/>
        <v>230.76923076923077</v>
      </c>
      <c r="AJ25" s="95">
        <v>0</v>
      </c>
      <c r="AK25" s="95">
        <v>1</v>
      </c>
      <c r="AL25" s="95">
        <v>1</v>
      </c>
      <c r="AM25" s="95">
        <v>1</v>
      </c>
      <c r="AN25" s="95">
        <v>1</v>
      </c>
      <c r="AO25" s="95">
        <v>0</v>
      </c>
      <c r="AP25" s="107">
        <v>11064070</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139</v>
      </c>
      <c r="P26" s="103">
        <v>139</v>
      </c>
      <c r="Q26" s="103">
        <v>10626802</v>
      </c>
      <c r="R26" s="46">
        <f t="shared" si="4"/>
        <v>5809</v>
      </c>
      <c r="S26" s="47">
        <f t="shared" si="5"/>
        <v>139.416</v>
      </c>
      <c r="T26" s="47">
        <f t="shared" si="6"/>
        <v>5.8090000000000002</v>
      </c>
      <c r="U26" s="104">
        <v>4.9000000000000004</v>
      </c>
      <c r="V26" s="104">
        <f t="shared" si="7"/>
        <v>4.9000000000000004</v>
      </c>
      <c r="W26" s="105" t="s">
        <v>127</v>
      </c>
      <c r="X26" s="107">
        <v>0</v>
      </c>
      <c r="Y26" s="107">
        <v>1014</v>
      </c>
      <c r="Z26" s="107">
        <v>1187</v>
      </c>
      <c r="AA26" s="107">
        <v>1185</v>
      </c>
      <c r="AB26" s="107">
        <v>1187</v>
      </c>
      <c r="AC26" s="48" t="s">
        <v>90</v>
      </c>
      <c r="AD26" s="48" t="s">
        <v>90</v>
      </c>
      <c r="AE26" s="48" t="s">
        <v>90</v>
      </c>
      <c r="AF26" s="106" t="s">
        <v>90</v>
      </c>
      <c r="AG26" s="112">
        <v>48691620</v>
      </c>
      <c r="AH26" s="49">
        <f t="shared" si="9"/>
        <v>1344</v>
      </c>
      <c r="AI26" s="50">
        <f t="shared" si="8"/>
        <v>231.36512308486829</v>
      </c>
      <c r="AJ26" s="95">
        <v>0</v>
      </c>
      <c r="AK26" s="95">
        <v>1</v>
      </c>
      <c r="AL26" s="95">
        <v>1</v>
      </c>
      <c r="AM26" s="95">
        <v>1</v>
      </c>
      <c r="AN26" s="95">
        <v>1</v>
      </c>
      <c r="AO26" s="95">
        <v>0</v>
      </c>
      <c r="AP26" s="107">
        <v>11064070</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138</v>
      </c>
      <c r="P27" s="103">
        <v>141</v>
      </c>
      <c r="Q27" s="103">
        <v>10632702</v>
      </c>
      <c r="R27" s="46">
        <f t="shared" si="4"/>
        <v>5900</v>
      </c>
      <c r="S27" s="47">
        <f t="shared" si="5"/>
        <v>141.6</v>
      </c>
      <c r="T27" s="47">
        <f t="shared" si="6"/>
        <v>5.9</v>
      </c>
      <c r="U27" s="104">
        <v>4.7</v>
      </c>
      <c r="V27" s="104">
        <f t="shared" si="7"/>
        <v>4.7</v>
      </c>
      <c r="W27" s="105" t="s">
        <v>127</v>
      </c>
      <c r="X27" s="107">
        <v>0</v>
      </c>
      <c r="Y27" s="107">
        <v>1015</v>
      </c>
      <c r="Z27" s="107">
        <v>1187</v>
      </c>
      <c r="AA27" s="107">
        <v>1185</v>
      </c>
      <c r="AB27" s="107">
        <v>1187</v>
      </c>
      <c r="AC27" s="48" t="s">
        <v>90</v>
      </c>
      <c r="AD27" s="48" t="s">
        <v>90</v>
      </c>
      <c r="AE27" s="48" t="s">
        <v>90</v>
      </c>
      <c r="AF27" s="106" t="s">
        <v>90</v>
      </c>
      <c r="AG27" s="112">
        <v>48692964</v>
      </c>
      <c r="AH27" s="49">
        <f t="shared" si="9"/>
        <v>1344</v>
      </c>
      <c r="AI27" s="50">
        <f t="shared" si="8"/>
        <v>227.79661016949152</v>
      </c>
      <c r="AJ27" s="95">
        <v>0</v>
      </c>
      <c r="AK27" s="95">
        <v>1</v>
      </c>
      <c r="AL27" s="95">
        <v>1</v>
      </c>
      <c r="AM27" s="95">
        <v>1</v>
      </c>
      <c r="AN27" s="95">
        <v>1</v>
      </c>
      <c r="AO27" s="95">
        <v>0</v>
      </c>
      <c r="AP27" s="107">
        <v>11064070</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136</v>
      </c>
      <c r="P28" s="103">
        <v>138</v>
      </c>
      <c r="Q28" s="103">
        <v>10638416</v>
      </c>
      <c r="R28" s="46">
        <f t="shared" si="4"/>
        <v>5714</v>
      </c>
      <c r="S28" s="47">
        <f t="shared" si="5"/>
        <v>137.136</v>
      </c>
      <c r="T28" s="47">
        <f t="shared" si="6"/>
        <v>5.7140000000000004</v>
      </c>
      <c r="U28" s="104">
        <v>4.5</v>
      </c>
      <c r="V28" s="104">
        <f t="shared" si="7"/>
        <v>4.5</v>
      </c>
      <c r="W28" s="105" t="s">
        <v>127</v>
      </c>
      <c r="X28" s="107">
        <v>0</v>
      </c>
      <c r="Y28" s="107">
        <v>1013</v>
      </c>
      <c r="Z28" s="107">
        <v>1187</v>
      </c>
      <c r="AA28" s="107">
        <v>1185</v>
      </c>
      <c r="AB28" s="107">
        <v>1187</v>
      </c>
      <c r="AC28" s="48" t="s">
        <v>90</v>
      </c>
      <c r="AD28" s="48" t="s">
        <v>90</v>
      </c>
      <c r="AE28" s="48" t="s">
        <v>90</v>
      </c>
      <c r="AF28" s="106" t="s">
        <v>90</v>
      </c>
      <c r="AG28" s="112">
        <v>48694292</v>
      </c>
      <c r="AH28" s="49">
        <f t="shared" si="9"/>
        <v>1328</v>
      </c>
      <c r="AI28" s="50">
        <f t="shared" si="8"/>
        <v>232.41162058102904</v>
      </c>
      <c r="AJ28" s="95">
        <v>0</v>
      </c>
      <c r="AK28" s="95">
        <v>1</v>
      </c>
      <c r="AL28" s="95">
        <v>1</v>
      </c>
      <c r="AM28" s="95">
        <v>1</v>
      </c>
      <c r="AN28" s="95">
        <v>1</v>
      </c>
      <c r="AO28" s="95">
        <v>0</v>
      </c>
      <c r="AP28" s="107">
        <v>11064070</v>
      </c>
      <c r="AQ28" s="107">
        <f t="shared" si="1"/>
        <v>0</v>
      </c>
      <c r="AR28" s="53">
        <v>1.1000000000000001</v>
      </c>
      <c r="AS28" s="52" t="s">
        <v>113</v>
      </c>
      <c r="AV28" s="58" t="s">
        <v>116</v>
      </c>
      <c r="AW28" s="58">
        <v>101.325</v>
      </c>
      <c r="AY28" s="97"/>
    </row>
    <row r="29" spans="1:51" x14ac:dyDescent="0.25">
      <c r="A29" s="94" t="s">
        <v>130</v>
      </c>
      <c r="B29" s="40">
        <v>2.75</v>
      </c>
      <c r="C29" s="40">
        <v>0.79166666666666896</v>
      </c>
      <c r="D29" s="102">
        <v>5</v>
      </c>
      <c r="E29" s="41">
        <f t="shared" si="0"/>
        <v>3.5211267605633805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131</v>
      </c>
      <c r="P29" s="103">
        <v>139</v>
      </c>
      <c r="Q29" s="103">
        <v>10644276</v>
      </c>
      <c r="R29" s="46">
        <f t="shared" si="4"/>
        <v>5860</v>
      </c>
      <c r="S29" s="47">
        <f t="shared" si="5"/>
        <v>140.63999999999999</v>
      </c>
      <c r="T29" s="47">
        <f t="shared" si="6"/>
        <v>5.86</v>
      </c>
      <c r="U29" s="104">
        <v>4.0999999999999996</v>
      </c>
      <c r="V29" s="104">
        <f t="shared" si="7"/>
        <v>4.0999999999999996</v>
      </c>
      <c r="W29" s="105" t="s">
        <v>127</v>
      </c>
      <c r="X29" s="107">
        <v>0</v>
      </c>
      <c r="Y29" s="107">
        <v>1045</v>
      </c>
      <c r="Z29" s="107">
        <v>1186</v>
      </c>
      <c r="AA29" s="107">
        <v>1185</v>
      </c>
      <c r="AB29" s="107">
        <v>1187</v>
      </c>
      <c r="AC29" s="48" t="s">
        <v>90</v>
      </c>
      <c r="AD29" s="48" t="s">
        <v>90</v>
      </c>
      <c r="AE29" s="48" t="s">
        <v>90</v>
      </c>
      <c r="AF29" s="106" t="s">
        <v>90</v>
      </c>
      <c r="AG29" s="112">
        <v>48695644</v>
      </c>
      <c r="AH29" s="49">
        <f t="shared" si="9"/>
        <v>1352</v>
      </c>
      <c r="AI29" s="50">
        <f t="shared" si="8"/>
        <v>230.71672354948805</v>
      </c>
      <c r="AJ29" s="95">
        <v>0</v>
      </c>
      <c r="AK29" s="95">
        <v>1</v>
      </c>
      <c r="AL29" s="95">
        <v>1</v>
      </c>
      <c r="AM29" s="95">
        <v>1</v>
      </c>
      <c r="AN29" s="95">
        <v>1</v>
      </c>
      <c r="AO29" s="95">
        <v>0</v>
      </c>
      <c r="AP29" s="107">
        <v>11064070</v>
      </c>
      <c r="AQ29" s="107">
        <f t="shared" si="1"/>
        <v>0</v>
      </c>
      <c r="AR29" s="51"/>
      <c r="AS29" s="52" t="s">
        <v>113</v>
      </c>
      <c r="AY29" s="97"/>
    </row>
    <row r="30" spans="1:51" x14ac:dyDescent="0.25">
      <c r="B30" s="40">
        <v>2.7916666666666701</v>
      </c>
      <c r="C30" s="40">
        <v>0.83333333333333703</v>
      </c>
      <c r="D30" s="102">
        <v>4</v>
      </c>
      <c r="E30" s="41">
        <f t="shared" si="0"/>
        <v>2.8169014084507045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133</v>
      </c>
      <c r="P30" s="103">
        <v>137</v>
      </c>
      <c r="Q30" s="103">
        <v>10650023</v>
      </c>
      <c r="R30" s="46">
        <f t="shared" si="4"/>
        <v>5747</v>
      </c>
      <c r="S30" s="47">
        <f t="shared" si="5"/>
        <v>137.928</v>
      </c>
      <c r="T30" s="47">
        <f t="shared" si="6"/>
        <v>5.7469999999999999</v>
      </c>
      <c r="U30" s="104">
        <v>3.6</v>
      </c>
      <c r="V30" s="104">
        <f t="shared" si="7"/>
        <v>3.6</v>
      </c>
      <c r="W30" s="105" t="s">
        <v>127</v>
      </c>
      <c r="X30" s="107">
        <v>0</v>
      </c>
      <c r="Y30" s="107">
        <v>1025</v>
      </c>
      <c r="Z30" s="107">
        <v>1187</v>
      </c>
      <c r="AA30" s="107">
        <v>1185</v>
      </c>
      <c r="AB30" s="107">
        <v>1187</v>
      </c>
      <c r="AC30" s="48" t="s">
        <v>90</v>
      </c>
      <c r="AD30" s="48" t="s">
        <v>90</v>
      </c>
      <c r="AE30" s="48" t="s">
        <v>90</v>
      </c>
      <c r="AF30" s="106" t="s">
        <v>90</v>
      </c>
      <c r="AG30" s="112">
        <v>48696980</v>
      </c>
      <c r="AH30" s="49">
        <f t="shared" si="9"/>
        <v>1336</v>
      </c>
      <c r="AI30" s="50">
        <f t="shared" si="8"/>
        <v>232.46911432051505</v>
      </c>
      <c r="AJ30" s="95">
        <v>0</v>
      </c>
      <c r="AK30" s="95">
        <v>1</v>
      </c>
      <c r="AL30" s="95">
        <v>1</v>
      </c>
      <c r="AM30" s="95">
        <v>1</v>
      </c>
      <c r="AN30" s="95">
        <v>1</v>
      </c>
      <c r="AO30" s="95">
        <v>0</v>
      </c>
      <c r="AP30" s="107">
        <v>11064070</v>
      </c>
      <c r="AQ30" s="107">
        <f t="shared" si="1"/>
        <v>0</v>
      </c>
      <c r="AR30" s="51"/>
      <c r="AS30" s="52" t="s">
        <v>113</v>
      </c>
      <c r="AV30" s="223" t="s">
        <v>117</v>
      </c>
      <c r="AW30" s="223"/>
      <c r="AY30" s="97"/>
    </row>
    <row r="31" spans="1:51" x14ac:dyDescent="0.25">
      <c r="B31" s="40">
        <v>2.8333333333333299</v>
      </c>
      <c r="C31" s="40">
        <v>0.875000000000004</v>
      </c>
      <c r="D31" s="102">
        <v>4</v>
      </c>
      <c r="E31" s="41">
        <f t="shared" si="0"/>
        <v>2.8169014084507045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128</v>
      </c>
      <c r="P31" s="103">
        <v>141</v>
      </c>
      <c r="Q31" s="103">
        <v>10655874</v>
      </c>
      <c r="R31" s="46">
        <f t="shared" si="4"/>
        <v>5851</v>
      </c>
      <c r="S31" s="47">
        <f t="shared" si="5"/>
        <v>140.42400000000001</v>
      </c>
      <c r="T31" s="47">
        <f t="shared" si="6"/>
        <v>5.851</v>
      </c>
      <c r="U31" s="104">
        <v>3</v>
      </c>
      <c r="V31" s="104">
        <f t="shared" si="7"/>
        <v>3</v>
      </c>
      <c r="W31" s="105" t="s">
        <v>127</v>
      </c>
      <c r="X31" s="107">
        <v>0</v>
      </c>
      <c r="Y31" s="107">
        <v>1097</v>
      </c>
      <c r="Z31" s="107">
        <v>1187</v>
      </c>
      <c r="AA31" s="107">
        <v>1185</v>
      </c>
      <c r="AB31" s="107">
        <v>1187</v>
      </c>
      <c r="AC31" s="48" t="s">
        <v>90</v>
      </c>
      <c r="AD31" s="48" t="s">
        <v>90</v>
      </c>
      <c r="AE31" s="48" t="s">
        <v>90</v>
      </c>
      <c r="AF31" s="106" t="s">
        <v>90</v>
      </c>
      <c r="AG31" s="112">
        <v>48698356</v>
      </c>
      <c r="AH31" s="49">
        <f t="shared" si="9"/>
        <v>1376</v>
      </c>
      <c r="AI31" s="50">
        <f t="shared" si="8"/>
        <v>235.17347461972312</v>
      </c>
      <c r="AJ31" s="95">
        <v>0</v>
      </c>
      <c r="AK31" s="95">
        <v>1</v>
      </c>
      <c r="AL31" s="95">
        <v>1</v>
      </c>
      <c r="AM31" s="95">
        <v>1</v>
      </c>
      <c r="AN31" s="95">
        <v>1</v>
      </c>
      <c r="AO31" s="95">
        <v>0</v>
      </c>
      <c r="AP31" s="107">
        <v>11064070</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132</v>
      </c>
      <c r="P32" s="103">
        <v>130</v>
      </c>
      <c r="Q32" s="103">
        <v>10661161</v>
      </c>
      <c r="R32" s="46">
        <f t="shared" si="4"/>
        <v>5287</v>
      </c>
      <c r="S32" s="47">
        <f t="shared" si="5"/>
        <v>126.88800000000001</v>
      </c>
      <c r="T32" s="47">
        <f t="shared" si="6"/>
        <v>5.2869999999999999</v>
      </c>
      <c r="U32" s="104">
        <v>2.6</v>
      </c>
      <c r="V32" s="104">
        <f t="shared" si="7"/>
        <v>2.6</v>
      </c>
      <c r="W32" s="105" t="s">
        <v>127</v>
      </c>
      <c r="X32" s="107">
        <v>0</v>
      </c>
      <c r="Y32" s="107">
        <v>11015</v>
      </c>
      <c r="Z32" s="107">
        <v>1187</v>
      </c>
      <c r="AA32" s="107">
        <v>1185</v>
      </c>
      <c r="AB32" s="107">
        <v>1187</v>
      </c>
      <c r="AC32" s="48" t="s">
        <v>90</v>
      </c>
      <c r="AD32" s="48" t="s">
        <v>90</v>
      </c>
      <c r="AE32" s="48" t="s">
        <v>90</v>
      </c>
      <c r="AF32" s="106" t="s">
        <v>90</v>
      </c>
      <c r="AG32" s="112">
        <v>48699628</v>
      </c>
      <c r="AH32" s="49">
        <f t="shared" si="9"/>
        <v>1272</v>
      </c>
      <c r="AI32" s="50">
        <f t="shared" si="8"/>
        <v>240.59012672593153</v>
      </c>
      <c r="AJ32" s="95">
        <v>0</v>
      </c>
      <c r="AK32" s="95">
        <v>1</v>
      </c>
      <c r="AL32" s="95">
        <v>1</v>
      </c>
      <c r="AM32" s="95">
        <v>1</v>
      </c>
      <c r="AN32" s="95">
        <v>1</v>
      </c>
      <c r="AO32" s="95">
        <v>0</v>
      </c>
      <c r="AP32" s="107">
        <v>11064070</v>
      </c>
      <c r="AQ32" s="107">
        <f t="shared" si="1"/>
        <v>0</v>
      </c>
      <c r="AR32" s="53">
        <v>1.18</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133</v>
      </c>
      <c r="P33" s="103">
        <v>125</v>
      </c>
      <c r="Q33" s="103">
        <v>10666300</v>
      </c>
      <c r="R33" s="46">
        <f t="shared" si="4"/>
        <v>5139</v>
      </c>
      <c r="S33" s="47">
        <f t="shared" si="5"/>
        <v>123.336</v>
      </c>
      <c r="T33" s="47">
        <f t="shared" si="6"/>
        <v>5.1390000000000002</v>
      </c>
      <c r="U33" s="104">
        <v>2.7</v>
      </c>
      <c r="V33" s="104">
        <f t="shared" si="7"/>
        <v>2.7</v>
      </c>
      <c r="W33" s="105" t="s">
        <v>131</v>
      </c>
      <c r="X33" s="107">
        <v>0</v>
      </c>
      <c r="Y33" s="107">
        <v>0</v>
      </c>
      <c r="Z33" s="107">
        <v>1187</v>
      </c>
      <c r="AA33" s="107">
        <v>1185</v>
      </c>
      <c r="AB33" s="107">
        <v>1187</v>
      </c>
      <c r="AC33" s="48" t="s">
        <v>90</v>
      </c>
      <c r="AD33" s="48" t="s">
        <v>90</v>
      </c>
      <c r="AE33" s="48" t="s">
        <v>90</v>
      </c>
      <c r="AF33" s="106" t="s">
        <v>90</v>
      </c>
      <c r="AG33" s="112">
        <v>48700828</v>
      </c>
      <c r="AH33" s="49">
        <f t="shared" si="9"/>
        <v>1200</v>
      </c>
      <c r="AI33" s="50">
        <f t="shared" si="8"/>
        <v>233.50846468184471</v>
      </c>
      <c r="AJ33" s="95">
        <v>0</v>
      </c>
      <c r="AK33" s="95">
        <v>0</v>
      </c>
      <c r="AL33" s="95">
        <v>1</v>
      </c>
      <c r="AM33" s="95">
        <v>1</v>
      </c>
      <c r="AN33" s="95">
        <v>1</v>
      </c>
      <c r="AO33" s="95">
        <v>0.2</v>
      </c>
      <c r="AP33" s="107">
        <v>11064192</v>
      </c>
      <c r="AQ33" s="107">
        <f t="shared" si="1"/>
        <v>122</v>
      </c>
      <c r="AR33" s="51"/>
      <c r="AS33" s="52" t="s">
        <v>113</v>
      </c>
      <c r="AY33" s="97"/>
    </row>
    <row r="34" spans="2:51" x14ac:dyDescent="0.25">
      <c r="B34" s="40">
        <v>2.9583333333333299</v>
      </c>
      <c r="C34" s="40">
        <v>1</v>
      </c>
      <c r="D34" s="102">
        <v>4</v>
      </c>
      <c r="E34" s="41">
        <f t="shared" si="0"/>
        <v>2.8169014084507045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129</v>
      </c>
      <c r="P34" s="103">
        <v>117</v>
      </c>
      <c r="Q34" s="103">
        <v>10671488</v>
      </c>
      <c r="R34" s="46">
        <f t="shared" si="4"/>
        <v>5188</v>
      </c>
      <c r="S34" s="47">
        <f t="shared" si="5"/>
        <v>124.512</v>
      </c>
      <c r="T34" s="47">
        <f t="shared" si="6"/>
        <v>5.1879999999999997</v>
      </c>
      <c r="U34" s="104">
        <v>2.8</v>
      </c>
      <c r="V34" s="104">
        <f t="shared" si="7"/>
        <v>2.8</v>
      </c>
      <c r="W34" s="105" t="s">
        <v>131</v>
      </c>
      <c r="X34" s="107">
        <v>0</v>
      </c>
      <c r="Y34" s="107">
        <v>0</v>
      </c>
      <c r="Z34" s="107">
        <v>1187</v>
      </c>
      <c r="AA34" s="107">
        <v>1185</v>
      </c>
      <c r="AB34" s="107">
        <v>1187</v>
      </c>
      <c r="AC34" s="48" t="s">
        <v>90</v>
      </c>
      <c r="AD34" s="48" t="s">
        <v>90</v>
      </c>
      <c r="AE34" s="48" t="s">
        <v>90</v>
      </c>
      <c r="AF34" s="106" t="s">
        <v>90</v>
      </c>
      <c r="AG34" s="112">
        <v>48702084</v>
      </c>
      <c r="AH34" s="49">
        <f t="shared" si="9"/>
        <v>1256</v>
      </c>
      <c r="AI34" s="50">
        <f t="shared" si="8"/>
        <v>242.09714726291443</v>
      </c>
      <c r="AJ34" s="95">
        <v>0</v>
      </c>
      <c r="AK34" s="95">
        <v>0</v>
      </c>
      <c r="AL34" s="95">
        <v>1</v>
      </c>
      <c r="AM34" s="95">
        <v>1</v>
      </c>
      <c r="AN34" s="95">
        <v>1</v>
      </c>
      <c r="AO34" s="95">
        <v>0.2</v>
      </c>
      <c r="AP34" s="107">
        <v>11064324</v>
      </c>
      <c r="AQ34" s="107">
        <f t="shared" si="1"/>
        <v>132</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130972</v>
      </c>
      <c r="S35" s="65">
        <f>AVERAGE(S11:S34)</f>
        <v>130.97199999999998</v>
      </c>
      <c r="T35" s="65">
        <f>SUM(T11:T34)</f>
        <v>130.97199999999998</v>
      </c>
      <c r="U35" s="104"/>
      <c r="V35" s="91"/>
      <c r="W35" s="57"/>
      <c r="X35" s="85"/>
      <c r="Y35" s="86"/>
      <c r="Z35" s="86"/>
      <c r="AA35" s="86"/>
      <c r="AB35" s="87"/>
      <c r="AC35" s="85"/>
      <c r="AD35" s="86"/>
      <c r="AE35" s="87"/>
      <c r="AF35" s="88"/>
      <c r="AG35" s="66">
        <f>AG34-AG10</f>
        <v>30692</v>
      </c>
      <c r="AH35" s="67">
        <f>SUM(AH11:AH34)</f>
        <v>30692</v>
      </c>
      <c r="AI35" s="68">
        <f>$AH$35/$T35</f>
        <v>234.34016430992887</v>
      </c>
      <c r="AJ35" s="95"/>
      <c r="AK35" s="95"/>
      <c r="AL35" s="95"/>
      <c r="AM35" s="95"/>
      <c r="AN35" s="95"/>
      <c r="AO35" s="69"/>
      <c r="AP35" s="70">
        <f>AP34-AP10</f>
        <v>3330</v>
      </c>
      <c r="AQ35" s="71">
        <f>SUM(AQ11:AQ34)</f>
        <v>3330</v>
      </c>
      <c r="AR35" s="72">
        <f>AVERAGE(AR11:AR34)</f>
        <v>1.1600000000000001</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229</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233</v>
      </c>
      <c r="C44" s="99"/>
      <c r="D44" s="99"/>
      <c r="E44" s="99"/>
      <c r="F44" s="239"/>
      <c r="G44" s="23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239"/>
      <c r="D45" s="239"/>
      <c r="E45" s="239"/>
      <c r="F45" s="239"/>
      <c r="G45" s="23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168</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180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234</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170"/>
      <c r="T52" s="170"/>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8" t="s">
        <v>139</v>
      </c>
      <c r="C53" s="130"/>
      <c r="D53" s="130"/>
      <c r="E53" s="130"/>
      <c r="F53" s="130"/>
      <c r="G53" s="130"/>
      <c r="H53" s="130"/>
      <c r="I53" s="131"/>
      <c r="J53" s="131"/>
      <c r="K53" s="131"/>
      <c r="L53" s="131"/>
      <c r="M53" s="131"/>
      <c r="N53" s="131"/>
      <c r="O53" s="131"/>
      <c r="P53" s="131"/>
      <c r="Q53" s="131"/>
      <c r="R53" s="131"/>
      <c r="S53" s="170"/>
      <c r="T53" s="170"/>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222</v>
      </c>
      <c r="C54" s="99"/>
      <c r="D54" s="99"/>
      <c r="E54" s="99"/>
      <c r="F54" s="99"/>
      <c r="G54" s="99"/>
      <c r="H54" s="99"/>
      <c r="I54" s="100"/>
      <c r="J54" s="100"/>
      <c r="K54" s="100"/>
      <c r="L54" s="100"/>
      <c r="M54" s="100"/>
      <c r="N54" s="100"/>
      <c r="O54" s="100"/>
      <c r="P54" s="100"/>
      <c r="Q54" s="100"/>
      <c r="R54" s="100"/>
      <c r="S54" s="83"/>
      <c r="T54" s="83"/>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99"/>
      <c r="H55" s="99"/>
      <c r="I55" s="100"/>
      <c r="J55" s="100"/>
      <c r="K55" s="100"/>
      <c r="L55" s="100"/>
      <c r="M55" s="100"/>
      <c r="N55" s="100"/>
      <c r="O55" s="100"/>
      <c r="P55" s="100"/>
      <c r="Q55" s="100"/>
      <c r="R55" s="100"/>
      <c r="S55" s="156"/>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210</v>
      </c>
      <c r="C56" s="99"/>
      <c r="D56" s="99"/>
      <c r="E56" s="99"/>
      <c r="F56" s="99"/>
      <c r="G56" s="99"/>
      <c r="H56" s="99"/>
      <c r="I56" s="100"/>
      <c r="J56" s="100"/>
      <c r="K56" s="100"/>
      <c r="L56" s="100"/>
      <c r="M56" s="100"/>
      <c r="N56" s="100"/>
      <c r="O56" s="100"/>
      <c r="P56" s="100"/>
      <c r="Q56" s="100"/>
      <c r="R56" s="100"/>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14"/>
      <c r="C57" s="99"/>
      <c r="D57" s="99"/>
      <c r="E57" s="99"/>
      <c r="F57" s="99"/>
      <c r="G57" s="99"/>
      <c r="H57" s="99"/>
      <c r="I57" s="100"/>
      <c r="J57" s="100"/>
      <c r="K57" s="100"/>
      <c r="L57" s="100"/>
      <c r="M57" s="100"/>
      <c r="N57" s="100"/>
      <c r="O57" s="100"/>
      <c r="P57" s="100"/>
      <c r="Q57" s="100"/>
      <c r="R57" s="100"/>
      <c r="S57" s="83"/>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24"/>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1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81"/>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149"/>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A71" s="98"/>
      <c r="B71" s="117"/>
      <c r="C71" s="115"/>
      <c r="D71" s="109"/>
      <c r="E71" s="115"/>
      <c r="F71" s="115"/>
      <c r="G71" s="99"/>
      <c r="H71" s="99"/>
      <c r="I71" s="99"/>
      <c r="J71" s="100"/>
      <c r="K71" s="100"/>
      <c r="L71" s="100"/>
      <c r="M71" s="100"/>
      <c r="N71" s="100"/>
      <c r="O71" s="100"/>
      <c r="P71" s="100"/>
      <c r="Q71" s="100"/>
      <c r="R71" s="100"/>
      <c r="S71" s="100"/>
      <c r="T71" s="101"/>
      <c r="U71" s="79"/>
      <c r="V71" s="79"/>
      <c r="AS71" s="94"/>
      <c r="AT71" s="94"/>
      <c r="AU71" s="94"/>
      <c r="AV71" s="94"/>
      <c r="AW71" s="94"/>
      <c r="AX71" s="94"/>
      <c r="AY71" s="94"/>
    </row>
    <row r="72" spans="1:51" x14ac:dyDescent="0.25">
      <c r="A72" s="98"/>
      <c r="B72" s="118"/>
      <c r="C72" s="119"/>
      <c r="D72" s="120"/>
      <c r="E72" s="119"/>
      <c r="F72" s="119"/>
      <c r="G72" s="119"/>
      <c r="H72" s="119"/>
      <c r="I72" s="119"/>
      <c r="J72" s="121"/>
      <c r="K72" s="121"/>
      <c r="L72" s="121"/>
      <c r="M72" s="121"/>
      <c r="N72" s="121"/>
      <c r="O72" s="121"/>
      <c r="P72" s="121"/>
      <c r="Q72" s="121"/>
      <c r="R72" s="121"/>
      <c r="S72" s="121"/>
      <c r="T72" s="122"/>
      <c r="U72" s="123"/>
      <c r="V72" s="123"/>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O75" s="12"/>
      <c r="P75" s="96"/>
      <c r="Q75" s="96"/>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R78" s="96"/>
      <c r="S78" s="96"/>
      <c r="AS78" s="94"/>
      <c r="AT78" s="94"/>
      <c r="AU78" s="94"/>
      <c r="AV78" s="94"/>
      <c r="AW78" s="94"/>
      <c r="AX78" s="94"/>
      <c r="AY78" s="94"/>
    </row>
    <row r="79" spans="1:51" x14ac:dyDescent="0.25">
      <c r="O79" s="12"/>
      <c r="P79" s="96"/>
      <c r="Q79" s="96"/>
      <c r="R79" s="96"/>
      <c r="S79" s="96"/>
      <c r="T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T81" s="96"/>
      <c r="AS81" s="94"/>
      <c r="AT81" s="94"/>
      <c r="AU81" s="94"/>
      <c r="AV81" s="94"/>
      <c r="AW81" s="94"/>
      <c r="AX81" s="94"/>
      <c r="AY81" s="94"/>
    </row>
    <row r="82" spans="15:51" x14ac:dyDescent="0.25">
      <c r="O82" s="96"/>
      <c r="Q82" s="96"/>
      <c r="R82" s="96"/>
      <c r="S82" s="96"/>
      <c r="AS82" s="94"/>
      <c r="AT82" s="94"/>
      <c r="AU82" s="94"/>
      <c r="AV82" s="94"/>
      <c r="AW82" s="94"/>
      <c r="AX82" s="94"/>
      <c r="AY82" s="94"/>
    </row>
    <row r="83" spans="15:51" x14ac:dyDescent="0.25">
      <c r="O83" s="12"/>
      <c r="P83" s="96"/>
      <c r="Q83" s="96"/>
      <c r="R83" s="96"/>
      <c r="S83" s="96"/>
      <c r="T83" s="96"/>
      <c r="AS83" s="94"/>
      <c r="AT83" s="94"/>
      <c r="AU83" s="94"/>
      <c r="AV83" s="94"/>
      <c r="AW83" s="94"/>
      <c r="AX83" s="94"/>
      <c r="AY83" s="94"/>
    </row>
    <row r="84" spans="15:51" x14ac:dyDescent="0.25">
      <c r="O84" s="12"/>
      <c r="P84" s="96"/>
      <c r="Q84" s="96"/>
      <c r="R84" s="96"/>
      <c r="S84" s="96"/>
      <c r="T84" s="96"/>
      <c r="U84" s="96"/>
      <c r="AS84" s="94"/>
      <c r="AT84" s="94"/>
      <c r="AU84" s="94"/>
      <c r="AV84" s="94"/>
      <c r="AW84" s="94"/>
      <c r="AX84" s="94"/>
      <c r="AY84" s="94"/>
    </row>
    <row r="85" spans="15:51" x14ac:dyDescent="0.25">
      <c r="O85" s="12"/>
      <c r="P85" s="96"/>
      <c r="T85" s="96"/>
      <c r="U85" s="96"/>
      <c r="AS85" s="94"/>
      <c r="AT85" s="94"/>
      <c r="AU85" s="94"/>
      <c r="AV85" s="94"/>
      <c r="AW85" s="94"/>
      <c r="AX85" s="94"/>
      <c r="AY85" s="94"/>
    </row>
    <row r="97" spans="45:51" x14ac:dyDescent="0.25">
      <c r="AS97" s="94"/>
      <c r="AT97" s="94"/>
      <c r="AU97" s="94"/>
      <c r="AV97" s="94"/>
      <c r="AW97" s="94"/>
      <c r="AX97" s="94"/>
      <c r="AY97" s="94"/>
    </row>
  </sheetData>
  <protectedRanges>
    <protectedRange sqref="S71:T74"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1:R74" name="Range2_12_1_6_1_1"/>
    <protectedRange sqref="L71:M74" name="Range2_2_12_1_7_1_1"/>
    <protectedRange sqref="AS11:AS15" name="Range1_4_1_1_1_1"/>
    <protectedRange sqref="J11:J15 J26:J34" name="Range1_1_2_1_10_1_1_1_1"/>
    <protectedRange sqref="S38:S70" name="Range2_12_3_1_1_1_1"/>
    <protectedRange sqref="D38:H38 N58:R70 N38:R51" name="Range2_12_1_3_1_1_1_1"/>
    <protectedRange sqref="I38:M38 E58:M70 E39:M43 F44:M44 E45:M51" name="Range2_2_12_1_6_1_1_1_1"/>
    <protectedRange sqref="D58:D70 D39:D43 D45:D51" name="Range2_1_1_1_1_11_1_1_1_1_1_1"/>
    <protectedRange sqref="C58:C70 C39:C43 C45:C51"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1:K74" name="Range2_2_12_1_4_1_1_1_1_1_1_1_1_1_1_1_1_1_1_1"/>
    <protectedRange sqref="I71:I74" name="Range2_2_12_1_7_1_1_2_2_1_2"/>
    <protectedRange sqref="F71:H74" name="Range2_2_12_1_3_1_2_1_1_1_1_2_1_1_1_1_1_1_1_1_1_1_1"/>
    <protectedRange sqref="E71: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Q10" name="Range1_16_3_1_1_1_1_1_4"/>
    <protectedRange sqref="N57:R57" name="Range2_12_1_3_1_1_1_1_2_1_2_2_2_2"/>
    <protectedRange sqref="I57:M57" name="Range2_2_12_1_6_1_1_1_1_3_1_2_2_2_3"/>
    <protectedRange sqref="G57:H57" name="Range2_2_12_1_6_1_1_1_1_2_2_1_2_2_2_2"/>
    <protectedRange sqref="E57:F57" name="Range2_2_12_1_6_1_1_1_1_3_1_2_2_2_1_2_2_2_2"/>
    <protectedRange sqref="D57" name="Range2_1_1_1_1_11_1_1_1_1_1_1_3_1_2_2_2_1_2_2_2_2"/>
    <protectedRange sqref="C57" name="Range2_1_2_1_1_1_1_1_3_1_2_2_1_2_1_2_2_2_2"/>
    <protectedRange sqref="N56:R56" name="Range2_12_1_3_1_1_1_1_2_1_2_2_2_2_2"/>
    <protectedRange sqref="I56:M56" name="Range2_2_12_1_6_1_1_1_1_3_1_2_2_2_3_2"/>
    <protectedRange sqref="E56:H56" name="Range2_2_12_1_6_1_1_1_1_2_2_1_2_2_2_2_2"/>
    <protectedRange sqref="D56" name="Range2_1_1_1_1_11_1_1_1_1_1_1_2_2_1_2_2_2_2_2"/>
    <protectedRange sqref="C56" name="Range2_1_2_1_1_1_1_1_2_1_2_1_2_2_2_2_2"/>
    <protectedRange sqref="N55:R55" name="Range2_12_1_3_1_1_1_1_2_1_2_2_2_2_2_2_3_2"/>
    <protectedRange sqref="I55:M55" name="Range2_2_12_1_6_1_1_1_1_3_1_2_2_2_3_2_2_3_2"/>
    <protectedRange sqref="G55:H55" name="Range2_2_12_1_6_1_1_1_1_2_2_1_2_2_2_2_2_2_3_2"/>
    <protectedRange sqref="E55:F55" name="Range2_2_12_1_6_1_1_1_1_3_1_2_2_2_1_2_2_2_2_2_2_2_2"/>
    <protectedRange sqref="D55" name="Range2_1_1_1_1_11_1_1_1_1_1_1_3_1_2_2_2_1_2_2_2_2_2_2_2_2"/>
    <protectedRange sqref="C55" name="Range2_1_2_1_1_1_1_1_3_1_2_2_1_2_1_2_2_2_2_2_2_2_2"/>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4" name="Range2_2_12_1_6_1_1_1_1_2"/>
    <protectedRange sqref="D44" name="Range2_1_1_1_1_11_1_1_1_1_1_1_2"/>
    <protectedRange sqref="C44" name="Range2_1_2_1_1_1_1_1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N53:R54" name="Range2_12_1_3_1_1_1_1_2_1_2_2_2_2_2_2_3_2_2_2"/>
    <protectedRange sqref="I53:M54" name="Range2_2_12_1_6_1_1_1_1_3_1_2_2_2_3_2_2_3_2_2_2"/>
    <protectedRange sqref="E53:H53 G54:H54" name="Range2_2_12_1_6_1_1_1_1_2_2_1_2_2_2_2_2_2_3_2_2_2"/>
    <protectedRange sqref="D53" name="Range2_1_1_1_1_11_1_1_1_1_1_1_2_2_1_2_2_2_2_2_2_3_2_2_2"/>
    <protectedRange sqref="E54:F54" name="Range2_2_12_1_6_1_1_1_1_3_1_2_2_2_1_2_2_2_2_2_2_2_2_2_2"/>
    <protectedRange sqref="D54" name="Range2_1_1_1_1_11_1_1_1_1_1_1_3_1_2_2_2_1_2_2_2_2_2_2_2_2_2_2"/>
    <protectedRange sqref="C53" name="Range2_1_2_1_1_1_1_1_2_1_2_1_2_2_2_2_2_2_3_2_2_2"/>
    <protectedRange sqref="C54" name="Range2_1_2_1_1_1_1_1_3_1_2_2_1_2_1_2_2_2_2_2_2_2_2_2_2"/>
    <protectedRange sqref="N52:R52" name="Range2_12_1_3_1_1_1_1_2_3_2_2_2_2_2_1_2_2_2_2"/>
    <protectedRange sqref="I52:M52" name="Range2_2_12_1_6_1_1_1_1_3_3_2_2_2_2_2_1_2_2_2_2"/>
    <protectedRange sqref="G52:H52" name="Range2_2_12_1_6_1_1_1_1_2_2_3_2_2_2_2_2_1_2_2_2_2"/>
    <protectedRange sqref="E52:F52" name="Range2_2_12_1_6_1_1_1_1_3_1_2_2_2_3_2_2_2_2_2_1_2_2_2_2"/>
    <protectedRange sqref="D52" name="Range2_1_1_1_1_11_1_1_1_1_1_1_3_1_2_2_2_3_2_2_2_2_2_1_2_2_2_2"/>
    <protectedRange sqref="C52" name="Range2_1_2_1_1_1_1_1_3_1_2_2_1_2_3_2_2_2_2_2_1_2_2_2_2"/>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346" priority="36" operator="containsText" text="N/A">
      <formula>NOT(ISERROR(SEARCH("N/A",X11)))</formula>
    </cfRule>
    <cfRule type="cellIs" dxfId="345" priority="49" operator="equal">
      <formula>0</formula>
    </cfRule>
  </conditionalFormatting>
  <conditionalFormatting sqref="AC11:AE34 X11:Y34 AA11:AA34">
    <cfRule type="cellIs" dxfId="344" priority="48" operator="greaterThanOrEqual">
      <formula>1185</formula>
    </cfRule>
  </conditionalFormatting>
  <conditionalFormatting sqref="AC11:AE34 X11:Y34 AA11:AA34">
    <cfRule type="cellIs" dxfId="343" priority="47" operator="between">
      <formula>0.1</formula>
      <formula>1184</formula>
    </cfRule>
  </conditionalFormatting>
  <conditionalFormatting sqref="X8">
    <cfRule type="cellIs" dxfId="342" priority="46" operator="equal">
      <formula>0</formula>
    </cfRule>
  </conditionalFormatting>
  <conditionalFormatting sqref="X8">
    <cfRule type="cellIs" dxfId="341" priority="45" operator="greaterThan">
      <formula>1179</formula>
    </cfRule>
  </conditionalFormatting>
  <conditionalFormatting sqref="X8">
    <cfRule type="cellIs" dxfId="340" priority="44" operator="greaterThan">
      <formula>99</formula>
    </cfRule>
  </conditionalFormatting>
  <conditionalFormatting sqref="X8">
    <cfRule type="cellIs" dxfId="339" priority="43" operator="greaterThan">
      <formula>0.99</formula>
    </cfRule>
  </conditionalFormatting>
  <conditionalFormatting sqref="AB8">
    <cfRule type="cellIs" dxfId="338" priority="42" operator="equal">
      <formula>0</formula>
    </cfRule>
  </conditionalFormatting>
  <conditionalFormatting sqref="AB8">
    <cfRule type="cellIs" dxfId="337" priority="41" operator="greaterThan">
      <formula>1179</formula>
    </cfRule>
  </conditionalFormatting>
  <conditionalFormatting sqref="AB8">
    <cfRule type="cellIs" dxfId="336" priority="40" operator="greaterThan">
      <formula>99</formula>
    </cfRule>
  </conditionalFormatting>
  <conditionalFormatting sqref="AB8">
    <cfRule type="cellIs" dxfId="335" priority="39" operator="greaterThan">
      <formula>0.99</formula>
    </cfRule>
  </conditionalFormatting>
  <conditionalFormatting sqref="AH11:AH31">
    <cfRule type="cellIs" dxfId="334" priority="37" operator="greaterThan">
      <formula>$AH$8</formula>
    </cfRule>
    <cfRule type="cellIs" dxfId="333" priority="38" operator="greaterThan">
      <formula>$AH$8</formula>
    </cfRule>
  </conditionalFormatting>
  <conditionalFormatting sqref="AB11:AB34">
    <cfRule type="containsText" dxfId="332" priority="32" operator="containsText" text="N/A">
      <formula>NOT(ISERROR(SEARCH("N/A",AB11)))</formula>
    </cfRule>
    <cfRule type="cellIs" dxfId="331" priority="35" operator="equal">
      <formula>0</formula>
    </cfRule>
  </conditionalFormatting>
  <conditionalFormatting sqref="AB11:AB34">
    <cfRule type="cellIs" dxfId="330" priority="34" operator="greaterThanOrEqual">
      <formula>1185</formula>
    </cfRule>
  </conditionalFormatting>
  <conditionalFormatting sqref="AB11:AB34">
    <cfRule type="cellIs" dxfId="329" priority="33" operator="between">
      <formula>0.1</formula>
      <formula>1184</formula>
    </cfRule>
  </conditionalFormatting>
  <conditionalFormatting sqref="AO11:AO34 AN11:AN35">
    <cfRule type="cellIs" dxfId="328" priority="31" operator="equal">
      <formula>0</formula>
    </cfRule>
  </conditionalFormatting>
  <conditionalFormatting sqref="AO11:AO34 AN11:AN35">
    <cfRule type="cellIs" dxfId="327" priority="30" operator="greaterThan">
      <formula>1179</formula>
    </cfRule>
  </conditionalFormatting>
  <conditionalFormatting sqref="AO11:AO34 AN11:AN35">
    <cfRule type="cellIs" dxfId="326" priority="29" operator="greaterThan">
      <formula>99</formula>
    </cfRule>
  </conditionalFormatting>
  <conditionalFormatting sqref="AO11:AO34 AN11:AN35">
    <cfRule type="cellIs" dxfId="325" priority="28" operator="greaterThan">
      <formula>0.99</formula>
    </cfRule>
  </conditionalFormatting>
  <conditionalFormatting sqref="AQ11:AQ34">
    <cfRule type="cellIs" dxfId="324" priority="27" operator="equal">
      <formula>0</formula>
    </cfRule>
  </conditionalFormatting>
  <conditionalFormatting sqref="AQ11:AQ34">
    <cfRule type="cellIs" dxfId="323" priority="26" operator="greaterThan">
      <formula>1179</formula>
    </cfRule>
  </conditionalFormatting>
  <conditionalFormatting sqref="AQ11:AQ34">
    <cfRule type="cellIs" dxfId="322" priority="25" operator="greaterThan">
      <formula>99</formula>
    </cfRule>
  </conditionalFormatting>
  <conditionalFormatting sqref="AQ11:AQ34">
    <cfRule type="cellIs" dxfId="321" priority="24" operator="greaterThan">
      <formula>0.99</formula>
    </cfRule>
  </conditionalFormatting>
  <conditionalFormatting sqref="Z11:Z34">
    <cfRule type="containsText" dxfId="320" priority="20" operator="containsText" text="N/A">
      <formula>NOT(ISERROR(SEARCH("N/A",Z11)))</formula>
    </cfRule>
    <cfRule type="cellIs" dxfId="319" priority="23" operator="equal">
      <formula>0</formula>
    </cfRule>
  </conditionalFormatting>
  <conditionalFormatting sqref="Z11:Z34">
    <cfRule type="cellIs" dxfId="318" priority="22" operator="greaterThanOrEqual">
      <formula>1185</formula>
    </cfRule>
  </conditionalFormatting>
  <conditionalFormatting sqref="Z11:Z34">
    <cfRule type="cellIs" dxfId="317" priority="21" operator="between">
      <formula>0.1</formula>
      <formula>1184</formula>
    </cfRule>
  </conditionalFormatting>
  <conditionalFormatting sqref="AJ11:AN35">
    <cfRule type="cellIs" dxfId="316" priority="19" operator="equal">
      <formula>0</formula>
    </cfRule>
  </conditionalFormatting>
  <conditionalFormatting sqref="AJ11:AN35">
    <cfRule type="cellIs" dxfId="315" priority="18" operator="greaterThan">
      <formula>1179</formula>
    </cfRule>
  </conditionalFormatting>
  <conditionalFormatting sqref="AJ11:AN35">
    <cfRule type="cellIs" dxfId="314" priority="17" operator="greaterThan">
      <formula>99</formula>
    </cfRule>
  </conditionalFormatting>
  <conditionalFormatting sqref="AJ11:AN35">
    <cfRule type="cellIs" dxfId="313" priority="16" operator="greaterThan">
      <formula>0.99</formula>
    </cfRule>
  </conditionalFormatting>
  <conditionalFormatting sqref="AP11:AP34">
    <cfRule type="cellIs" dxfId="312" priority="15" operator="equal">
      <formula>0</formula>
    </cfRule>
  </conditionalFormatting>
  <conditionalFormatting sqref="AP11:AP34">
    <cfRule type="cellIs" dxfId="311" priority="14" operator="greaterThan">
      <formula>1179</formula>
    </cfRule>
  </conditionalFormatting>
  <conditionalFormatting sqref="AP11:AP34">
    <cfRule type="cellIs" dxfId="310" priority="13" operator="greaterThan">
      <formula>99</formula>
    </cfRule>
  </conditionalFormatting>
  <conditionalFormatting sqref="AP11:AP34">
    <cfRule type="cellIs" dxfId="309" priority="12" operator="greaterThan">
      <formula>0.99</formula>
    </cfRule>
  </conditionalFormatting>
  <conditionalFormatting sqref="AH32:AH34">
    <cfRule type="cellIs" dxfId="308" priority="10" operator="greaterThan">
      <formula>$AH$8</formula>
    </cfRule>
    <cfRule type="cellIs" dxfId="307" priority="11" operator="greaterThan">
      <formula>$AH$8</formula>
    </cfRule>
  </conditionalFormatting>
  <conditionalFormatting sqref="AI11:AI34">
    <cfRule type="cellIs" dxfId="306" priority="9" operator="greaterThan">
      <formula>$AI$8</formula>
    </cfRule>
  </conditionalFormatting>
  <conditionalFormatting sqref="AL32:AN34 AL11:AL34">
    <cfRule type="cellIs" dxfId="305" priority="8" operator="equal">
      <formula>0</formula>
    </cfRule>
  </conditionalFormatting>
  <conditionalFormatting sqref="AL32:AN34 AL11:AL34">
    <cfRule type="cellIs" dxfId="304" priority="7" operator="greaterThan">
      <formula>1179</formula>
    </cfRule>
  </conditionalFormatting>
  <conditionalFormatting sqref="AL32:AN34 AL11:AL34">
    <cfRule type="cellIs" dxfId="303" priority="6" operator="greaterThan">
      <formula>99</formula>
    </cfRule>
  </conditionalFormatting>
  <conditionalFormatting sqref="AL32:AN34 AL11:AL34">
    <cfRule type="cellIs" dxfId="302" priority="5" operator="greaterThan">
      <formula>0.99</formula>
    </cfRule>
  </conditionalFormatting>
  <conditionalFormatting sqref="AM16:AM34">
    <cfRule type="cellIs" dxfId="301" priority="4" operator="equal">
      <formula>0</formula>
    </cfRule>
  </conditionalFormatting>
  <conditionalFormatting sqref="AM16:AM34">
    <cfRule type="cellIs" dxfId="300" priority="3" operator="greaterThan">
      <formula>1179</formula>
    </cfRule>
  </conditionalFormatting>
  <conditionalFormatting sqref="AM16:AM34">
    <cfRule type="cellIs" dxfId="299" priority="2" operator="greaterThan">
      <formula>99</formula>
    </cfRule>
  </conditionalFormatting>
  <conditionalFormatting sqref="AM16:AM34">
    <cfRule type="cellIs" dxfId="298"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showWhiteSpace="0" topLeftCell="A24" zoomScaleNormal="100" workbookViewId="0">
      <selection activeCell="B53" sqref="B53:R56"/>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87"/>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90" t="s">
        <v>10</v>
      </c>
      <c r="I7" s="108" t="s">
        <v>11</v>
      </c>
      <c r="J7" s="108" t="s">
        <v>12</v>
      </c>
      <c r="K7" s="108" t="s">
        <v>13</v>
      </c>
      <c r="L7" s="12"/>
      <c r="M7" s="12"/>
      <c r="N7" s="12"/>
      <c r="O7" s="190"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42577</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31096</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88" t="s">
        <v>51</v>
      </c>
      <c r="V9" s="188" t="s">
        <v>52</v>
      </c>
      <c r="W9" s="233" t="s">
        <v>53</v>
      </c>
      <c r="X9" s="234" t="s">
        <v>54</v>
      </c>
      <c r="Y9" s="235"/>
      <c r="Z9" s="235"/>
      <c r="AA9" s="235"/>
      <c r="AB9" s="235"/>
      <c r="AC9" s="235"/>
      <c r="AD9" s="235"/>
      <c r="AE9" s="236"/>
      <c r="AF9" s="186" t="s">
        <v>55</v>
      </c>
      <c r="AG9" s="186" t="s">
        <v>56</v>
      </c>
      <c r="AH9" s="222" t="s">
        <v>57</v>
      </c>
      <c r="AI9" s="237" t="s">
        <v>58</v>
      </c>
      <c r="AJ9" s="188" t="s">
        <v>59</v>
      </c>
      <c r="AK9" s="188" t="s">
        <v>60</v>
      </c>
      <c r="AL9" s="188" t="s">
        <v>61</v>
      </c>
      <c r="AM9" s="188" t="s">
        <v>62</v>
      </c>
      <c r="AN9" s="188" t="s">
        <v>63</v>
      </c>
      <c r="AO9" s="188" t="s">
        <v>64</v>
      </c>
      <c r="AP9" s="188" t="s">
        <v>65</v>
      </c>
      <c r="AQ9" s="220" t="s">
        <v>66</v>
      </c>
      <c r="AR9" s="188" t="s">
        <v>67</v>
      </c>
      <c r="AS9" s="222" t="s">
        <v>68</v>
      </c>
      <c r="AV9" s="35" t="s">
        <v>69</v>
      </c>
      <c r="AW9" s="35" t="s">
        <v>70</v>
      </c>
      <c r="AY9" s="36" t="s">
        <v>71</v>
      </c>
    </row>
    <row r="10" spans="2:51" x14ac:dyDescent="0.25">
      <c r="B10" s="188" t="s">
        <v>72</v>
      </c>
      <c r="C10" s="188" t="s">
        <v>73</v>
      </c>
      <c r="D10" s="188" t="s">
        <v>74</v>
      </c>
      <c r="E10" s="188" t="s">
        <v>75</v>
      </c>
      <c r="F10" s="188" t="s">
        <v>74</v>
      </c>
      <c r="G10" s="188" t="s">
        <v>75</v>
      </c>
      <c r="H10" s="216"/>
      <c r="I10" s="188" t="s">
        <v>75</v>
      </c>
      <c r="J10" s="188" t="s">
        <v>75</v>
      </c>
      <c r="K10" s="188" t="s">
        <v>75</v>
      </c>
      <c r="L10" s="28" t="s">
        <v>29</v>
      </c>
      <c r="M10" s="219"/>
      <c r="N10" s="28" t="s">
        <v>29</v>
      </c>
      <c r="O10" s="221"/>
      <c r="P10" s="221"/>
      <c r="Q10" s="1">
        <f>'JULY 25'!Q34</f>
        <v>10671488</v>
      </c>
      <c r="R10" s="230"/>
      <c r="S10" s="231"/>
      <c r="T10" s="232"/>
      <c r="U10" s="188" t="s">
        <v>75</v>
      </c>
      <c r="V10" s="188" t="s">
        <v>75</v>
      </c>
      <c r="W10" s="233"/>
      <c r="X10" s="37" t="s">
        <v>76</v>
      </c>
      <c r="Y10" s="37" t="s">
        <v>77</v>
      </c>
      <c r="Z10" s="37" t="s">
        <v>78</v>
      </c>
      <c r="AA10" s="37" t="s">
        <v>79</v>
      </c>
      <c r="AB10" s="37" t="s">
        <v>80</v>
      </c>
      <c r="AC10" s="37" t="s">
        <v>81</v>
      </c>
      <c r="AD10" s="37" t="s">
        <v>82</v>
      </c>
      <c r="AE10" s="37" t="s">
        <v>83</v>
      </c>
      <c r="AF10" s="38"/>
      <c r="AG10" s="1">
        <f>'JULY 25'!AG34</f>
        <v>48702084</v>
      </c>
      <c r="AH10" s="222"/>
      <c r="AI10" s="238"/>
      <c r="AJ10" s="188" t="s">
        <v>84</v>
      </c>
      <c r="AK10" s="188" t="s">
        <v>84</v>
      </c>
      <c r="AL10" s="188" t="s">
        <v>84</v>
      </c>
      <c r="AM10" s="188" t="s">
        <v>84</v>
      </c>
      <c r="AN10" s="188" t="s">
        <v>84</v>
      </c>
      <c r="AO10" s="188" t="s">
        <v>84</v>
      </c>
      <c r="AP10" s="1">
        <f>'JULY 25'!AP34</f>
        <v>11064324</v>
      </c>
      <c r="AQ10" s="221"/>
      <c r="AR10" s="189" t="s">
        <v>85</v>
      </c>
      <c r="AS10" s="222"/>
      <c r="AV10" s="39" t="s">
        <v>86</v>
      </c>
      <c r="AW10" s="39" t="s">
        <v>87</v>
      </c>
      <c r="AY10" s="80" t="s">
        <v>126</v>
      </c>
    </row>
    <row r="11" spans="2:51" x14ac:dyDescent="0.25">
      <c r="B11" s="40">
        <v>2</v>
      </c>
      <c r="C11" s="40">
        <v>4.1666666666666664E-2</v>
      </c>
      <c r="D11" s="102">
        <v>4</v>
      </c>
      <c r="E11" s="41">
        <f t="shared" ref="E11:E34" si="0">D11/1.42</f>
        <v>2.8169014084507045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137</v>
      </c>
      <c r="P11" s="103">
        <v>110</v>
      </c>
      <c r="Q11" s="103">
        <v>10675689</v>
      </c>
      <c r="R11" s="46">
        <f>IF(ISBLANK(Q11),"-",Q11-Q10)</f>
        <v>4201</v>
      </c>
      <c r="S11" s="47">
        <f>R11*24/1000</f>
        <v>100.824</v>
      </c>
      <c r="T11" s="47">
        <f>R11/1000</f>
        <v>4.2009999999999996</v>
      </c>
      <c r="U11" s="104">
        <v>4.3</v>
      </c>
      <c r="V11" s="104">
        <f>U11</f>
        <v>4.3</v>
      </c>
      <c r="W11" s="105" t="s">
        <v>131</v>
      </c>
      <c r="X11" s="107">
        <v>0</v>
      </c>
      <c r="Y11" s="107">
        <v>0</v>
      </c>
      <c r="Z11" s="107">
        <v>1037</v>
      </c>
      <c r="AA11" s="107">
        <v>1185</v>
      </c>
      <c r="AB11" s="107">
        <v>1187</v>
      </c>
      <c r="AC11" s="48" t="s">
        <v>90</v>
      </c>
      <c r="AD11" s="48" t="s">
        <v>90</v>
      </c>
      <c r="AE11" s="48" t="s">
        <v>90</v>
      </c>
      <c r="AF11" s="106" t="s">
        <v>90</v>
      </c>
      <c r="AG11" s="112">
        <v>48703174</v>
      </c>
      <c r="AH11" s="49">
        <f>IF(ISBLANK(AG11),"-",AG11-AG10)</f>
        <v>1090</v>
      </c>
      <c r="AI11" s="50">
        <f>AH11/T11</f>
        <v>259.46203284932159</v>
      </c>
      <c r="AJ11" s="95">
        <v>0</v>
      </c>
      <c r="AK11" s="95">
        <v>0</v>
      </c>
      <c r="AL11" s="95">
        <v>1</v>
      </c>
      <c r="AM11" s="95">
        <v>1</v>
      </c>
      <c r="AN11" s="95">
        <v>1</v>
      </c>
      <c r="AO11" s="95">
        <v>0.63</v>
      </c>
      <c r="AP11" s="107">
        <v>11064831</v>
      </c>
      <c r="AQ11" s="107">
        <f t="shared" ref="AQ11:AQ34" si="1">AP11-AP10</f>
        <v>507</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138</v>
      </c>
      <c r="P12" s="103">
        <v>109</v>
      </c>
      <c r="Q12" s="103">
        <v>10679874</v>
      </c>
      <c r="R12" s="46">
        <f t="shared" ref="R12:R34" si="4">IF(ISBLANK(Q12),"-",Q12-Q11)</f>
        <v>4185</v>
      </c>
      <c r="S12" s="47">
        <f t="shared" ref="S12:S34" si="5">R12*24/1000</f>
        <v>100.44</v>
      </c>
      <c r="T12" s="47">
        <f t="shared" ref="T12:T34" si="6">R12/1000</f>
        <v>4.1849999999999996</v>
      </c>
      <c r="U12" s="104">
        <v>6.8</v>
      </c>
      <c r="V12" s="104">
        <f t="shared" ref="V12:V34" si="7">U12</f>
        <v>6.8</v>
      </c>
      <c r="W12" s="105" t="s">
        <v>131</v>
      </c>
      <c r="X12" s="107">
        <v>0</v>
      </c>
      <c r="Y12" s="107">
        <v>0</v>
      </c>
      <c r="Z12" s="107">
        <v>1037</v>
      </c>
      <c r="AA12" s="107">
        <v>1185</v>
      </c>
      <c r="AB12" s="107">
        <v>1187</v>
      </c>
      <c r="AC12" s="48" t="s">
        <v>90</v>
      </c>
      <c r="AD12" s="48" t="s">
        <v>90</v>
      </c>
      <c r="AE12" s="48" t="s">
        <v>90</v>
      </c>
      <c r="AF12" s="106" t="s">
        <v>90</v>
      </c>
      <c r="AG12" s="112">
        <v>48704274</v>
      </c>
      <c r="AH12" s="49">
        <f>IF(ISBLANK(AG12),"-",AG12-AG11)</f>
        <v>1100</v>
      </c>
      <c r="AI12" s="50">
        <f t="shared" ref="AI12:AI34" si="8">AH12/T12</f>
        <v>262.8434886499403</v>
      </c>
      <c r="AJ12" s="95">
        <v>0</v>
      </c>
      <c r="AK12" s="95">
        <v>0</v>
      </c>
      <c r="AL12" s="95">
        <v>1</v>
      </c>
      <c r="AM12" s="95">
        <v>1</v>
      </c>
      <c r="AN12" s="95">
        <v>1</v>
      </c>
      <c r="AO12" s="95">
        <v>0.63</v>
      </c>
      <c r="AP12" s="107">
        <v>11065232</v>
      </c>
      <c r="AQ12" s="107">
        <f t="shared" si="1"/>
        <v>401</v>
      </c>
      <c r="AR12" s="110">
        <v>1.08</v>
      </c>
      <c r="AS12" s="52" t="s">
        <v>113</v>
      </c>
      <c r="AV12" s="39" t="s">
        <v>92</v>
      </c>
      <c r="AW12" s="39" t="s">
        <v>93</v>
      </c>
      <c r="AY12" s="80" t="s">
        <v>124</v>
      </c>
    </row>
    <row r="13" spans="2:51" x14ac:dyDescent="0.25">
      <c r="B13" s="40">
        <v>2.0833333333333299</v>
      </c>
      <c r="C13" s="40">
        <v>0.125</v>
      </c>
      <c r="D13" s="102">
        <v>4</v>
      </c>
      <c r="E13" s="41">
        <f t="shared" si="0"/>
        <v>2.8169014084507045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135</v>
      </c>
      <c r="P13" s="103">
        <v>107</v>
      </c>
      <c r="Q13" s="103">
        <v>10684094</v>
      </c>
      <c r="R13" s="46">
        <f t="shared" si="4"/>
        <v>4220</v>
      </c>
      <c r="S13" s="47">
        <f t="shared" si="5"/>
        <v>101.28</v>
      </c>
      <c r="T13" s="47">
        <f t="shared" si="6"/>
        <v>4.22</v>
      </c>
      <c r="U13" s="104">
        <v>8</v>
      </c>
      <c r="V13" s="104">
        <f t="shared" si="7"/>
        <v>8</v>
      </c>
      <c r="W13" s="105" t="s">
        <v>131</v>
      </c>
      <c r="X13" s="107">
        <v>0</v>
      </c>
      <c r="Y13" s="107">
        <v>0</v>
      </c>
      <c r="Z13" s="107">
        <v>1037</v>
      </c>
      <c r="AA13" s="107">
        <v>1185</v>
      </c>
      <c r="AB13" s="107">
        <v>1187</v>
      </c>
      <c r="AC13" s="48" t="s">
        <v>90</v>
      </c>
      <c r="AD13" s="48" t="s">
        <v>90</v>
      </c>
      <c r="AE13" s="48" t="s">
        <v>90</v>
      </c>
      <c r="AF13" s="106" t="s">
        <v>90</v>
      </c>
      <c r="AG13" s="112">
        <v>48705404</v>
      </c>
      <c r="AH13" s="49">
        <f>IF(ISBLANK(AG13),"-",AG13-AG12)</f>
        <v>1130</v>
      </c>
      <c r="AI13" s="50">
        <f t="shared" si="8"/>
        <v>267.77251184834125</v>
      </c>
      <c r="AJ13" s="95">
        <v>0</v>
      </c>
      <c r="AK13" s="95">
        <v>0</v>
      </c>
      <c r="AL13" s="95">
        <v>1</v>
      </c>
      <c r="AM13" s="95">
        <v>1</v>
      </c>
      <c r="AN13" s="95">
        <v>1</v>
      </c>
      <c r="AO13" s="95">
        <v>0.63</v>
      </c>
      <c r="AP13" s="107">
        <v>11065782</v>
      </c>
      <c r="AQ13" s="107">
        <f t="shared" si="1"/>
        <v>550</v>
      </c>
      <c r="AR13" s="51"/>
      <c r="AS13" s="52" t="s">
        <v>113</v>
      </c>
      <c r="AV13" s="39" t="s">
        <v>94</v>
      </c>
      <c r="AW13" s="39" t="s">
        <v>95</v>
      </c>
      <c r="AY13" s="80" t="s">
        <v>129</v>
      </c>
    </row>
    <row r="14" spans="2:51" x14ac:dyDescent="0.25">
      <c r="B14" s="40">
        <v>2.125</v>
      </c>
      <c r="C14" s="40">
        <v>0.16666666666666699</v>
      </c>
      <c r="D14" s="102">
        <v>4</v>
      </c>
      <c r="E14" s="41">
        <f t="shared" si="0"/>
        <v>2.8169014084507045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130</v>
      </c>
      <c r="P14" s="103">
        <v>117</v>
      </c>
      <c r="Q14" s="103">
        <v>10688444</v>
      </c>
      <c r="R14" s="46">
        <f t="shared" si="4"/>
        <v>4350</v>
      </c>
      <c r="S14" s="47">
        <f t="shared" si="5"/>
        <v>104.4</v>
      </c>
      <c r="T14" s="47">
        <f t="shared" si="6"/>
        <v>4.3499999999999996</v>
      </c>
      <c r="U14" s="104">
        <v>9.1999999999999993</v>
      </c>
      <c r="V14" s="104">
        <f t="shared" si="7"/>
        <v>9.1999999999999993</v>
      </c>
      <c r="W14" s="105" t="s">
        <v>131</v>
      </c>
      <c r="X14" s="107">
        <v>0</v>
      </c>
      <c r="Y14" s="107">
        <v>0</v>
      </c>
      <c r="Z14" s="107">
        <v>1106</v>
      </c>
      <c r="AA14" s="107">
        <v>1185</v>
      </c>
      <c r="AB14" s="107">
        <v>1187</v>
      </c>
      <c r="AC14" s="48" t="s">
        <v>90</v>
      </c>
      <c r="AD14" s="48" t="s">
        <v>90</v>
      </c>
      <c r="AE14" s="48" t="s">
        <v>90</v>
      </c>
      <c r="AF14" s="106" t="s">
        <v>90</v>
      </c>
      <c r="AG14" s="112">
        <v>48706549</v>
      </c>
      <c r="AH14" s="49">
        <f t="shared" ref="AH14:AH34" si="9">IF(ISBLANK(AG14),"-",AG14-AG13)</f>
        <v>1145</v>
      </c>
      <c r="AI14" s="50">
        <f t="shared" si="8"/>
        <v>263.21839080459773</v>
      </c>
      <c r="AJ14" s="95">
        <v>0</v>
      </c>
      <c r="AK14" s="95">
        <v>0</v>
      </c>
      <c r="AL14" s="95">
        <v>1</v>
      </c>
      <c r="AM14" s="95">
        <v>1</v>
      </c>
      <c r="AN14" s="95">
        <v>1</v>
      </c>
      <c r="AO14" s="95">
        <v>0.63</v>
      </c>
      <c r="AP14" s="107">
        <v>11066382</v>
      </c>
      <c r="AQ14" s="107">
        <f>AP14-AP13</f>
        <v>600</v>
      </c>
      <c r="AR14" s="51"/>
      <c r="AS14" s="52" t="s">
        <v>113</v>
      </c>
      <c r="AT14" s="54"/>
      <c r="AV14" s="39" t="s">
        <v>96</v>
      </c>
      <c r="AW14" s="39" t="s">
        <v>97</v>
      </c>
      <c r="AY14" s="80" t="s">
        <v>226</v>
      </c>
    </row>
    <row r="15" spans="2:51" ht="14.25" customHeight="1" x14ac:dyDescent="0.25">
      <c r="B15" s="40">
        <v>2.1666666666666701</v>
      </c>
      <c r="C15" s="40">
        <v>0.20833333333333301</v>
      </c>
      <c r="D15" s="102">
        <v>4</v>
      </c>
      <c r="E15" s="41">
        <f t="shared" si="0"/>
        <v>2.8169014084507045</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128</v>
      </c>
      <c r="P15" s="103">
        <v>120</v>
      </c>
      <c r="Q15" s="103">
        <v>10692844</v>
      </c>
      <c r="R15" s="46">
        <f t="shared" si="4"/>
        <v>4400</v>
      </c>
      <c r="S15" s="47">
        <f t="shared" si="5"/>
        <v>105.6</v>
      </c>
      <c r="T15" s="47">
        <f t="shared" si="6"/>
        <v>4.4000000000000004</v>
      </c>
      <c r="U15" s="104">
        <v>9.5</v>
      </c>
      <c r="V15" s="104">
        <f t="shared" si="7"/>
        <v>9.5</v>
      </c>
      <c r="W15" s="105" t="s">
        <v>131</v>
      </c>
      <c r="X15" s="107">
        <v>0</v>
      </c>
      <c r="Y15" s="107">
        <v>0</v>
      </c>
      <c r="Z15" s="107">
        <v>1106</v>
      </c>
      <c r="AA15" s="107">
        <v>1185</v>
      </c>
      <c r="AB15" s="107">
        <v>1187</v>
      </c>
      <c r="AC15" s="48" t="s">
        <v>90</v>
      </c>
      <c r="AD15" s="48" t="s">
        <v>90</v>
      </c>
      <c r="AE15" s="48" t="s">
        <v>90</v>
      </c>
      <c r="AF15" s="106" t="s">
        <v>90</v>
      </c>
      <c r="AG15" s="112">
        <v>48707784</v>
      </c>
      <c r="AH15" s="49">
        <f t="shared" si="9"/>
        <v>1235</v>
      </c>
      <c r="AI15" s="50">
        <f t="shared" si="8"/>
        <v>280.68181818181819</v>
      </c>
      <c r="AJ15" s="95">
        <v>0</v>
      </c>
      <c r="AK15" s="95">
        <v>0</v>
      </c>
      <c r="AL15" s="95">
        <v>1</v>
      </c>
      <c r="AM15" s="95">
        <v>1</v>
      </c>
      <c r="AN15" s="95">
        <v>1</v>
      </c>
      <c r="AO15" s="95">
        <v>0.63</v>
      </c>
      <c r="AP15" s="107">
        <v>11066753</v>
      </c>
      <c r="AQ15" s="107">
        <f>AP15-AP14</f>
        <v>371</v>
      </c>
      <c r="AR15" s="51"/>
      <c r="AS15" s="52" t="s">
        <v>113</v>
      </c>
      <c r="AV15" s="39" t="s">
        <v>98</v>
      </c>
      <c r="AW15" s="39" t="s">
        <v>99</v>
      </c>
      <c r="AY15" s="94"/>
    </row>
    <row r="16" spans="2:51" x14ac:dyDescent="0.25">
      <c r="B16" s="40">
        <v>2.2083333333333299</v>
      </c>
      <c r="C16" s="40">
        <v>0.25</v>
      </c>
      <c r="D16" s="102">
        <v>4</v>
      </c>
      <c r="E16" s="41">
        <f t="shared" si="0"/>
        <v>2.8169014084507045</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145</v>
      </c>
      <c r="P16" s="103">
        <v>138</v>
      </c>
      <c r="Q16" s="103">
        <v>10698802</v>
      </c>
      <c r="R16" s="46">
        <f t="shared" si="4"/>
        <v>5958</v>
      </c>
      <c r="S16" s="47">
        <f t="shared" si="5"/>
        <v>142.99199999999999</v>
      </c>
      <c r="T16" s="47">
        <f t="shared" si="6"/>
        <v>5.9580000000000002</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48709116</v>
      </c>
      <c r="AH16" s="49">
        <f t="shared" si="9"/>
        <v>1332</v>
      </c>
      <c r="AI16" s="50">
        <f t="shared" si="8"/>
        <v>223.56495468277944</v>
      </c>
      <c r="AJ16" s="95">
        <v>0</v>
      </c>
      <c r="AK16" s="95">
        <v>0</v>
      </c>
      <c r="AL16" s="95">
        <v>1</v>
      </c>
      <c r="AM16" s="95">
        <v>1</v>
      </c>
      <c r="AN16" s="95">
        <v>1</v>
      </c>
      <c r="AO16" s="95">
        <v>0</v>
      </c>
      <c r="AP16" s="107">
        <v>11066753</v>
      </c>
      <c r="AQ16" s="107">
        <f>AP16-AP15</f>
        <v>0</v>
      </c>
      <c r="AR16" s="53">
        <v>1.18</v>
      </c>
      <c r="AS16" s="52" t="s">
        <v>101</v>
      </c>
      <c r="AV16" s="39" t="s">
        <v>102</v>
      </c>
      <c r="AW16" s="39" t="s">
        <v>103</v>
      </c>
      <c r="AY16" s="94"/>
    </row>
    <row r="17" spans="1:51" x14ac:dyDescent="0.25">
      <c r="B17" s="40">
        <v>2.25</v>
      </c>
      <c r="C17" s="40">
        <v>0.29166666666666702</v>
      </c>
      <c r="D17" s="102">
        <v>4</v>
      </c>
      <c r="E17" s="41">
        <f t="shared" si="0"/>
        <v>2.8169014084507045</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136</v>
      </c>
      <c r="P17" s="103">
        <v>147</v>
      </c>
      <c r="Q17" s="103">
        <v>10704776</v>
      </c>
      <c r="R17" s="46">
        <f t="shared" si="4"/>
        <v>5974</v>
      </c>
      <c r="S17" s="47">
        <f t="shared" si="5"/>
        <v>143.376</v>
      </c>
      <c r="T17" s="47">
        <f t="shared" si="6"/>
        <v>5.9740000000000002</v>
      </c>
      <c r="U17" s="104">
        <v>9.1999999999999993</v>
      </c>
      <c r="V17" s="104">
        <f t="shared" si="7"/>
        <v>9.1999999999999993</v>
      </c>
      <c r="W17" s="105" t="s">
        <v>127</v>
      </c>
      <c r="X17" s="107">
        <v>1027</v>
      </c>
      <c r="Y17" s="107">
        <v>0</v>
      </c>
      <c r="Z17" s="107">
        <v>1187</v>
      </c>
      <c r="AA17" s="107">
        <v>1185</v>
      </c>
      <c r="AB17" s="107">
        <v>1186</v>
      </c>
      <c r="AC17" s="48" t="s">
        <v>90</v>
      </c>
      <c r="AD17" s="48" t="s">
        <v>90</v>
      </c>
      <c r="AE17" s="48" t="s">
        <v>90</v>
      </c>
      <c r="AF17" s="106" t="s">
        <v>90</v>
      </c>
      <c r="AG17" s="112">
        <v>48710460</v>
      </c>
      <c r="AH17" s="49">
        <f t="shared" si="9"/>
        <v>1344</v>
      </c>
      <c r="AI17" s="50">
        <f t="shared" si="8"/>
        <v>224.97489119517911</v>
      </c>
      <c r="AJ17" s="95">
        <v>1</v>
      </c>
      <c r="AK17" s="95">
        <v>0</v>
      </c>
      <c r="AL17" s="95">
        <v>1</v>
      </c>
      <c r="AM17" s="95">
        <v>1</v>
      </c>
      <c r="AN17" s="95">
        <v>1</v>
      </c>
      <c r="AO17" s="95">
        <v>0</v>
      </c>
      <c r="AP17" s="107">
        <v>11066753</v>
      </c>
      <c r="AQ17" s="107">
        <f t="shared" si="1"/>
        <v>0</v>
      </c>
      <c r="AR17" s="51"/>
      <c r="AS17" s="52" t="s">
        <v>101</v>
      </c>
      <c r="AT17" s="54"/>
      <c r="AV17" s="39" t="s">
        <v>104</v>
      </c>
      <c r="AW17" s="39" t="s">
        <v>105</v>
      </c>
      <c r="AY17" s="97"/>
    </row>
    <row r="18" spans="1:51" x14ac:dyDescent="0.25">
      <c r="B18" s="40">
        <v>2.2916666666666701</v>
      </c>
      <c r="C18" s="40">
        <v>0.33333333333333298</v>
      </c>
      <c r="D18" s="102">
        <v>4</v>
      </c>
      <c r="E18" s="41">
        <f t="shared" si="0"/>
        <v>2.8169014084507045</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133</v>
      </c>
      <c r="P18" s="103">
        <v>142</v>
      </c>
      <c r="Q18" s="103">
        <v>10710761</v>
      </c>
      <c r="R18" s="46">
        <f t="shared" si="4"/>
        <v>5985</v>
      </c>
      <c r="S18" s="47">
        <f t="shared" si="5"/>
        <v>143.63999999999999</v>
      </c>
      <c r="T18" s="47">
        <f t="shared" si="6"/>
        <v>5.9850000000000003</v>
      </c>
      <c r="U18" s="104">
        <v>8.6</v>
      </c>
      <c r="V18" s="104">
        <f t="shared" si="7"/>
        <v>8.6</v>
      </c>
      <c r="W18" s="105" t="s">
        <v>127</v>
      </c>
      <c r="X18" s="107">
        <v>1046</v>
      </c>
      <c r="Y18" s="107">
        <v>0</v>
      </c>
      <c r="Z18" s="107">
        <v>1187</v>
      </c>
      <c r="AA18" s="107">
        <v>1185</v>
      </c>
      <c r="AB18" s="107">
        <v>1187</v>
      </c>
      <c r="AC18" s="48" t="s">
        <v>90</v>
      </c>
      <c r="AD18" s="48" t="s">
        <v>90</v>
      </c>
      <c r="AE18" s="48" t="s">
        <v>90</v>
      </c>
      <c r="AF18" s="106" t="s">
        <v>90</v>
      </c>
      <c r="AG18" s="112">
        <v>48711820</v>
      </c>
      <c r="AH18" s="49">
        <f t="shared" si="9"/>
        <v>1360</v>
      </c>
      <c r="AI18" s="50">
        <f t="shared" si="8"/>
        <v>227.23475355054302</v>
      </c>
      <c r="AJ18" s="95">
        <v>1</v>
      </c>
      <c r="AK18" s="95">
        <v>0</v>
      </c>
      <c r="AL18" s="95">
        <v>1</v>
      </c>
      <c r="AM18" s="95">
        <v>1</v>
      </c>
      <c r="AN18" s="95">
        <v>1</v>
      </c>
      <c r="AO18" s="95">
        <v>0</v>
      </c>
      <c r="AP18" s="107">
        <v>11066753</v>
      </c>
      <c r="AQ18" s="107">
        <f t="shared" si="1"/>
        <v>0</v>
      </c>
      <c r="AR18" s="51"/>
      <c r="AS18" s="52" t="s">
        <v>101</v>
      </c>
      <c r="AV18" s="39" t="s">
        <v>106</v>
      </c>
      <c r="AW18" s="39" t="s">
        <v>107</v>
      </c>
      <c r="AY18" s="97"/>
    </row>
    <row r="19" spans="1:51" x14ac:dyDescent="0.25">
      <c r="A19" s="94" t="s">
        <v>130</v>
      </c>
      <c r="B19" s="40">
        <v>2.3333333333333299</v>
      </c>
      <c r="C19" s="40">
        <v>0.375</v>
      </c>
      <c r="D19" s="102">
        <v>4</v>
      </c>
      <c r="E19" s="41">
        <f t="shared" si="0"/>
        <v>2.8169014084507045</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134</v>
      </c>
      <c r="P19" s="103">
        <v>145</v>
      </c>
      <c r="Q19" s="103">
        <v>10716773</v>
      </c>
      <c r="R19" s="46">
        <f t="shared" si="4"/>
        <v>6012</v>
      </c>
      <c r="S19" s="47">
        <f t="shared" si="5"/>
        <v>144.28800000000001</v>
      </c>
      <c r="T19" s="47">
        <f t="shared" si="6"/>
        <v>6.0119999999999996</v>
      </c>
      <c r="U19" s="104">
        <v>7.9</v>
      </c>
      <c r="V19" s="104">
        <f t="shared" si="7"/>
        <v>7.9</v>
      </c>
      <c r="W19" s="105" t="s">
        <v>127</v>
      </c>
      <c r="X19" s="107">
        <v>1046</v>
      </c>
      <c r="Y19" s="107">
        <v>0</v>
      </c>
      <c r="Z19" s="107">
        <v>1186</v>
      </c>
      <c r="AA19" s="107">
        <v>1185</v>
      </c>
      <c r="AB19" s="107">
        <v>1186</v>
      </c>
      <c r="AC19" s="48" t="s">
        <v>90</v>
      </c>
      <c r="AD19" s="48" t="s">
        <v>90</v>
      </c>
      <c r="AE19" s="48" t="s">
        <v>90</v>
      </c>
      <c r="AF19" s="106" t="s">
        <v>90</v>
      </c>
      <c r="AG19" s="112">
        <v>48713188</v>
      </c>
      <c r="AH19" s="49">
        <f t="shared" si="9"/>
        <v>1368</v>
      </c>
      <c r="AI19" s="50">
        <f t="shared" si="8"/>
        <v>227.54491017964074</v>
      </c>
      <c r="AJ19" s="95">
        <v>1</v>
      </c>
      <c r="AK19" s="95">
        <v>0</v>
      </c>
      <c r="AL19" s="95">
        <v>1</v>
      </c>
      <c r="AM19" s="95">
        <v>1</v>
      </c>
      <c r="AN19" s="95">
        <v>1</v>
      </c>
      <c r="AO19" s="95">
        <v>0</v>
      </c>
      <c r="AP19" s="107">
        <v>11066753</v>
      </c>
      <c r="AQ19" s="107">
        <f t="shared" si="1"/>
        <v>0</v>
      </c>
      <c r="AR19" s="51"/>
      <c r="AS19" s="52" t="s">
        <v>101</v>
      </c>
      <c r="AV19" s="39" t="s">
        <v>108</v>
      </c>
      <c r="AW19" s="39" t="s">
        <v>109</v>
      </c>
      <c r="AY19" s="97"/>
    </row>
    <row r="20" spans="1:51" x14ac:dyDescent="0.25">
      <c r="B20" s="40">
        <v>2.375</v>
      </c>
      <c r="C20" s="40">
        <v>0.41666666666666669</v>
      </c>
      <c r="D20" s="102">
        <v>4</v>
      </c>
      <c r="E20" s="41">
        <f t="shared" si="0"/>
        <v>2.8169014084507045</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136</v>
      </c>
      <c r="P20" s="103">
        <v>150</v>
      </c>
      <c r="Q20" s="103">
        <v>10722847</v>
      </c>
      <c r="R20" s="46">
        <f t="shared" si="4"/>
        <v>6074</v>
      </c>
      <c r="S20" s="47">
        <f t="shared" si="5"/>
        <v>145.77600000000001</v>
      </c>
      <c r="T20" s="47">
        <f t="shared" si="6"/>
        <v>6.0739999999999998</v>
      </c>
      <c r="U20" s="104">
        <v>7.3</v>
      </c>
      <c r="V20" s="104">
        <f t="shared" si="7"/>
        <v>7.3</v>
      </c>
      <c r="W20" s="105" t="s">
        <v>127</v>
      </c>
      <c r="X20" s="107">
        <v>1046</v>
      </c>
      <c r="Y20" s="107">
        <v>0</v>
      </c>
      <c r="Z20" s="107">
        <v>1186</v>
      </c>
      <c r="AA20" s="107">
        <v>1185</v>
      </c>
      <c r="AB20" s="107">
        <v>1187</v>
      </c>
      <c r="AC20" s="48" t="s">
        <v>90</v>
      </c>
      <c r="AD20" s="48" t="s">
        <v>90</v>
      </c>
      <c r="AE20" s="48" t="s">
        <v>90</v>
      </c>
      <c r="AF20" s="106" t="s">
        <v>90</v>
      </c>
      <c r="AG20" s="112">
        <v>48714564</v>
      </c>
      <c r="AH20" s="49">
        <f t="shared" si="9"/>
        <v>1376</v>
      </c>
      <c r="AI20" s="50">
        <f t="shared" si="8"/>
        <v>226.53934804082976</v>
      </c>
      <c r="AJ20" s="95">
        <v>1</v>
      </c>
      <c r="AK20" s="95">
        <v>0</v>
      </c>
      <c r="AL20" s="95">
        <v>1</v>
      </c>
      <c r="AM20" s="95">
        <v>1</v>
      </c>
      <c r="AN20" s="95">
        <v>1</v>
      </c>
      <c r="AO20" s="95">
        <v>0</v>
      </c>
      <c r="AP20" s="107">
        <v>11066753</v>
      </c>
      <c r="AQ20" s="107">
        <v>0</v>
      </c>
      <c r="AR20" s="53">
        <v>1.17</v>
      </c>
      <c r="AS20" s="52" t="s">
        <v>130</v>
      </c>
      <c r="AY20" s="97"/>
    </row>
    <row r="21" spans="1:51" x14ac:dyDescent="0.25">
      <c r="B21" s="40">
        <v>2.4166666666666701</v>
      </c>
      <c r="C21" s="40">
        <v>0.45833333333333298</v>
      </c>
      <c r="D21" s="102">
        <v>4</v>
      </c>
      <c r="E21" s="41">
        <f t="shared" si="0"/>
        <v>2.8169014084507045</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132</v>
      </c>
      <c r="P21" s="103">
        <v>138</v>
      </c>
      <c r="Q21" s="103">
        <v>10728805</v>
      </c>
      <c r="R21" s="46">
        <f t="shared" si="4"/>
        <v>5958</v>
      </c>
      <c r="S21" s="47">
        <f t="shared" si="5"/>
        <v>142.99199999999999</v>
      </c>
      <c r="T21" s="47">
        <f t="shared" si="6"/>
        <v>5.9580000000000002</v>
      </c>
      <c r="U21" s="104">
        <v>6.7</v>
      </c>
      <c r="V21" s="104">
        <f t="shared" si="7"/>
        <v>6.7</v>
      </c>
      <c r="W21" s="105" t="s">
        <v>127</v>
      </c>
      <c r="X21" s="107">
        <v>1047</v>
      </c>
      <c r="Y21" s="107">
        <v>0</v>
      </c>
      <c r="Z21" s="107">
        <v>1187</v>
      </c>
      <c r="AA21" s="107">
        <v>1185</v>
      </c>
      <c r="AB21" s="107">
        <v>1187</v>
      </c>
      <c r="AC21" s="48" t="s">
        <v>90</v>
      </c>
      <c r="AD21" s="48" t="s">
        <v>90</v>
      </c>
      <c r="AE21" s="48" t="s">
        <v>90</v>
      </c>
      <c r="AF21" s="106" t="s">
        <v>90</v>
      </c>
      <c r="AG21" s="112">
        <v>48715932</v>
      </c>
      <c r="AH21" s="49">
        <f t="shared" si="9"/>
        <v>1368</v>
      </c>
      <c r="AI21" s="50">
        <f t="shared" si="8"/>
        <v>229.607250755287</v>
      </c>
      <c r="AJ21" s="95">
        <v>1</v>
      </c>
      <c r="AK21" s="95">
        <v>0</v>
      </c>
      <c r="AL21" s="95">
        <v>1</v>
      </c>
      <c r="AM21" s="95">
        <v>1</v>
      </c>
      <c r="AN21" s="95">
        <v>1</v>
      </c>
      <c r="AO21" s="95">
        <v>0</v>
      </c>
      <c r="AP21" s="107">
        <v>11066753</v>
      </c>
      <c r="AQ21" s="107">
        <f t="shared" si="1"/>
        <v>0</v>
      </c>
      <c r="AR21" s="51"/>
      <c r="AS21" s="52" t="s">
        <v>101</v>
      </c>
      <c r="AY21" s="97"/>
    </row>
    <row r="22" spans="1:51" x14ac:dyDescent="0.25">
      <c r="A22" s="94" t="s">
        <v>138</v>
      </c>
      <c r="B22" s="40">
        <v>2.4583333333333299</v>
      </c>
      <c r="C22" s="40">
        <v>0.5</v>
      </c>
      <c r="D22" s="102">
        <v>4</v>
      </c>
      <c r="E22" s="41">
        <f t="shared" si="0"/>
        <v>2.8169014084507045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131</v>
      </c>
      <c r="P22" s="103">
        <v>140</v>
      </c>
      <c r="Q22" s="103">
        <v>10734674</v>
      </c>
      <c r="R22" s="46">
        <f t="shared" si="4"/>
        <v>5869</v>
      </c>
      <c r="S22" s="47">
        <f t="shared" si="5"/>
        <v>140.85599999999999</v>
      </c>
      <c r="T22" s="47">
        <f t="shared" si="6"/>
        <v>5.8689999999999998</v>
      </c>
      <c r="U22" s="104">
        <v>6.1</v>
      </c>
      <c r="V22" s="104">
        <f t="shared" si="7"/>
        <v>6.1</v>
      </c>
      <c r="W22" s="105" t="s">
        <v>127</v>
      </c>
      <c r="X22" s="107">
        <v>1046</v>
      </c>
      <c r="Y22" s="107">
        <v>0</v>
      </c>
      <c r="Z22" s="107">
        <v>1187</v>
      </c>
      <c r="AA22" s="107">
        <v>1185</v>
      </c>
      <c r="AB22" s="107">
        <v>1187</v>
      </c>
      <c r="AC22" s="48" t="s">
        <v>90</v>
      </c>
      <c r="AD22" s="48" t="s">
        <v>90</v>
      </c>
      <c r="AE22" s="48" t="s">
        <v>90</v>
      </c>
      <c r="AF22" s="106" t="s">
        <v>90</v>
      </c>
      <c r="AG22" s="112">
        <v>48717288</v>
      </c>
      <c r="AH22" s="49">
        <f t="shared" si="9"/>
        <v>1356</v>
      </c>
      <c r="AI22" s="50">
        <f t="shared" si="8"/>
        <v>231.04447094905436</v>
      </c>
      <c r="AJ22" s="95">
        <v>1</v>
      </c>
      <c r="AK22" s="95">
        <v>0</v>
      </c>
      <c r="AL22" s="95">
        <v>1</v>
      </c>
      <c r="AM22" s="95">
        <v>1</v>
      </c>
      <c r="AN22" s="95">
        <v>1</v>
      </c>
      <c r="AO22" s="95">
        <v>0</v>
      </c>
      <c r="AP22" s="107">
        <v>11066753</v>
      </c>
      <c r="AQ22" s="107">
        <f t="shared" si="1"/>
        <v>0</v>
      </c>
      <c r="AR22" s="51"/>
      <c r="AS22" s="52" t="s">
        <v>101</v>
      </c>
      <c r="AV22" s="55" t="s">
        <v>110</v>
      </c>
      <c r="AY22" s="97"/>
    </row>
    <row r="23" spans="1:51" x14ac:dyDescent="0.25">
      <c r="B23" s="40">
        <v>2.5</v>
      </c>
      <c r="C23" s="40">
        <v>0.54166666666666696</v>
      </c>
      <c r="D23" s="102">
        <v>4</v>
      </c>
      <c r="E23" s="41">
        <f t="shared" si="0"/>
        <v>2.8169014084507045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131</v>
      </c>
      <c r="P23" s="103">
        <v>138</v>
      </c>
      <c r="Q23" s="103">
        <v>10740538</v>
      </c>
      <c r="R23" s="46">
        <f t="shared" si="4"/>
        <v>5864</v>
      </c>
      <c r="S23" s="47">
        <f t="shared" si="5"/>
        <v>140.73599999999999</v>
      </c>
      <c r="T23" s="47">
        <f t="shared" si="6"/>
        <v>5.8639999999999999</v>
      </c>
      <c r="U23" s="104">
        <v>5.6</v>
      </c>
      <c r="V23" s="104">
        <f t="shared" si="7"/>
        <v>5.6</v>
      </c>
      <c r="W23" s="105" t="s">
        <v>127</v>
      </c>
      <c r="X23" s="107">
        <v>1046</v>
      </c>
      <c r="Y23" s="107">
        <v>0</v>
      </c>
      <c r="Z23" s="107">
        <v>1187</v>
      </c>
      <c r="AA23" s="107">
        <v>1185</v>
      </c>
      <c r="AB23" s="107">
        <v>1186</v>
      </c>
      <c r="AC23" s="48" t="s">
        <v>90</v>
      </c>
      <c r="AD23" s="48" t="s">
        <v>90</v>
      </c>
      <c r="AE23" s="48" t="s">
        <v>90</v>
      </c>
      <c r="AF23" s="106" t="s">
        <v>90</v>
      </c>
      <c r="AG23" s="112">
        <v>48718652</v>
      </c>
      <c r="AH23" s="49">
        <f t="shared" si="9"/>
        <v>1364</v>
      </c>
      <c r="AI23" s="50">
        <f t="shared" si="8"/>
        <v>232.60572987721693</v>
      </c>
      <c r="AJ23" s="95">
        <v>1</v>
      </c>
      <c r="AK23" s="95">
        <v>0</v>
      </c>
      <c r="AL23" s="95">
        <v>1</v>
      </c>
      <c r="AM23" s="95">
        <v>1</v>
      </c>
      <c r="AN23" s="95">
        <v>1</v>
      </c>
      <c r="AO23" s="95">
        <v>0</v>
      </c>
      <c r="AP23" s="107">
        <v>11066753</v>
      </c>
      <c r="AQ23" s="107">
        <f t="shared" si="1"/>
        <v>0</v>
      </c>
      <c r="AR23" s="51"/>
      <c r="AS23" s="52" t="s">
        <v>113</v>
      </c>
      <c r="AT23" s="54"/>
      <c r="AV23" s="56" t="s">
        <v>111</v>
      </c>
      <c r="AW23" s="57" t="s">
        <v>112</v>
      </c>
      <c r="AY23" s="97"/>
    </row>
    <row r="24" spans="1:51" x14ac:dyDescent="0.25">
      <c r="B24" s="40">
        <v>2.5416666666666701</v>
      </c>
      <c r="C24" s="40">
        <v>0.58333333333333404</v>
      </c>
      <c r="D24" s="102">
        <v>4</v>
      </c>
      <c r="E24" s="41">
        <f t="shared" si="0"/>
        <v>2.8169014084507045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133</v>
      </c>
      <c r="P24" s="103">
        <v>136</v>
      </c>
      <c r="Q24" s="103">
        <v>10746293</v>
      </c>
      <c r="R24" s="46">
        <f t="shared" si="4"/>
        <v>5755</v>
      </c>
      <c r="S24" s="47">
        <f t="shared" si="5"/>
        <v>138.12</v>
      </c>
      <c r="T24" s="47">
        <f t="shared" si="6"/>
        <v>5.7549999999999999</v>
      </c>
      <c r="U24" s="104">
        <v>5.2</v>
      </c>
      <c r="V24" s="104">
        <f t="shared" si="7"/>
        <v>5.2</v>
      </c>
      <c r="W24" s="105" t="s">
        <v>127</v>
      </c>
      <c r="X24" s="107">
        <v>933</v>
      </c>
      <c r="Y24" s="107">
        <v>0</v>
      </c>
      <c r="Z24" s="107">
        <v>1187</v>
      </c>
      <c r="AA24" s="107">
        <v>1185</v>
      </c>
      <c r="AB24" s="107">
        <v>1187</v>
      </c>
      <c r="AC24" s="48" t="s">
        <v>90</v>
      </c>
      <c r="AD24" s="48" t="s">
        <v>90</v>
      </c>
      <c r="AE24" s="48" t="s">
        <v>90</v>
      </c>
      <c r="AF24" s="106" t="s">
        <v>90</v>
      </c>
      <c r="AG24" s="112">
        <v>48720008</v>
      </c>
      <c r="AH24" s="49">
        <f>IF(ISBLANK(AG24),"-",AG24-AG23)</f>
        <v>1356</v>
      </c>
      <c r="AI24" s="50">
        <f t="shared" si="8"/>
        <v>235.62119895742833</v>
      </c>
      <c r="AJ24" s="95">
        <v>1</v>
      </c>
      <c r="AK24" s="95">
        <v>0</v>
      </c>
      <c r="AL24" s="95">
        <v>1</v>
      </c>
      <c r="AM24" s="95">
        <v>1</v>
      </c>
      <c r="AN24" s="95">
        <v>1</v>
      </c>
      <c r="AO24" s="95">
        <v>0</v>
      </c>
      <c r="AP24" s="107">
        <v>11066753</v>
      </c>
      <c r="AQ24" s="107">
        <f t="shared" si="1"/>
        <v>0</v>
      </c>
      <c r="AR24" s="53">
        <v>1.0900000000000001</v>
      </c>
      <c r="AS24" s="52" t="s">
        <v>113</v>
      </c>
      <c r="AV24" s="58" t="s">
        <v>29</v>
      </c>
      <c r="AW24" s="58">
        <v>14.7</v>
      </c>
      <c r="AY24" s="97"/>
    </row>
    <row r="25" spans="1:51" x14ac:dyDescent="0.25">
      <c r="B25" s="40">
        <v>2.5833333333333299</v>
      </c>
      <c r="C25" s="40">
        <v>0.625</v>
      </c>
      <c r="D25" s="102">
        <v>4</v>
      </c>
      <c r="E25" s="41">
        <f t="shared" si="0"/>
        <v>2.8169014084507045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134</v>
      </c>
      <c r="P25" s="103">
        <v>139</v>
      </c>
      <c r="Q25" s="103">
        <v>10752024</v>
      </c>
      <c r="R25" s="46">
        <f t="shared" si="4"/>
        <v>5731</v>
      </c>
      <c r="S25" s="47">
        <f t="shared" si="5"/>
        <v>137.54400000000001</v>
      </c>
      <c r="T25" s="47">
        <f t="shared" si="6"/>
        <v>5.7309999999999999</v>
      </c>
      <c r="U25" s="104">
        <v>5</v>
      </c>
      <c r="V25" s="104">
        <f t="shared" si="7"/>
        <v>5</v>
      </c>
      <c r="W25" s="105" t="s">
        <v>127</v>
      </c>
      <c r="X25" s="107">
        <v>1016</v>
      </c>
      <c r="Y25" s="107">
        <v>0</v>
      </c>
      <c r="Z25" s="107">
        <v>1187</v>
      </c>
      <c r="AA25" s="107">
        <v>1185</v>
      </c>
      <c r="AB25" s="107">
        <v>1187</v>
      </c>
      <c r="AC25" s="48" t="s">
        <v>90</v>
      </c>
      <c r="AD25" s="48" t="s">
        <v>90</v>
      </c>
      <c r="AE25" s="48" t="s">
        <v>90</v>
      </c>
      <c r="AF25" s="106" t="s">
        <v>90</v>
      </c>
      <c r="AG25" s="112">
        <v>48721324</v>
      </c>
      <c r="AH25" s="49">
        <f t="shared" si="9"/>
        <v>1316</v>
      </c>
      <c r="AI25" s="50">
        <f t="shared" si="8"/>
        <v>229.62833711394174</v>
      </c>
      <c r="AJ25" s="95">
        <v>1</v>
      </c>
      <c r="AK25" s="95">
        <v>0</v>
      </c>
      <c r="AL25" s="95">
        <v>1</v>
      </c>
      <c r="AM25" s="95">
        <v>1</v>
      </c>
      <c r="AN25" s="95">
        <v>1</v>
      </c>
      <c r="AO25" s="95">
        <v>0</v>
      </c>
      <c r="AP25" s="107">
        <v>11066753</v>
      </c>
      <c r="AQ25" s="107">
        <f t="shared" si="1"/>
        <v>0</v>
      </c>
      <c r="AR25" s="51"/>
      <c r="AS25" s="52" t="s">
        <v>113</v>
      </c>
      <c r="AV25" s="58" t="s">
        <v>74</v>
      </c>
      <c r="AW25" s="58">
        <v>10.36</v>
      </c>
      <c r="AY25" s="97"/>
    </row>
    <row r="26" spans="1:51" x14ac:dyDescent="0.25">
      <c r="B26" s="40">
        <v>2.625</v>
      </c>
      <c r="C26" s="40">
        <v>0.66666666666666696</v>
      </c>
      <c r="D26" s="102">
        <v>4</v>
      </c>
      <c r="E26" s="41">
        <f t="shared" si="0"/>
        <v>2.8169014084507045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133</v>
      </c>
      <c r="P26" s="103">
        <v>140</v>
      </c>
      <c r="Q26" s="103">
        <v>10757784</v>
      </c>
      <c r="R26" s="46">
        <f t="shared" si="4"/>
        <v>5760</v>
      </c>
      <c r="S26" s="47">
        <f t="shared" si="5"/>
        <v>138.24</v>
      </c>
      <c r="T26" s="47">
        <f t="shared" si="6"/>
        <v>5.76</v>
      </c>
      <c r="U26" s="104">
        <v>4.8</v>
      </c>
      <c r="V26" s="104">
        <f t="shared" si="7"/>
        <v>4.8</v>
      </c>
      <c r="W26" s="105" t="s">
        <v>127</v>
      </c>
      <c r="X26" s="107">
        <v>1045</v>
      </c>
      <c r="Y26" s="107">
        <v>0</v>
      </c>
      <c r="Z26" s="107">
        <v>1187</v>
      </c>
      <c r="AA26" s="107">
        <v>1185</v>
      </c>
      <c r="AB26" s="107">
        <v>1187</v>
      </c>
      <c r="AC26" s="48" t="s">
        <v>90</v>
      </c>
      <c r="AD26" s="48" t="s">
        <v>90</v>
      </c>
      <c r="AE26" s="48" t="s">
        <v>90</v>
      </c>
      <c r="AF26" s="106" t="s">
        <v>90</v>
      </c>
      <c r="AG26" s="112">
        <v>48722660</v>
      </c>
      <c r="AH26" s="49">
        <f t="shared" si="9"/>
        <v>1336</v>
      </c>
      <c r="AI26" s="50">
        <f t="shared" si="8"/>
        <v>231.94444444444446</v>
      </c>
      <c r="AJ26" s="95">
        <v>1</v>
      </c>
      <c r="AK26" s="95">
        <v>0</v>
      </c>
      <c r="AL26" s="95">
        <v>1</v>
      </c>
      <c r="AM26" s="95">
        <v>1</v>
      </c>
      <c r="AN26" s="95">
        <v>1</v>
      </c>
      <c r="AO26" s="95">
        <v>0</v>
      </c>
      <c r="AP26" s="107">
        <v>11066753</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133</v>
      </c>
      <c r="P27" s="103">
        <v>141</v>
      </c>
      <c r="Q27" s="103">
        <v>10763678</v>
      </c>
      <c r="R27" s="46">
        <f t="shared" si="4"/>
        <v>5894</v>
      </c>
      <c r="S27" s="47">
        <f t="shared" si="5"/>
        <v>141.45599999999999</v>
      </c>
      <c r="T27" s="47">
        <f t="shared" si="6"/>
        <v>5.8940000000000001</v>
      </c>
      <c r="U27" s="104">
        <v>4.3</v>
      </c>
      <c r="V27" s="104">
        <f t="shared" si="7"/>
        <v>4.3</v>
      </c>
      <c r="W27" s="105" t="s">
        <v>127</v>
      </c>
      <c r="X27" s="107">
        <v>1045</v>
      </c>
      <c r="Y27" s="107">
        <v>0</v>
      </c>
      <c r="Z27" s="107">
        <v>1187</v>
      </c>
      <c r="AA27" s="107">
        <v>1185</v>
      </c>
      <c r="AB27" s="107">
        <v>1187</v>
      </c>
      <c r="AC27" s="48" t="s">
        <v>90</v>
      </c>
      <c r="AD27" s="48" t="s">
        <v>90</v>
      </c>
      <c r="AE27" s="48" t="s">
        <v>90</v>
      </c>
      <c r="AF27" s="106" t="s">
        <v>90</v>
      </c>
      <c r="AG27" s="112">
        <v>48724024</v>
      </c>
      <c r="AH27" s="49">
        <f t="shared" si="9"/>
        <v>1364</v>
      </c>
      <c r="AI27" s="50">
        <f t="shared" si="8"/>
        <v>231.42178486596538</v>
      </c>
      <c r="AJ27" s="95">
        <v>1</v>
      </c>
      <c r="AK27" s="95">
        <v>0</v>
      </c>
      <c r="AL27" s="95">
        <v>1</v>
      </c>
      <c r="AM27" s="95">
        <v>1</v>
      </c>
      <c r="AN27" s="95">
        <v>1</v>
      </c>
      <c r="AO27" s="95">
        <v>0</v>
      </c>
      <c r="AP27" s="107">
        <v>11066753</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133</v>
      </c>
      <c r="P28" s="103">
        <v>140</v>
      </c>
      <c r="Q28" s="103">
        <v>10769545</v>
      </c>
      <c r="R28" s="46">
        <f t="shared" si="4"/>
        <v>5867</v>
      </c>
      <c r="S28" s="47">
        <f t="shared" si="5"/>
        <v>140.80799999999999</v>
      </c>
      <c r="T28" s="47">
        <f t="shared" si="6"/>
        <v>5.867</v>
      </c>
      <c r="U28" s="104">
        <v>3.7</v>
      </c>
      <c r="V28" s="104">
        <f t="shared" si="7"/>
        <v>3.7</v>
      </c>
      <c r="W28" s="105" t="s">
        <v>127</v>
      </c>
      <c r="X28" s="107">
        <v>1046</v>
      </c>
      <c r="Y28" s="107">
        <v>0</v>
      </c>
      <c r="Z28" s="107">
        <v>1187</v>
      </c>
      <c r="AA28" s="107">
        <v>1185</v>
      </c>
      <c r="AB28" s="107">
        <v>1187</v>
      </c>
      <c r="AC28" s="48" t="s">
        <v>90</v>
      </c>
      <c r="AD28" s="48" t="s">
        <v>90</v>
      </c>
      <c r="AE28" s="48" t="s">
        <v>90</v>
      </c>
      <c r="AF28" s="106" t="s">
        <v>90</v>
      </c>
      <c r="AG28" s="112">
        <v>48725372</v>
      </c>
      <c r="AH28" s="49">
        <f t="shared" si="9"/>
        <v>1348</v>
      </c>
      <c r="AI28" s="50">
        <f t="shared" si="8"/>
        <v>229.75967274586671</v>
      </c>
      <c r="AJ28" s="95">
        <v>1</v>
      </c>
      <c r="AK28" s="95">
        <v>0</v>
      </c>
      <c r="AL28" s="95">
        <v>1</v>
      </c>
      <c r="AM28" s="95">
        <v>1</v>
      </c>
      <c r="AN28" s="95">
        <v>1</v>
      </c>
      <c r="AO28" s="95">
        <v>0</v>
      </c>
      <c r="AP28" s="107">
        <v>11066753</v>
      </c>
      <c r="AQ28" s="107">
        <f t="shared" si="1"/>
        <v>0</v>
      </c>
      <c r="AR28" s="53">
        <v>1.06</v>
      </c>
      <c r="AS28" s="52" t="s">
        <v>113</v>
      </c>
      <c r="AV28" s="58" t="s">
        <v>116</v>
      </c>
      <c r="AW28" s="58">
        <v>101.325</v>
      </c>
      <c r="AY28" s="97"/>
    </row>
    <row r="29" spans="1:51" x14ac:dyDescent="0.25">
      <c r="A29" s="94" t="s">
        <v>130</v>
      </c>
      <c r="B29" s="40">
        <v>2.75</v>
      </c>
      <c r="C29" s="40">
        <v>0.79166666666666896</v>
      </c>
      <c r="D29" s="102">
        <v>4</v>
      </c>
      <c r="E29" s="41">
        <f t="shared" si="0"/>
        <v>2.8169014084507045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131</v>
      </c>
      <c r="P29" s="103">
        <v>139</v>
      </c>
      <c r="Q29" s="103">
        <v>10775298</v>
      </c>
      <c r="R29" s="46">
        <f t="shared" si="4"/>
        <v>5753</v>
      </c>
      <c r="S29" s="47">
        <f t="shared" si="5"/>
        <v>138.072</v>
      </c>
      <c r="T29" s="47">
        <f t="shared" si="6"/>
        <v>5.7530000000000001</v>
      </c>
      <c r="U29" s="104">
        <v>3.4</v>
      </c>
      <c r="V29" s="104">
        <f t="shared" si="7"/>
        <v>3.4</v>
      </c>
      <c r="W29" s="105" t="s">
        <v>127</v>
      </c>
      <c r="X29" s="107">
        <v>1046</v>
      </c>
      <c r="Y29" s="107">
        <v>0</v>
      </c>
      <c r="Z29" s="107">
        <v>1187</v>
      </c>
      <c r="AA29" s="107">
        <v>1185</v>
      </c>
      <c r="AB29" s="107">
        <v>1187</v>
      </c>
      <c r="AC29" s="48" t="s">
        <v>90</v>
      </c>
      <c r="AD29" s="48" t="s">
        <v>90</v>
      </c>
      <c r="AE29" s="48" t="s">
        <v>90</v>
      </c>
      <c r="AF29" s="106" t="s">
        <v>90</v>
      </c>
      <c r="AG29" s="112">
        <v>48726716</v>
      </c>
      <c r="AH29" s="49">
        <f t="shared" si="9"/>
        <v>1344</v>
      </c>
      <c r="AI29" s="50">
        <f t="shared" si="8"/>
        <v>233.61724317747263</v>
      </c>
      <c r="AJ29" s="95">
        <v>1</v>
      </c>
      <c r="AK29" s="95">
        <v>0</v>
      </c>
      <c r="AL29" s="95">
        <v>1</v>
      </c>
      <c r="AM29" s="95">
        <v>1</v>
      </c>
      <c r="AN29" s="95">
        <v>1</v>
      </c>
      <c r="AO29" s="95">
        <v>0</v>
      </c>
      <c r="AP29" s="107">
        <v>11066753</v>
      </c>
      <c r="AQ29" s="107">
        <f t="shared" si="1"/>
        <v>0</v>
      </c>
      <c r="AR29" s="51"/>
      <c r="AS29" s="52" t="s">
        <v>113</v>
      </c>
      <c r="AY29" s="97"/>
    </row>
    <row r="30" spans="1:51" x14ac:dyDescent="0.25">
      <c r="B30" s="40">
        <v>2.7916666666666701</v>
      </c>
      <c r="C30" s="40">
        <v>0.83333333333333703</v>
      </c>
      <c r="D30" s="102">
        <v>4</v>
      </c>
      <c r="E30" s="41">
        <f t="shared" si="0"/>
        <v>2.8169014084507045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133</v>
      </c>
      <c r="P30" s="103">
        <v>137</v>
      </c>
      <c r="Q30" s="103">
        <v>10781063</v>
      </c>
      <c r="R30" s="46">
        <f t="shared" si="4"/>
        <v>5765</v>
      </c>
      <c r="S30" s="47">
        <f t="shared" si="5"/>
        <v>138.36000000000001</v>
      </c>
      <c r="T30" s="47">
        <f t="shared" si="6"/>
        <v>5.7649999999999997</v>
      </c>
      <c r="U30" s="104">
        <v>2.9</v>
      </c>
      <c r="V30" s="104">
        <f t="shared" si="7"/>
        <v>2.9</v>
      </c>
      <c r="W30" s="105" t="s">
        <v>127</v>
      </c>
      <c r="X30" s="107">
        <v>1025</v>
      </c>
      <c r="Y30" s="107">
        <v>0</v>
      </c>
      <c r="Z30" s="107">
        <v>1187</v>
      </c>
      <c r="AA30" s="107">
        <v>1185</v>
      </c>
      <c r="AB30" s="107">
        <v>1186</v>
      </c>
      <c r="AC30" s="48" t="s">
        <v>90</v>
      </c>
      <c r="AD30" s="48" t="s">
        <v>90</v>
      </c>
      <c r="AE30" s="48" t="s">
        <v>90</v>
      </c>
      <c r="AF30" s="106" t="s">
        <v>90</v>
      </c>
      <c r="AG30" s="112">
        <v>48728068</v>
      </c>
      <c r="AH30" s="49">
        <f t="shared" si="9"/>
        <v>1352</v>
      </c>
      <c r="AI30" s="50">
        <f t="shared" si="8"/>
        <v>234.51864700780573</v>
      </c>
      <c r="AJ30" s="95">
        <v>1</v>
      </c>
      <c r="AK30" s="95">
        <v>0</v>
      </c>
      <c r="AL30" s="95">
        <v>1</v>
      </c>
      <c r="AM30" s="95">
        <v>1</v>
      </c>
      <c r="AN30" s="95">
        <v>1</v>
      </c>
      <c r="AO30" s="95">
        <v>0</v>
      </c>
      <c r="AP30" s="107">
        <v>11066753</v>
      </c>
      <c r="AQ30" s="107">
        <f t="shared" si="1"/>
        <v>0</v>
      </c>
      <c r="AR30" s="51"/>
      <c r="AS30" s="52" t="s">
        <v>113</v>
      </c>
      <c r="AV30" s="223" t="s">
        <v>117</v>
      </c>
      <c r="AW30" s="223"/>
      <c r="AY30" s="97"/>
    </row>
    <row r="31" spans="1:51" x14ac:dyDescent="0.25">
      <c r="B31" s="40">
        <v>2.8333333333333299</v>
      </c>
      <c r="C31" s="40">
        <v>0.875000000000004</v>
      </c>
      <c r="D31" s="102">
        <v>4</v>
      </c>
      <c r="E31" s="41">
        <f t="shared" si="0"/>
        <v>2.8169014084507045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128</v>
      </c>
      <c r="P31" s="103">
        <v>142</v>
      </c>
      <c r="Q31" s="103">
        <v>10786776</v>
      </c>
      <c r="R31" s="46">
        <f t="shared" si="4"/>
        <v>5713</v>
      </c>
      <c r="S31" s="47">
        <f t="shared" si="5"/>
        <v>137.11199999999999</v>
      </c>
      <c r="T31" s="47">
        <f t="shared" si="6"/>
        <v>5.7130000000000001</v>
      </c>
      <c r="U31" s="104">
        <v>2.5</v>
      </c>
      <c r="V31" s="104">
        <f t="shared" si="7"/>
        <v>2.5</v>
      </c>
      <c r="W31" s="105" t="s">
        <v>127</v>
      </c>
      <c r="X31" s="107">
        <v>1086</v>
      </c>
      <c r="Y31" s="107">
        <v>0</v>
      </c>
      <c r="Z31" s="107">
        <v>1186</v>
      </c>
      <c r="AA31" s="107">
        <v>1185</v>
      </c>
      <c r="AB31" s="107">
        <v>1187</v>
      </c>
      <c r="AC31" s="48" t="s">
        <v>90</v>
      </c>
      <c r="AD31" s="48" t="s">
        <v>90</v>
      </c>
      <c r="AE31" s="48" t="s">
        <v>90</v>
      </c>
      <c r="AF31" s="106" t="s">
        <v>90</v>
      </c>
      <c r="AG31" s="112">
        <v>48729416</v>
      </c>
      <c r="AH31" s="49">
        <f t="shared" si="9"/>
        <v>1348</v>
      </c>
      <c r="AI31" s="50">
        <f t="shared" si="8"/>
        <v>235.95308944512516</v>
      </c>
      <c r="AJ31" s="95">
        <v>1</v>
      </c>
      <c r="AK31" s="95">
        <v>0</v>
      </c>
      <c r="AL31" s="95">
        <v>1</v>
      </c>
      <c r="AM31" s="95">
        <v>1</v>
      </c>
      <c r="AN31" s="95">
        <v>1</v>
      </c>
      <c r="AO31" s="95">
        <v>0</v>
      </c>
      <c r="AP31" s="107">
        <v>11066753</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126</v>
      </c>
      <c r="P32" s="103">
        <v>128</v>
      </c>
      <c r="Q32" s="103">
        <v>10792390</v>
      </c>
      <c r="R32" s="46">
        <f t="shared" si="4"/>
        <v>5614</v>
      </c>
      <c r="S32" s="47">
        <f t="shared" si="5"/>
        <v>134.73599999999999</v>
      </c>
      <c r="T32" s="47">
        <f t="shared" si="6"/>
        <v>5.6139999999999999</v>
      </c>
      <c r="U32" s="104">
        <v>2.1</v>
      </c>
      <c r="V32" s="104">
        <f t="shared" si="7"/>
        <v>2.1</v>
      </c>
      <c r="W32" s="105" t="s">
        <v>127</v>
      </c>
      <c r="X32" s="107">
        <v>1045</v>
      </c>
      <c r="Y32" s="107">
        <v>0</v>
      </c>
      <c r="Z32" s="107">
        <v>1186</v>
      </c>
      <c r="AA32" s="107">
        <v>1185</v>
      </c>
      <c r="AB32" s="107">
        <v>1186</v>
      </c>
      <c r="AC32" s="48" t="s">
        <v>90</v>
      </c>
      <c r="AD32" s="48" t="s">
        <v>90</v>
      </c>
      <c r="AE32" s="48" t="s">
        <v>90</v>
      </c>
      <c r="AF32" s="106" t="s">
        <v>90</v>
      </c>
      <c r="AG32" s="112">
        <v>48730752</v>
      </c>
      <c r="AH32" s="49">
        <f t="shared" si="9"/>
        <v>1336</v>
      </c>
      <c r="AI32" s="50">
        <f t="shared" si="8"/>
        <v>237.97648735304597</v>
      </c>
      <c r="AJ32" s="95">
        <v>1</v>
      </c>
      <c r="AK32" s="95">
        <v>0</v>
      </c>
      <c r="AL32" s="95">
        <v>1</v>
      </c>
      <c r="AM32" s="95">
        <v>1</v>
      </c>
      <c r="AN32" s="95">
        <v>1</v>
      </c>
      <c r="AO32" s="95">
        <v>0</v>
      </c>
      <c r="AP32" s="107">
        <v>11066753</v>
      </c>
      <c r="AQ32" s="107">
        <f t="shared" si="1"/>
        <v>0</v>
      </c>
      <c r="AR32" s="53">
        <v>1.1399999999999999</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132</v>
      </c>
      <c r="P33" s="103">
        <v>122</v>
      </c>
      <c r="Q33" s="103">
        <v>10797563</v>
      </c>
      <c r="R33" s="46">
        <f t="shared" si="4"/>
        <v>5173</v>
      </c>
      <c r="S33" s="47">
        <f t="shared" si="5"/>
        <v>124.152</v>
      </c>
      <c r="T33" s="47">
        <f t="shared" si="6"/>
        <v>5.173</v>
      </c>
      <c r="U33" s="104">
        <v>2.2999999999999998</v>
      </c>
      <c r="V33" s="104">
        <f t="shared" si="7"/>
        <v>2.2999999999999998</v>
      </c>
      <c r="W33" s="105" t="s">
        <v>131</v>
      </c>
      <c r="X33" s="107">
        <v>0</v>
      </c>
      <c r="Y33" s="107">
        <v>0</v>
      </c>
      <c r="Z33" s="107">
        <v>1187</v>
      </c>
      <c r="AA33" s="107">
        <v>1185</v>
      </c>
      <c r="AB33" s="107">
        <v>1187</v>
      </c>
      <c r="AC33" s="48" t="s">
        <v>90</v>
      </c>
      <c r="AD33" s="48" t="s">
        <v>90</v>
      </c>
      <c r="AE33" s="48" t="s">
        <v>90</v>
      </c>
      <c r="AF33" s="106" t="s">
        <v>90</v>
      </c>
      <c r="AG33" s="112">
        <v>48731972</v>
      </c>
      <c r="AH33" s="49">
        <f t="shared" si="9"/>
        <v>1220</v>
      </c>
      <c r="AI33" s="50">
        <f t="shared" si="8"/>
        <v>235.83993814034409</v>
      </c>
      <c r="AJ33" s="95">
        <v>0</v>
      </c>
      <c r="AK33" s="95">
        <v>0</v>
      </c>
      <c r="AL33" s="95">
        <v>1</v>
      </c>
      <c r="AM33" s="95">
        <v>1</v>
      </c>
      <c r="AN33" s="95">
        <v>1</v>
      </c>
      <c r="AO33" s="95">
        <v>0.3</v>
      </c>
      <c r="AP33" s="107">
        <v>11066959</v>
      </c>
      <c r="AQ33" s="107">
        <f t="shared" si="1"/>
        <v>206</v>
      </c>
      <c r="AR33" s="51"/>
      <c r="AS33" s="52" t="s">
        <v>113</v>
      </c>
      <c r="AY33" s="97"/>
    </row>
    <row r="34" spans="2:51" x14ac:dyDescent="0.25">
      <c r="B34" s="40">
        <v>2.9583333333333299</v>
      </c>
      <c r="C34" s="40">
        <v>1</v>
      </c>
      <c r="D34" s="102">
        <v>4</v>
      </c>
      <c r="E34" s="41">
        <f t="shared" si="0"/>
        <v>2.8169014084507045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141</v>
      </c>
      <c r="P34" s="103">
        <v>117</v>
      </c>
      <c r="Q34" s="103">
        <v>10802505</v>
      </c>
      <c r="R34" s="46">
        <f t="shared" si="4"/>
        <v>4942</v>
      </c>
      <c r="S34" s="47">
        <f t="shared" si="5"/>
        <v>118.608</v>
      </c>
      <c r="T34" s="47">
        <f t="shared" si="6"/>
        <v>4.9420000000000002</v>
      </c>
      <c r="U34" s="104">
        <v>2.7</v>
      </c>
      <c r="V34" s="104">
        <f t="shared" si="7"/>
        <v>2.7</v>
      </c>
      <c r="W34" s="105" t="s">
        <v>131</v>
      </c>
      <c r="X34" s="107">
        <v>0</v>
      </c>
      <c r="Y34" s="107">
        <v>0</v>
      </c>
      <c r="Z34" s="107">
        <v>1187</v>
      </c>
      <c r="AA34" s="107">
        <v>1185</v>
      </c>
      <c r="AB34" s="107">
        <v>1187</v>
      </c>
      <c r="AC34" s="48" t="s">
        <v>90</v>
      </c>
      <c r="AD34" s="48" t="s">
        <v>90</v>
      </c>
      <c r="AE34" s="48" t="s">
        <v>90</v>
      </c>
      <c r="AF34" s="106" t="s">
        <v>90</v>
      </c>
      <c r="AG34" s="112">
        <v>48733180</v>
      </c>
      <c r="AH34" s="49">
        <f t="shared" si="9"/>
        <v>1208</v>
      </c>
      <c r="AI34" s="50">
        <f t="shared" si="8"/>
        <v>244.43545123431809</v>
      </c>
      <c r="AJ34" s="95">
        <v>0</v>
      </c>
      <c r="AK34" s="95">
        <v>0</v>
      </c>
      <c r="AL34" s="95">
        <v>1</v>
      </c>
      <c r="AM34" s="95">
        <v>1</v>
      </c>
      <c r="AN34" s="95">
        <v>1</v>
      </c>
      <c r="AO34" s="95">
        <v>0.3</v>
      </c>
      <c r="AP34" s="107">
        <v>11067453</v>
      </c>
      <c r="AQ34" s="107">
        <f t="shared" si="1"/>
        <v>494</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131017</v>
      </c>
      <c r="S35" s="65">
        <f>AVERAGE(S11:S34)</f>
        <v>131.01700000000002</v>
      </c>
      <c r="T35" s="65">
        <f>SUM(T11:T34)</f>
        <v>131.017</v>
      </c>
      <c r="U35" s="104"/>
      <c r="V35" s="91"/>
      <c r="W35" s="57"/>
      <c r="X35" s="85"/>
      <c r="Y35" s="86"/>
      <c r="Z35" s="86"/>
      <c r="AA35" s="86"/>
      <c r="AB35" s="87"/>
      <c r="AC35" s="85"/>
      <c r="AD35" s="86"/>
      <c r="AE35" s="87"/>
      <c r="AF35" s="88"/>
      <c r="AG35" s="66">
        <f>AG34-AG10</f>
        <v>31096</v>
      </c>
      <c r="AH35" s="67">
        <f>SUM(AH11:AH34)</f>
        <v>31096</v>
      </c>
      <c r="AI35" s="68">
        <f>$AH$35/$T35</f>
        <v>237.34324553302244</v>
      </c>
      <c r="AJ35" s="95"/>
      <c r="AK35" s="95"/>
      <c r="AL35" s="95"/>
      <c r="AM35" s="95"/>
      <c r="AN35" s="95"/>
      <c r="AO35" s="69"/>
      <c r="AP35" s="70">
        <f>AP34-AP10</f>
        <v>3129</v>
      </c>
      <c r="AQ35" s="71">
        <f>SUM(AQ11:AQ34)</f>
        <v>3129</v>
      </c>
      <c r="AR35" s="72">
        <f>AVERAGE(AR11:AR34)</f>
        <v>1.1199999999999999</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235</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144</v>
      </c>
      <c r="C44" s="99"/>
      <c r="D44" s="99"/>
      <c r="E44" s="99"/>
      <c r="F44" s="239"/>
      <c r="G44" s="23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239"/>
      <c r="D45" s="239"/>
      <c r="E45" s="239"/>
      <c r="F45" s="239"/>
      <c r="G45" s="23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134</v>
      </c>
      <c r="C46" s="239"/>
      <c r="D46" s="239"/>
      <c r="E46" s="239"/>
      <c r="F46" s="239"/>
      <c r="G46" s="239"/>
      <c r="H46" s="23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180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236</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8" t="s">
        <v>139</v>
      </c>
      <c r="C53" s="130"/>
      <c r="D53" s="130"/>
      <c r="E53" s="130"/>
      <c r="F53" s="130"/>
      <c r="G53" s="130"/>
      <c r="H53" s="130"/>
      <c r="I53" s="131"/>
      <c r="J53" s="131"/>
      <c r="K53" s="131"/>
      <c r="L53" s="131"/>
      <c r="M53" s="131"/>
      <c r="N53" s="131"/>
      <c r="O53" s="131"/>
      <c r="P53" s="131"/>
      <c r="Q53" s="131"/>
      <c r="R53" s="131"/>
      <c r="S53" s="170"/>
      <c r="T53" s="170"/>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227</v>
      </c>
      <c r="C54" s="99"/>
      <c r="D54" s="99"/>
      <c r="E54" s="99"/>
      <c r="F54" s="99"/>
      <c r="G54" s="99"/>
      <c r="H54" s="99"/>
      <c r="I54" s="100"/>
      <c r="J54" s="100"/>
      <c r="K54" s="100"/>
      <c r="L54" s="100"/>
      <c r="M54" s="100"/>
      <c r="N54" s="100"/>
      <c r="O54" s="100"/>
      <c r="P54" s="100"/>
      <c r="Q54" s="100"/>
      <c r="R54" s="100"/>
      <c r="S54" s="83"/>
      <c r="T54" s="83"/>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99"/>
      <c r="H55" s="99"/>
      <c r="I55" s="100"/>
      <c r="J55" s="100"/>
      <c r="K55" s="100"/>
      <c r="L55" s="100"/>
      <c r="M55" s="100"/>
      <c r="N55" s="100"/>
      <c r="O55" s="100"/>
      <c r="P55" s="100"/>
      <c r="Q55" s="100"/>
      <c r="R55" s="100"/>
      <c r="S55" s="156"/>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228</v>
      </c>
      <c r="C56" s="99"/>
      <c r="D56" s="99"/>
      <c r="E56" s="99"/>
      <c r="F56" s="99"/>
      <c r="G56" s="99"/>
      <c r="H56" s="99"/>
      <c r="I56" s="100"/>
      <c r="J56" s="100"/>
      <c r="K56" s="100"/>
      <c r="L56" s="100"/>
      <c r="M56" s="100"/>
      <c r="N56" s="100"/>
      <c r="O56" s="100"/>
      <c r="P56" s="100"/>
      <c r="Q56" s="100"/>
      <c r="R56" s="100"/>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14"/>
      <c r="C57" s="99"/>
      <c r="D57" s="99"/>
      <c r="E57" s="99"/>
      <c r="F57" s="99"/>
      <c r="G57" s="99"/>
      <c r="H57" s="99"/>
      <c r="I57" s="100"/>
      <c r="J57" s="100"/>
      <c r="K57" s="100"/>
      <c r="L57" s="100"/>
      <c r="M57" s="100"/>
      <c r="N57" s="100"/>
      <c r="O57" s="100"/>
      <c r="P57" s="100"/>
      <c r="Q57" s="100"/>
      <c r="R57" s="100"/>
      <c r="S57" s="83"/>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24"/>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1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81"/>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149"/>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A71" s="98"/>
      <c r="B71" s="117"/>
      <c r="C71" s="115"/>
      <c r="D71" s="109"/>
      <c r="E71" s="115"/>
      <c r="F71" s="115"/>
      <c r="G71" s="99"/>
      <c r="H71" s="99"/>
      <c r="I71" s="99"/>
      <c r="J71" s="100"/>
      <c r="K71" s="100"/>
      <c r="L71" s="100"/>
      <c r="M71" s="100"/>
      <c r="N71" s="100"/>
      <c r="O71" s="100"/>
      <c r="P71" s="100"/>
      <c r="Q71" s="100"/>
      <c r="R71" s="100"/>
      <c r="S71" s="100"/>
      <c r="T71" s="101"/>
      <c r="U71" s="79"/>
      <c r="V71" s="79"/>
      <c r="AS71" s="94"/>
      <c r="AT71" s="94"/>
      <c r="AU71" s="94"/>
      <c r="AV71" s="94"/>
      <c r="AW71" s="94"/>
      <c r="AX71" s="94"/>
      <c r="AY71" s="94"/>
    </row>
    <row r="72" spans="1:51" x14ac:dyDescent="0.25">
      <c r="A72" s="98"/>
      <c r="B72" s="118"/>
      <c r="C72" s="119"/>
      <c r="D72" s="120"/>
      <c r="E72" s="119"/>
      <c r="F72" s="119"/>
      <c r="G72" s="119"/>
      <c r="H72" s="119"/>
      <c r="I72" s="119"/>
      <c r="J72" s="121"/>
      <c r="K72" s="121"/>
      <c r="L72" s="121"/>
      <c r="M72" s="121"/>
      <c r="N72" s="121"/>
      <c r="O72" s="121"/>
      <c r="P72" s="121"/>
      <c r="Q72" s="121"/>
      <c r="R72" s="121"/>
      <c r="S72" s="121"/>
      <c r="T72" s="122"/>
      <c r="U72" s="123"/>
      <c r="V72" s="123"/>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O75" s="12"/>
      <c r="P75" s="96"/>
      <c r="Q75" s="96"/>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R78" s="96"/>
      <c r="S78" s="96"/>
      <c r="AS78" s="94"/>
      <c r="AT78" s="94"/>
      <c r="AU78" s="94"/>
      <c r="AV78" s="94"/>
      <c r="AW78" s="94"/>
      <c r="AX78" s="94"/>
      <c r="AY78" s="94"/>
    </row>
    <row r="79" spans="1:51" x14ac:dyDescent="0.25">
      <c r="O79" s="12"/>
      <c r="P79" s="96"/>
      <c r="Q79" s="96"/>
      <c r="R79" s="96"/>
      <c r="S79" s="96"/>
      <c r="T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T81" s="96"/>
      <c r="AS81" s="94"/>
      <c r="AT81" s="94"/>
      <c r="AU81" s="94"/>
      <c r="AV81" s="94"/>
      <c r="AW81" s="94"/>
      <c r="AX81" s="94"/>
      <c r="AY81" s="94"/>
    </row>
    <row r="82" spans="15:51" x14ac:dyDescent="0.25">
      <c r="O82" s="96"/>
      <c r="Q82" s="96"/>
      <c r="R82" s="96"/>
      <c r="S82" s="96"/>
      <c r="AS82" s="94"/>
      <c r="AT82" s="94"/>
      <c r="AU82" s="94"/>
      <c r="AV82" s="94"/>
      <c r="AW82" s="94"/>
      <c r="AX82" s="94"/>
      <c r="AY82" s="94"/>
    </row>
    <row r="83" spans="15:51" x14ac:dyDescent="0.25">
      <c r="O83" s="12"/>
      <c r="P83" s="96"/>
      <c r="Q83" s="96"/>
      <c r="R83" s="96"/>
      <c r="S83" s="96"/>
      <c r="T83" s="96"/>
      <c r="AS83" s="94"/>
      <c r="AT83" s="94"/>
      <c r="AU83" s="94"/>
      <c r="AV83" s="94"/>
      <c r="AW83" s="94"/>
      <c r="AX83" s="94"/>
      <c r="AY83" s="94"/>
    </row>
    <row r="84" spans="15:51" x14ac:dyDescent="0.25">
      <c r="O84" s="12"/>
      <c r="P84" s="96"/>
      <c r="Q84" s="96"/>
      <c r="R84" s="96"/>
      <c r="S84" s="96"/>
      <c r="T84" s="96"/>
      <c r="U84" s="96"/>
      <c r="AS84" s="94"/>
      <c r="AT84" s="94"/>
      <c r="AU84" s="94"/>
      <c r="AV84" s="94"/>
      <c r="AW84" s="94"/>
      <c r="AX84" s="94"/>
      <c r="AY84" s="94"/>
    </row>
    <row r="85" spans="15:51" x14ac:dyDescent="0.25">
      <c r="O85" s="12"/>
      <c r="P85" s="96"/>
      <c r="T85" s="96"/>
      <c r="U85" s="96"/>
      <c r="AS85" s="94"/>
      <c r="AT85" s="94"/>
      <c r="AU85" s="94"/>
      <c r="AV85" s="94"/>
      <c r="AW85" s="94"/>
      <c r="AX85" s="94"/>
      <c r="AY85" s="94"/>
    </row>
    <row r="97" spans="45:51" x14ac:dyDescent="0.25">
      <c r="AS97" s="94"/>
      <c r="AT97" s="94"/>
      <c r="AU97" s="94"/>
      <c r="AV97" s="94"/>
      <c r="AW97" s="94"/>
      <c r="AX97" s="94"/>
      <c r="AY97" s="94"/>
    </row>
  </sheetData>
  <protectedRanges>
    <protectedRange sqref="S71:T74"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1:R74" name="Range2_12_1_6_1_1"/>
    <protectedRange sqref="L71:M74" name="Range2_2_12_1_7_1_1"/>
    <protectedRange sqref="AS11:AS15" name="Range1_4_1_1_1_1"/>
    <protectedRange sqref="J11:J15 J26:J34" name="Range1_1_2_1_10_1_1_1_1"/>
    <protectedRange sqref="S38:S70" name="Range2_12_3_1_1_1_1"/>
    <protectedRange sqref="D38:H38 N58:R70 N38:R52" name="Range2_12_1_3_1_1_1_1"/>
    <protectedRange sqref="I38:M38 E58:M70 E39:M43 E45:M52 F44:M44" name="Range2_2_12_1_6_1_1_1_1"/>
    <protectedRange sqref="D58:D70 D39:D43 D45:D52" name="Range2_1_1_1_1_11_1_1_1_1_1_1"/>
    <protectedRange sqref="C58:C70 C39:C43 C45: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1:K74" name="Range2_2_12_1_4_1_1_1_1_1_1_1_1_1_1_1_1_1_1_1"/>
    <protectedRange sqref="I71:I74" name="Range2_2_12_1_7_1_1_2_2_1_2"/>
    <protectedRange sqref="F71:H74" name="Range2_2_12_1_3_1_2_1_1_1_1_2_1_1_1_1_1_1_1_1_1_1_1"/>
    <protectedRange sqref="E71: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Q10" name="Range1_16_3_1_1_1_1_1_4"/>
    <protectedRange sqref="N57:R57" name="Range2_12_1_3_1_1_1_1_2_1_2_2_2_2"/>
    <protectedRange sqref="I57:M57" name="Range2_2_12_1_6_1_1_1_1_3_1_2_2_2_3"/>
    <protectedRange sqref="G57:H57" name="Range2_2_12_1_6_1_1_1_1_2_2_1_2_2_2_2"/>
    <protectedRange sqref="E57:F57" name="Range2_2_12_1_6_1_1_1_1_3_1_2_2_2_1_2_2_2_2"/>
    <protectedRange sqref="D57" name="Range2_1_1_1_1_11_1_1_1_1_1_1_3_1_2_2_2_1_2_2_2_2"/>
    <protectedRange sqref="C57" name="Range2_1_2_1_1_1_1_1_3_1_2_2_1_2_1_2_2_2_2"/>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4" name="Range2_2_12_1_6_1_1_1_1_2"/>
    <protectedRange sqref="D44" name="Range2_1_1_1_1_11_1_1_1_1_1_1_2"/>
    <protectedRange sqref="C44" name="Range2_1_2_1_1_1_1_1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N56:R56" name="Range2_12_1_3_1_1_1_1_2_1_2_2_2_2_2_2"/>
    <protectedRange sqref="I56:M56" name="Range2_2_12_1_6_1_1_1_1_3_1_2_2_2_3_2_2"/>
    <protectedRange sqref="E56:H56" name="Range2_2_12_1_6_1_1_1_1_2_2_1_2_2_2_2_2_2"/>
    <protectedRange sqref="D56" name="Range2_1_1_1_1_11_1_1_1_1_1_1_2_2_1_2_2_2_2_2_2"/>
    <protectedRange sqref="C56" name="Range2_1_2_1_1_1_1_1_2_1_2_1_2_2_2_2_2_2"/>
    <protectedRange sqref="N55:R55" name="Range2_12_1_3_1_1_1_1_2_1_2_2_2_2_2_2_3_2_2"/>
    <protectedRange sqref="I55:M55" name="Range2_2_12_1_6_1_1_1_1_3_1_2_2_2_3_2_2_3_2_2"/>
    <protectedRange sqref="G55:H55" name="Range2_2_12_1_6_1_1_1_1_2_2_1_2_2_2_2_2_2_3_2_2"/>
    <protectedRange sqref="E55:F55" name="Range2_2_12_1_6_1_1_1_1_3_1_2_2_2_1_2_2_2_2_2_2_2_2_2"/>
    <protectedRange sqref="D55" name="Range2_1_1_1_1_11_1_1_1_1_1_1_3_1_2_2_2_1_2_2_2_2_2_2_2_2_2"/>
    <protectedRange sqref="C55" name="Range2_1_2_1_1_1_1_1_3_1_2_2_1_2_1_2_2_2_2_2_2_2_2_2"/>
    <protectedRange sqref="N53:R54" name="Range2_12_1_3_1_1_1_1_2_1_2_2_2_2_2_2_3_2_2_2_2"/>
    <protectedRange sqref="I53:M54" name="Range2_2_12_1_6_1_1_1_1_3_1_2_2_2_3_2_2_3_2_2_2_2"/>
    <protectedRange sqref="E53:H53 G54:H54" name="Range2_2_12_1_6_1_1_1_1_2_2_1_2_2_2_2_2_2_3_2_2_2_2"/>
    <protectedRange sqref="D53" name="Range2_1_1_1_1_11_1_1_1_1_1_1_2_2_1_2_2_2_2_2_2_3_2_2_2_2"/>
    <protectedRange sqref="E54:F54" name="Range2_2_12_1_6_1_1_1_1_3_1_2_2_2_1_2_2_2_2_2_2_2_2_2_2_2"/>
    <protectedRange sqref="D54" name="Range2_1_1_1_1_11_1_1_1_1_1_1_3_1_2_2_2_1_2_2_2_2_2_2_2_2_2_2_2"/>
    <protectedRange sqref="C53" name="Range2_1_2_1_1_1_1_1_2_1_2_1_2_2_2_2_2_2_3_2_2_2_2"/>
    <protectedRange sqref="C54" name="Range2_1_2_1_1_1_1_1_3_1_2_2_1_2_1_2_2_2_2_2_2_2_2_2_2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297" priority="36" operator="containsText" text="N/A">
      <formula>NOT(ISERROR(SEARCH("N/A",X11)))</formula>
    </cfRule>
    <cfRule type="cellIs" dxfId="296" priority="49" operator="equal">
      <formula>0</formula>
    </cfRule>
  </conditionalFormatting>
  <conditionalFormatting sqref="AC11:AE34 X11:Y34 AA11:AA34">
    <cfRule type="cellIs" dxfId="295" priority="48" operator="greaterThanOrEqual">
      <formula>1185</formula>
    </cfRule>
  </conditionalFormatting>
  <conditionalFormatting sqref="AC11:AE34 X11:Y34 AA11:AA34">
    <cfRule type="cellIs" dxfId="294" priority="47" operator="between">
      <formula>0.1</formula>
      <formula>1184</formula>
    </cfRule>
  </conditionalFormatting>
  <conditionalFormatting sqref="X8">
    <cfRule type="cellIs" dxfId="293" priority="46" operator="equal">
      <formula>0</formula>
    </cfRule>
  </conditionalFormatting>
  <conditionalFormatting sqref="X8">
    <cfRule type="cellIs" dxfId="292" priority="45" operator="greaterThan">
      <formula>1179</formula>
    </cfRule>
  </conditionalFormatting>
  <conditionalFormatting sqref="X8">
    <cfRule type="cellIs" dxfId="291" priority="44" operator="greaterThan">
      <formula>99</formula>
    </cfRule>
  </conditionalFormatting>
  <conditionalFormatting sqref="X8">
    <cfRule type="cellIs" dxfId="290" priority="43" operator="greaterThan">
      <formula>0.99</formula>
    </cfRule>
  </conditionalFormatting>
  <conditionalFormatting sqref="AB8">
    <cfRule type="cellIs" dxfId="289" priority="42" operator="equal">
      <formula>0</formula>
    </cfRule>
  </conditionalFormatting>
  <conditionalFormatting sqref="AB8">
    <cfRule type="cellIs" dxfId="288" priority="41" operator="greaterThan">
      <formula>1179</formula>
    </cfRule>
  </conditionalFormatting>
  <conditionalFormatting sqref="AB8">
    <cfRule type="cellIs" dxfId="287" priority="40" operator="greaterThan">
      <formula>99</formula>
    </cfRule>
  </conditionalFormatting>
  <conditionalFormatting sqref="AB8">
    <cfRule type="cellIs" dxfId="286" priority="39" operator="greaterThan">
      <formula>0.99</formula>
    </cfRule>
  </conditionalFormatting>
  <conditionalFormatting sqref="AH11:AH31">
    <cfRule type="cellIs" dxfId="285" priority="37" operator="greaterThan">
      <formula>$AH$8</formula>
    </cfRule>
    <cfRule type="cellIs" dxfId="284" priority="38" operator="greaterThan">
      <formula>$AH$8</formula>
    </cfRule>
  </conditionalFormatting>
  <conditionalFormatting sqref="AB11:AB34">
    <cfRule type="containsText" dxfId="283" priority="32" operator="containsText" text="N/A">
      <formula>NOT(ISERROR(SEARCH("N/A",AB11)))</formula>
    </cfRule>
    <cfRule type="cellIs" dxfId="282" priority="35" operator="equal">
      <formula>0</formula>
    </cfRule>
  </conditionalFormatting>
  <conditionalFormatting sqref="AB11:AB34">
    <cfRule type="cellIs" dxfId="281" priority="34" operator="greaterThanOrEqual">
      <formula>1185</formula>
    </cfRule>
  </conditionalFormatting>
  <conditionalFormatting sqref="AB11:AB34">
    <cfRule type="cellIs" dxfId="280" priority="33" operator="between">
      <formula>0.1</formula>
      <formula>1184</formula>
    </cfRule>
  </conditionalFormatting>
  <conditionalFormatting sqref="AN11:AN35 AO11:AO34">
    <cfRule type="cellIs" dxfId="279" priority="31" operator="equal">
      <formula>0</formula>
    </cfRule>
  </conditionalFormatting>
  <conditionalFormatting sqref="AN11:AN35 AO11:AO34">
    <cfRule type="cellIs" dxfId="278" priority="30" operator="greaterThan">
      <formula>1179</formula>
    </cfRule>
  </conditionalFormatting>
  <conditionalFormatting sqref="AN11:AN35 AO11:AO34">
    <cfRule type="cellIs" dxfId="277" priority="29" operator="greaterThan">
      <formula>99</formula>
    </cfRule>
  </conditionalFormatting>
  <conditionalFormatting sqref="AN11:AN35 AO11:AO34">
    <cfRule type="cellIs" dxfId="276" priority="28" operator="greaterThan">
      <formula>0.99</formula>
    </cfRule>
  </conditionalFormatting>
  <conditionalFormatting sqref="AQ11:AQ34">
    <cfRule type="cellIs" dxfId="275" priority="27" operator="equal">
      <formula>0</formula>
    </cfRule>
  </conditionalFormatting>
  <conditionalFormatting sqref="AQ11:AQ34">
    <cfRule type="cellIs" dxfId="274" priority="26" operator="greaterThan">
      <formula>1179</formula>
    </cfRule>
  </conditionalFormatting>
  <conditionalFormatting sqref="AQ11:AQ34">
    <cfRule type="cellIs" dxfId="273" priority="25" operator="greaterThan">
      <formula>99</formula>
    </cfRule>
  </conditionalFormatting>
  <conditionalFormatting sqref="AQ11:AQ34">
    <cfRule type="cellIs" dxfId="272" priority="24" operator="greaterThan">
      <formula>0.99</formula>
    </cfRule>
  </conditionalFormatting>
  <conditionalFormatting sqref="Z11:Z34">
    <cfRule type="containsText" dxfId="271" priority="20" operator="containsText" text="N/A">
      <formula>NOT(ISERROR(SEARCH("N/A",Z11)))</formula>
    </cfRule>
    <cfRule type="cellIs" dxfId="270" priority="23" operator="equal">
      <formula>0</formula>
    </cfRule>
  </conditionalFormatting>
  <conditionalFormatting sqref="Z11:Z34">
    <cfRule type="cellIs" dxfId="269" priority="22" operator="greaterThanOrEqual">
      <formula>1185</formula>
    </cfRule>
  </conditionalFormatting>
  <conditionalFormatting sqref="Z11:Z34">
    <cfRule type="cellIs" dxfId="268" priority="21" operator="between">
      <formula>0.1</formula>
      <formula>1184</formula>
    </cfRule>
  </conditionalFormatting>
  <conditionalFormatting sqref="AJ11:AN35">
    <cfRule type="cellIs" dxfId="267" priority="19" operator="equal">
      <formula>0</formula>
    </cfRule>
  </conditionalFormatting>
  <conditionalFormatting sqref="AJ11:AN35">
    <cfRule type="cellIs" dxfId="266" priority="18" operator="greaterThan">
      <formula>1179</formula>
    </cfRule>
  </conditionalFormatting>
  <conditionalFormatting sqref="AJ11:AN35">
    <cfRule type="cellIs" dxfId="265" priority="17" operator="greaterThan">
      <formula>99</formula>
    </cfRule>
  </conditionalFormatting>
  <conditionalFormatting sqref="AJ11:AN35">
    <cfRule type="cellIs" dxfId="264" priority="16" operator="greaterThan">
      <formula>0.99</formula>
    </cfRule>
  </conditionalFormatting>
  <conditionalFormatting sqref="AP11:AP34">
    <cfRule type="cellIs" dxfId="263" priority="15" operator="equal">
      <formula>0</formula>
    </cfRule>
  </conditionalFormatting>
  <conditionalFormatting sqref="AP11:AP34">
    <cfRule type="cellIs" dxfId="262" priority="14" operator="greaterThan">
      <formula>1179</formula>
    </cfRule>
  </conditionalFormatting>
  <conditionalFormatting sqref="AP11:AP34">
    <cfRule type="cellIs" dxfId="261" priority="13" operator="greaterThan">
      <formula>99</formula>
    </cfRule>
  </conditionalFormatting>
  <conditionalFormatting sqref="AP11:AP34">
    <cfRule type="cellIs" dxfId="260" priority="12" operator="greaterThan">
      <formula>0.99</formula>
    </cfRule>
  </conditionalFormatting>
  <conditionalFormatting sqref="AH32:AH34">
    <cfRule type="cellIs" dxfId="259" priority="10" operator="greaterThan">
      <formula>$AH$8</formula>
    </cfRule>
    <cfRule type="cellIs" dxfId="258" priority="11" operator="greaterThan">
      <formula>$AH$8</formula>
    </cfRule>
  </conditionalFormatting>
  <conditionalFormatting sqref="AI11:AI34">
    <cfRule type="cellIs" dxfId="257" priority="9" operator="greaterThan">
      <formula>$AI$8</formula>
    </cfRule>
  </conditionalFormatting>
  <conditionalFormatting sqref="AL32:AN34 AL11:AL34">
    <cfRule type="cellIs" dxfId="256" priority="8" operator="equal">
      <formula>0</formula>
    </cfRule>
  </conditionalFormatting>
  <conditionalFormatting sqref="AL32:AN34 AL11:AL34">
    <cfRule type="cellIs" dxfId="255" priority="7" operator="greaterThan">
      <formula>1179</formula>
    </cfRule>
  </conditionalFormatting>
  <conditionalFormatting sqref="AL32:AN34 AL11:AL34">
    <cfRule type="cellIs" dxfId="254" priority="6" operator="greaterThan">
      <formula>99</formula>
    </cfRule>
  </conditionalFormatting>
  <conditionalFormatting sqref="AL32:AN34 AL11:AL34">
    <cfRule type="cellIs" dxfId="253" priority="5" operator="greaterThan">
      <formula>0.99</formula>
    </cfRule>
  </conditionalFormatting>
  <conditionalFormatting sqref="AM16:AM34">
    <cfRule type="cellIs" dxfId="252" priority="4" operator="equal">
      <formula>0</formula>
    </cfRule>
  </conditionalFormatting>
  <conditionalFormatting sqref="AM16:AM34">
    <cfRule type="cellIs" dxfId="251" priority="3" operator="greaterThan">
      <formula>1179</formula>
    </cfRule>
  </conditionalFormatting>
  <conditionalFormatting sqref="AM16:AM34">
    <cfRule type="cellIs" dxfId="250" priority="2" operator="greaterThan">
      <formula>99</formula>
    </cfRule>
  </conditionalFormatting>
  <conditionalFormatting sqref="AM16:AM34">
    <cfRule type="cellIs" dxfId="249"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6"/>
  <sheetViews>
    <sheetView showWhiteSpace="0" topLeftCell="A40" zoomScaleNormal="100" workbookViewId="0">
      <selection activeCell="B53" sqref="B53:R56"/>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87"/>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90" t="s">
        <v>10</v>
      </c>
      <c r="I7" s="108" t="s">
        <v>11</v>
      </c>
      <c r="J7" s="108" t="s">
        <v>12</v>
      </c>
      <c r="K7" s="108" t="s">
        <v>13</v>
      </c>
      <c r="L7" s="12"/>
      <c r="M7" s="12"/>
      <c r="N7" s="12"/>
      <c r="O7" s="190"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42578</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30868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88" t="s">
        <v>51</v>
      </c>
      <c r="V9" s="188" t="s">
        <v>52</v>
      </c>
      <c r="W9" s="233" t="s">
        <v>53</v>
      </c>
      <c r="X9" s="234" t="s">
        <v>54</v>
      </c>
      <c r="Y9" s="235"/>
      <c r="Z9" s="235"/>
      <c r="AA9" s="235"/>
      <c r="AB9" s="235"/>
      <c r="AC9" s="235"/>
      <c r="AD9" s="235"/>
      <c r="AE9" s="236"/>
      <c r="AF9" s="186" t="s">
        <v>55</v>
      </c>
      <c r="AG9" s="186" t="s">
        <v>56</v>
      </c>
      <c r="AH9" s="222" t="s">
        <v>57</v>
      </c>
      <c r="AI9" s="237" t="s">
        <v>58</v>
      </c>
      <c r="AJ9" s="188" t="s">
        <v>59</v>
      </c>
      <c r="AK9" s="188" t="s">
        <v>60</v>
      </c>
      <c r="AL9" s="188" t="s">
        <v>61</v>
      </c>
      <c r="AM9" s="188" t="s">
        <v>62</v>
      </c>
      <c r="AN9" s="188" t="s">
        <v>63</v>
      </c>
      <c r="AO9" s="188" t="s">
        <v>64</v>
      </c>
      <c r="AP9" s="188" t="s">
        <v>65</v>
      </c>
      <c r="AQ9" s="220" t="s">
        <v>66</v>
      </c>
      <c r="AR9" s="188" t="s">
        <v>67</v>
      </c>
      <c r="AS9" s="222" t="s">
        <v>68</v>
      </c>
      <c r="AV9" s="35" t="s">
        <v>69</v>
      </c>
      <c r="AW9" s="35" t="s">
        <v>70</v>
      </c>
      <c r="AY9" s="36" t="s">
        <v>71</v>
      </c>
    </row>
    <row r="10" spans="2:51" x14ac:dyDescent="0.25">
      <c r="B10" s="188" t="s">
        <v>72</v>
      </c>
      <c r="C10" s="188" t="s">
        <v>73</v>
      </c>
      <c r="D10" s="188" t="s">
        <v>74</v>
      </c>
      <c r="E10" s="188" t="s">
        <v>75</v>
      </c>
      <c r="F10" s="188" t="s">
        <v>74</v>
      </c>
      <c r="G10" s="188" t="s">
        <v>75</v>
      </c>
      <c r="H10" s="216"/>
      <c r="I10" s="188" t="s">
        <v>75</v>
      </c>
      <c r="J10" s="188" t="s">
        <v>75</v>
      </c>
      <c r="K10" s="188" t="s">
        <v>75</v>
      </c>
      <c r="L10" s="28" t="s">
        <v>29</v>
      </c>
      <c r="M10" s="219"/>
      <c r="N10" s="28" t="s">
        <v>29</v>
      </c>
      <c r="O10" s="221"/>
      <c r="P10" s="221"/>
      <c r="Q10" s="1">
        <f>'JULY 26'!Q34</f>
        <v>10802505</v>
      </c>
      <c r="R10" s="230"/>
      <c r="S10" s="231"/>
      <c r="T10" s="232"/>
      <c r="U10" s="188" t="s">
        <v>75</v>
      </c>
      <c r="V10" s="188" t="s">
        <v>75</v>
      </c>
      <c r="W10" s="233"/>
      <c r="X10" s="37" t="s">
        <v>76</v>
      </c>
      <c r="Y10" s="37" t="s">
        <v>77</v>
      </c>
      <c r="Z10" s="37" t="s">
        <v>78</v>
      </c>
      <c r="AA10" s="37" t="s">
        <v>79</v>
      </c>
      <c r="AB10" s="37" t="s">
        <v>80</v>
      </c>
      <c r="AC10" s="37" t="s">
        <v>81</v>
      </c>
      <c r="AD10" s="37" t="s">
        <v>82</v>
      </c>
      <c r="AE10" s="37" t="s">
        <v>83</v>
      </c>
      <c r="AF10" s="38"/>
      <c r="AG10" s="1">
        <f>'JULY 26'!AG34</f>
        <v>48733180</v>
      </c>
      <c r="AH10" s="222"/>
      <c r="AI10" s="238"/>
      <c r="AJ10" s="188" t="s">
        <v>84</v>
      </c>
      <c r="AK10" s="188" t="s">
        <v>84</v>
      </c>
      <c r="AL10" s="188" t="s">
        <v>84</v>
      </c>
      <c r="AM10" s="188" t="s">
        <v>84</v>
      </c>
      <c r="AN10" s="188" t="s">
        <v>84</v>
      </c>
      <c r="AO10" s="188" t="s">
        <v>84</v>
      </c>
      <c r="AP10" s="1">
        <f>'JULY 26'!AP34</f>
        <v>11067453</v>
      </c>
      <c r="AQ10" s="221"/>
      <c r="AR10" s="189" t="s">
        <v>85</v>
      </c>
      <c r="AS10" s="222"/>
      <c r="AV10" s="39" t="s">
        <v>86</v>
      </c>
      <c r="AW10" s="39" t="s">
        <v>87</v>
      </c>
      <c r="AY10" s="80" t="s">
        <v>126</v>
      </c>
    </row>
    <row r="11" spans="2:51" x14ac:dyDescent="0.25">
      <c r="B11" s="40">
        <v>2</v>
      </c>
      <c r="C11" s="40">
        <v>4.1666666666666664E-2</v>
      </c>
      <c r="D11" s="102">
        <v>4</v>
      </c>
      <c r="E11" s="41">
        <f t="shared" ref="E11:E34" si="0">D11/1.42</f>
        <v>2.8169014084507045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135</v>
      </c>
      <c r="P11" s="103">
        <v>110</v>
      </c>
      <c r="Q11" s="103">
        <v>10807128</v>
      </c>
      <c r="R11" s="46">
        <f>IF(ISBLANK(Q11),"-",Q11-Q10)</f>
        <v>4623</v>
      </c>
      <c r="S11" s="47">
        <f>R11*24/1000</f>
        <v>110.952</v>
      </c>
      <c r="T11" s="47">
        <f>R11/1000</f>
        <v>4.6230000000000002</v>
      </c>
      <c r="U11" s="104">
        <v>4</v>
      </c>
      <c r="V11" s="104">
        <f>U11</f>
        <v>4</v>
      </c>
      <c r="W11" s="105" t="s">
        <v>131</v>
      </c>
      <c r="X11" s="107">
        <v>0</v>
      </c>
      <c r="Y11" s="107">
        <v>0</v>
      </c>
      <c r="Z11" s="107">
        <v>1187</v>
      </c>
      <c r="AA11" s="107">
        <v>1185</v>
      </c>
      <c r="AB11" s="107">
        <v>1065</v>
      </c>
      <c r="AC11" s="48" t="s">
        <v>90</v>
      </c>
      <c r="AD11" s="48" t="s">
        <v>90</v>
      </c>
      <c r="AE11" s="48" t="s">
        <v>90</v>
      </c>
      <c r="AF11" s="106" t="s">
        <v>90</v>
      </c>
      <c r="AG11" s="112">
        <v>48734300</v>
      </c>
      <c r="AH11" s="49">
        <f>IF(ISBLANK(AG11),"-",AG11-AG10)</f>
        <v>1120</v>
      </c>
      <c r="AI11" s="50">
        <f>AH11/T11</f>
        <v>242.26692623837334</v>
      </c>
      <c r="AJ11" s="95">
        <v>0</v>
      </c>
      <c r="AK11" s="95">
        <v>0</v>
      </c>
      <c r="AL11" s="95">
        <v>1</v>
      </c>
      <c r="AM11" s="95">
        <v>1</v>
      </c>
      <c r="AN11" s="95">
        <v>1</v>
      </c>
      <c r="AO11" s="95">
        <v>0.6</v>
      </c>
      <c r="AP11" s="107">
        <v>11068046</v>
      </c>
      <c r="AQ11" s="107">
        <f t="shared" ref="AQ11:AQ34" si="1">AP11-AP10</f>
        <v>593</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136</v>
      </c>
      <c r="P12" s="103">
        <v>108</v>
      </c>
      <c r="Q12" s="103">
        <v>10811581</v>
      </c>
      <c r="R12" s="46">
        <f t="shared" ref="R12:R34" si="4">IF(ISBLANK(Q12),"-",Q12-Q11)</f>
        <v>4453</v>
      </c>
      <c r="S12" s="47">
        <f t="shared" ref="S12:S34" si="5">R12*24/1000</f>
        <v>106.872</v>
      </c>
      <c r="T12" s="47">
        <f t="shared" ref="T12:T34" si="6">R12/1000</f>
        <v>4.4530000000000003</v>
      </c>
      <c r="U12" s="104">
        <v>5.7</v>
      </c>
      <c r="V12" s="104">
        <f t="shared" ref="V12:V34" si="7">U12</f>
        <v>5.7</v>
      </c>
      <c r="W12" s="105" t="s">
        <v>131</v>
      </c>
      <c r="X12" s="107">
        <v>0</v>
      </c>
      <c r="Y12" s="107">
        <v>0</v>
      </c>
      <c r="Z12" s="107">
        <v>1136</v>
      </c>
      <c r="AA12" s="107">
        <v>1185</v>
      </c>
      <c r="AB12" s="107">
        <v>1066</v>
      </c>
      <c r="AC12" s="48" t="s">
        <v>90</v>
      </c>
      <c r="AD12" s="48" t="s">
        <v>90</v>
      </c>
      <c r="AE12" s="48" t="s">
        <v>90</v>
      </c>
      <c r="AF12" s="106" t="s">
        <v>90</v>
      </c>
      <c r="AG12" s="112">
        <v>48735352</v>
      </c>
      <c r="AH12" s="49">
        <f>IF(ISBLANK(AG12),"-",AG12-AG11)</f>
        <v>1052</v>
      </c>
      <c r="AI12" s="50">
        <f t="shared" ref="AI12:AI34" si="8">AH12/T12</f>
        <v>236.24522793622276</v>
      </c>
      <c r="AJ12" s="95">
        <v>0</v>
      </c>
      <c r="AK12" s="95">
        <v>0</v>
      </c>
      <c r="AL12" s="95">
        <v>1</v>
      </c>
      <c r="AM12" s="95">
        <v>1</v>
      </c>
      <c r="AN12" s="95">
        <v>1</v>
      </c>
      <c r="AO12" s="95">
        <v>0.6</v>
      </c>
      <c r="AP12" s="107">
        <v>11068679</v>
      </c>
      <c r="AQ12" s="107">
        <f t="shared" si="1"/>
        <v>633</v>
      </c>
      <c r="AR12" s="110">
        <v>1.0900000000000001</v>
      </c>
      <c r="AS12" s="52" t="s">
        <v>113</v>
      </c>
      <c r="AV12" s="39" t="s">
        <v>92</v>
      </c>
      <c r="AW12" s="39" t="s">
        <v>93</v>
      </c>
      <c r="AY12" s="80" t="s">
        <v>124</v>
      </c>
    </row>
    <row r="13" spans="2:51" x14ac:dyDescent="0.25">
      <c r="B13" s="40">
        <v>2.0833333333333299</v>
      </c>
      <c r="C13" s="40">
        <v>0.125</v>
      </c>
      <c r="D13" s="102">
        <v>4</v>
      </c>
      <c r="E13" s="41">
        <f t="shared" si="0"/>
        <v>2.8169014084507045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129</v>
      </c>
      <c r="P13" s="103">
        <v>108</v>
      </c>
      <c r="Q13" s="103">
        <v>10815982</v>
      </c>
      <c r="R13" s="46">
        <f t="shared" si="4"/>
        <v>4401</v>
      </c>
      <c r="S13" s="47">
        <f t="shared" si="5"/>
        <v>105.624</v>
      </c>
      <c r="T13" s="47">
        <f t="shared" si="6"/>
        <v>4.4009999999999998</v>
      </c>
      <c r="U13" s="104">
        <v>7.4</v>
      </c>
      <c r="V13" s="104">
        <f t="shared" si="7"/>
        <v>7.4</v>
      </c>
      <c r="W13" s="105" t="s">
        <v>131</v>
      </c>
      <c r="X13" s="107">
        <v>0</v>
      </c>
      <c r="Y13" s="107">
        <v>0</v>
      </c>
      <c r="Z13" s="107">
        <v>1136</v>
      </c>
      <c r="AA13" s="107">
        <v>1185</v>
      </c>
      <c r="AB13" s="107">
        <v>1065</v>
      </c>
      <c r="AC13" s="48" t="s">
        <v>90</v>
      </c>
      <c r="AD13" s="48" t="s">
        <v>90</v>
      </c>
      <c r="AE13" s="48" t="s">
        <v>90</v>
      </c>
      <c r="AF13" s="106" t="s">
        <v>90</v>
      </c>
      <c r="AG13" s="112">
        <v>48736396</v>
      </c>
      <c r="AH13" s="49">
        <f>IF(ISBLANK(AG13),"-",AG13-AG12)</f>
        <v>1044</v>
      </c>
      <c r="AI13" s="50">
        <f t="shared" si="8"/>
        <v>237.21881390593049</v>
      </c>
      <c r="AJ13" s="95">
        <v>0</v>
      </c>
      <c r="AK13" s="95">
        <v>0</v>
      </c>
      <c r="AL13" s="95">
        <v>1</v>
      </c>
      <c r="AM13" s="95">
        <v>1</v>
      </c>
      <c r="AN13" s="95">
        <v>1</v>
      </c>
      <c r="AO13" s="95">
        <v>0.6</v>
      </c>
      <c r="AP13" s="107">
        <v>11069317</v>
      </c>
      <c r="AQ13" s="107">
        <f t="shared" si="1"/>
        <v>638</v>
      </c>
      <c r="AR13" s="51"/>
      <c r="AS13" s="52" t="s">
        <v>113</v>
      </c>
      <c r="AV13" s="39" t="s">
        <v>94</v>
      </c>
      <c r="AW13" s="39" t="s">
        <v>95</v>
      </c>
      <c r="AY13" s="80" t="s">
        <v>129</v>
      </c>
    </row>
    <row r="14" spans="2:51" x14ac:dyDescent="0.25">
      <c r="B14" s="40">
        <v>2.125</v>
      </c>
      <c r="C14" s="40">
        <v>0.16666666666666699</v>
      </c>
      <c r="D14" s="102">
        <v>4</v>
      </c>
      <c r="E14" s="41">
        <f t="shared" si="0"/>
        <v>2.8169014084507045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120</v>
      </c>
      <c r="P14" s="103">
        <v>111</v>
      </c>
      <c r="Q14" s="103">
        <v>10820420</v>
      </c>
      <c r="R14" s="46">
        <f t="shared" si="4"/>
        <v>4438</v>
      </c>
      <c r="S14" s="47">
        <f t="shared" si="5"/>
        <v>106.512</v>
      </c>
      <c r="T14" s="47">
        <f t="shared" si="6"/>
        <v>4.4379999999999997</v>
      </c>
      <c r="U14" s="104">
        <v>8.6999999999999993</v>
      </c>
      <c r="V14" s="104">
        <f t="shared" si="7"/>
        <v>8.6999999999999993</v>
      </c>
      <c r="W14" s="105" t="s">
        <v>131</v>
      </c>
      <c r="X14" s="107">
        <v>0</v>
      </c>
      <c r="Y14" s="107">
        <v>0</v>
      </c>
      <c r="Z14" s="107">
        <v>1187</v>
      </c>
      <c r="AA14" s="107">
        <v>1185</v>
      </c>
      <c r="AB14" s="107">
        <v>1065</v>
      </c>
      <c r="AC14" s="48" t="s">
        <v>90</v>
      </c>
      <c r="AD14" s="48" t="s">
        <v>90</v>
      </c>
      <c r="AE14" s="48" t="s">
        <v>90</v>
      </c>
      <c r="AF14" s="106" t="s">
        <v>90</v>
      </c>
      <c r="AG14" s="112">
        <v>48737480</v>
      </c>
      <c r="AH14" s="49">
        <f t="shared" ref="AH14:AH34" si="9">IF(ISBLANK(AG14),"-",AG14-AG13)</f>
        <v>1084</v>
      </c>
      <c r="AI14" s="50">
        <f t="shared" si="8"/>
        <v>244.25416854438939</v>
      </c>
      <c r="AJ14" s="95">
        <v>0</v>
      </c>
      <c r="AK14" s="95">
        <v>0</v>
      </c>
      <c r="AL14" s="95">
        <v>1</v>
      </c>
      <c r="AM14" s="95">
        <v>1</v>
      </c>
      <c r="AN14" s="95">
        <v>1</v>
      </c>
      <c r="AO14" s="95">
        <v>0.63</v>
      </c>
      <c r="AP14" s="107">
        <v>11069898</v>
      </c>
      <c r="AQ14" s="107">
        <f>AP14-AP13</f>
        <v>581</v>
      </c>
      <c r="AR14" s="51"/>
      <c r="AS14" s="52" t="s">
        <v>113</v>
      </c>
      <c r="AT14" s="54"/>
      <c r="AV14" s="39" t="s">
        <v>96</v>
      </c>
      <c r="AW14" s="39" t="s">
        <v>97</v>
      </c>
      <c r="AY14" s="80" t="s">
        <v>226</v>
      </c>
    </row>
    <row r="15" spans="2:51" ht="14.25" customHeight="1" x14ac:dyDescent="0.25">
      <c r="B15" s="40">
        <v>2.1666666666666701</v>
      </c>
      <c r="C15" s="40">
        <v>0.20833333333333301</v>
      </c>
      <c r="D15" s="102">
        <v>4</v>
      </c>
      <c r="E15" s="41">
        <f t="shared" si="0"/>
        <v>2.8169014084507045</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127</v>
      </c>
      <c r="P15" s="103">
        <v>120</v>
      </c>
      <c r="Q15" s="103">
        <v>10824879</v>
      </c>
      <c r="R15" s="46">
        <f t="shared" si="4"/>
        <v>4459</v>
      </c>
      <c r="S15" s="47">
        <f t="shared" si="5"/>
        <v>107.01600000000001</v>
      </c>
      <c r="T15" s="47">
        <f t="shared" si="6"/>
        <v>4.4589999999999996</v>
      </c>
      <c r="U15" s="104">
        <v>9.5</v>
      </c>
      <c r="V15" s="104">
        <f t="shared" si="7"/>
        <v>9.5</v>
      </c>
      <c r="W15" s="105" t="s">
        <v>131</v>
      </c>
      <c r="X15" s="107">
        <v>0</v>
      </c>
      <c r="Y15" s="107">
        <v>0</v>
      </c>
      <c r="Z15" s="107">
        <v>1187</v>
      </c>
      <c r="AA15" s="107">
        <v>1185</v>
      </c>
      <c r="AB15" s="107">
        <v>1107</v>
      </c>
      <c r="AC15" s="48" t="s">
        <v>90</v>
      </c>
      <c r="AD15" s="48" t="s">
        <v>90</v>
      </c>
      <c r="AE15" s="48" t="s">
        <v>90</v>
      </c>
      <c r="AF15" s="106" t="s">
        <v>90</v>
      </c>
      <c r="AG15" s="112">
        <v>48738628</v>
      </c>
      <c r="AH15" s="49">
        <f t="shared" si="9"/>
        <v>1148</v>
      </c>
      <c r="AI15" s="50">
        <f t="shared" si="8"/>
        <v>257.45682888540034</v>
      </c>
      <c r="AJ15" s="95">
        <v>0</v>
      </c>
      <c r="AK15" s="95">
        <v>0</v>
      </c>
      <c r="AL15" s="95">
        <v>1</v>
      </c>
      <c r="AM15" s="95">
        <v>1</v>
      </c>
      <c r="AN15" s="95">
        <v>1</v>
      </c>
      <c r="AO15" s="95">
        <v>0.63</v>
      </c>
      <c r="AP15" s="107">
        <v>11070039</v>
      </c>
      <c r="AQ15" s="107">
        <f>AP15-AP14</f>
        <v>141</v>
      </c>
      <c r="AR15" s="51"/>
      <c r="AS15" s="52" t="s">
        <v>113</v>
      </c>
      <c r="AV15" s="39" t="s">
        <v>98</v>
      </c>
      <c r="AW15" s="39" t="s">
        <v>99</v>
      </c>
      <c r="AY15" s="94"/>
    </row>
    <row r="16" spans="2:51" x14ac:dyDescent="0.25">
      <c r="B16" s="40">
        <v>2.2083333333333299</v>
      </c>
      <c r="C16" s="40">
        <v>0.25</v>
      </c>
      <c r="D16" s="102">
        <v>4</v>
      </c>
      <c r="E16" s="41">
        <f t="shared" si="0"/>
        <v>2.8169014084507045</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142</v>
      </c>
      <c r="P16" s="103">
        <v>136</v>
      </c>
      <c r="Q16" s="103">
        <v>10829314</v>
      </c>
      <c r="R16" s="46">
        <f t="shared" si="4"/>
        <v>4435</v>
      </c>
      <c r="S16" s="47">
        <f t="shared" si="5"/>
        <v>106.44</v>
      </c>
      <c r="T16" s="47">
        <f t="shared" si="6"/>
        <v>4.4349999999999996</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48739930</v>
      </c>
      <c r="AH16" s="49">
        <f t="shared" si="9"/>
        <v>1302</v>
      </c>
      <c r="AI16" s="50">
        <f t="shared" si="8"/>
        <v>293.57384441939121</v>
      </c>
      <c r="AJ16" s="95">
        <v>0</v>
      </c>
      <c r="AK16" s="95">
        <v>0</v>
      </c>
      <c r="AL16" s="95">
        <v>1</v>
      </c>
      <c r="AM16" s="95">
        <v>1</v>
      </c>
      <c r="AN16" s="95">
        <v>1</v>
      </c>
      <c r="AO16" s="95">
        <v>0</v>
      </c>
      <c r="AP16" s="107">
        <v>11070039</v>
      </c>
      <c r="AQ16" s="107">
        <f>AP16-AP15</f>
        <v>0</v>
      </c>
      <c r="AR16" s="53">
        <v>1.1399999999999999</v>
      </c>
      <c r="AS16" s="52" t="s">
        <v>101</v>
      </c>
      <c r="AV16" s="39" t="s">
        <v>102</v>
      </c>
      <c r="AW16" s="39" t="s">
        <v>103</v>
      </c>
      <c r="AY16" s="94"/>
    </row>
    <row r="17" spans="1:51" x14ac:dyDescent="0.25">
      <c r="B17" s="40">
        <v>2.25</v>
      </c>
      <c r="C17" s="40">
        <v>0.29166666666666702</v>
      </c>
      <c r="D17" s="102">
        <v>4</v>
      </c>
      <c r="E17" s="41">
        <f t="shared" si="0"/>
        <v>2.8169014084507045</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131</v>
      </c>
      <c r="P17" s="103">
        <v>143</v>
      </c>
      <c r="Q17" s="103">
        <v>10835247</v>
      </c>
      <c r="R17" s="46">
        <f t="shared" si="4"/>
        <v>5933</v>
      </c>
      <c r="S17" s="47">
        <f t="shared" si="5"/>
        <v>142.392</v>
      </c>
      <c r="T17" s="47">
        <f t="shared" si="6"/>
        <v>5.9329999999999998</v>
      </c>
      <c r="U17" s="104">
        <v>9</v>
      </c>
      <c r="V17" s="104">
        <f t="shared" si="7"/>
        <v>9</v>
      </c>
      <c r="W17" s="105" t="s">
        <v>127</v>
      </c>
      <c r="X17" s="107">
        <v>0</v>
      </c>
      <c r="Y17" s="107">
        <v>1057</v>
      </c>
      <c r="Z17" s="107">
        <v>1187</v>
      </c>
      <c r="AA17" s="107">
        <v>1185</v>
      </c>
      <c r="AB17" s="107">
        <v>1187</v>
      </c>
      <c r="AC17" s="48" t="s">
        <v>90</v>
      </c>
      <c r="AD17" s="48" t="s">
        <v>90</v>
      </c>
      <c r="AE17" s="48" t="s">
        <v>90</v>
      </c>
      <c r="AF17" s="106" t="s">
        <v>90</v>
      </c>
      <c r="AG17" s="112">
        <v>48741276</v>
      </c>
      <c r="AH17" s="49">
        <f t="shared" si="9"/>
        <v>1346</v>
      </c>
      <c r="AI17" s="50">
        <f t="shared" si="8"/>
        <v>226.86667790325299</v>
      </c>
      <c r="AJ17" s="95">
        <v>0</v>
      </c>
      <c r="AK17" s="95">
        <v>1</v>
      </c>
      <c r="AL17" s="95">
        <v>1</v>
      </c>
      <c r="AM17" s="95">
        <v>1</v>
      </c>
      <c r="AN17" s="95">
        <v>1</v>
      </c>
      <c r="AO17" s="95">
        <v>0</v>
      </c>
      <c r="AP17" s="107">
        <v>11070039</v>
      </c>
      <c r="AQ17" s="107">
        <f t="shared" si="1"/>
        <v>0</v>
      </c>
      <c r="AR17" s="51"/>
      <c r="AS17" s="52" t="s">
        <v>101</v>
      </c>
      <c r="AT17" s="54"/>
      <c r="AV17" s="39" t="s">
        <v>104</v>
      </c>
      <c r="AW17" s="39" t="s">
        <v>105</v>
      </c>
      <c r="AY17" s="97"/>
    </row>
    <row r="18" spans="1:51" x14ac:dyDescent="0.25">
      <c r="B18" s="40">
        <v>2.2916666666666701</v>
      </c>
      <c r="C18" s="40">
        <v>0.33333333333333298</v>
      </c>
      <c r="D18" s="102">
        <v>4</v>
      </c>
      <c r="E18" s="41">
        <f t="shared" si="0"/>
        <v>2.8169014084507045</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132</v>
      </c>
      <c r="P18" s="103">
        <v>145</v>
      </c>
      <c r="Q18" s="103">
        <v>10841401</v>
      </c>
      <c r="R18" s="46">
        <f t="shared" si="4"/>
        <v>6154</v>
      </c>
      <c r="S18" s="47">
        <f t="shared" si="5"/>
        <v>147.696</v>
      </c>
      <c r="T18" s="47">
        <f t="shared" si="6"/>
        <v>6.1539999999999999</v>
      </c>
      <c r="U18" s="104">
        <v>8.3000000000000007</v>
      </c>
      <c r="V18" s="104">
        <f t="shared" si="7"/>
        <v>8.3000000000000007</v>
      </c>
      <c r="W18" s="105" t="s">
        <v>127</v>
      </c>
      <c r="X18" s="107">
        <v>0</v>
      </c>
      <c r="Y18" s="107">
        <v>1058</v>
      </c>
      <c r="Z18" s="107">
        <v>1187</v>
      </c>
      <c r="AA18" s="107">
        <v>1185</v>
      </c>
      <c r="AB18" s="107">
        <v>1187</v>
      </c>
      <c r="AC18" s="48" t="s">
        <v>90</v>
      </c>
      <c r="AD18" s="48" t="s">
        <v>90</v>
      </c>
      <c r="AE18" s="48" t="s">
        <v>90</v>
      </c>
      <c r="AF18" s="106" t="s">
        <v>90</v>
      </c>
      <c r="AG18" s="112">
        <v>48742672</v>
      </c>
      <c r="AH18" s="49">
        <f t="shared" si="9"/>
        <v>1396</v>
      </c>
      <c r="AI18" s="50">
        <f t="shared" si="8"/>
        <v>226.84432889177771</v>
      </c>
      <c r="AJ18" s="95">
        <v>0</v>
      </c>
      <c r="AK18" s="95">
        <v>1</v>
      </c>
      <c r="AL18" s="95">
        <v>1</v>
      </c>
      <c r="AM18" s="95">
        <v>1</v>
      </c>
      <c r="AN18" s="95">
        <v>1</v>
      </c>
      <c r="AO18" s="95">
        <v>0</v>
      </c>
      <c r="AP18" s="107">
        <v>11070039</v>
      </c>
      <c r="AQ18" s="107">
        <f t="shared" si="1"/>
        <v>0</v>
      </c>
      <c r="AR18" s="51"/>
      <c r="AS18" s="52" t="s">
        <v>101</v>
      </c>
      <c r="AV18" s="39" t="s">
        <v>106</v>
      </c>
      <c r="AW18" s="39" t="s">
        <v>107</v>
      </c>
      <c r="AY18" s="97"/>
    </row>
    <row r="19" spans="1:51" x14ac:dyDescent="0.25">
      <c r="A19" s="94" t="s">
        <v>130</v>
      </c>
      <c r="B19" s="40">
        <v>2.3333333333333299</v>
      </c>
      <c r="C19" s="40">
        <v>0.375</v>
      </c>
      <c r="D19" s="102">
        <v>4</v>
      </c>
      <c r="E19" s="41">
        <f t="shared" si="0"/>
        <v>2.8169014084507045</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131</v>
      </c>
      <c r="P19" s="103">
        <v>150</v>
      </c>
      <c r="Q19" s="103">
        <v>10847345</v>
      </c>
      <c r="R19" s="46">
        <f t="shared" si="4"/>
        <v>5944</v>
      </c>
      <c r="S19" s="47">
        <f t="shared" si="5"/>
        <v>142.65600000000001</v>
      </c>
      <c r="T19" s="47">
        <f t="shared" si="6"/>
        <v>5.944</v>
      </c>
      <c r="U19" s="104">
        <v>7.6</v>
      </c>
      <c r="V19" s="104">
        <f t="shared" si="7"/>
        <v>7.6</v>
      </c>
      <c r="W19" s="105" t="s">
        <v>127</v>
      </c>
      <c r="X19" s="107">
        <v>0</v>
      </c>
      <c r="Y19" s="107">
        <v>1056</v>
      </c>
      <c r="Z19" s="107">
        <v>1187</v>
      </c>
      <c r="AA19" s="107">
        <v>1185</v>
      </c>
      <c r="AB19" s="107">
        <v>1187</v>
      </c>
      <c r="AC19" s="48" t="s">
        <v>90</v>
      </c>
      <c r="AD19" s="48" t="s">
        <v>90</v>
      </c>
      <c r="AE19" s="48" t="s">
        <v>90</v>
      </c>
      <c r="AF19" s="106" t="s">
        <v>90</v>
      </c>
      <c r="AG19" s="112">
        <v>48744044</v>
      </c>
      <c r="AH19" s="49">
        <f t="shared" si="9"/>
        <v>1372</v>
      </c>
      <c r="AI19" s="50">
        <f t="shared" si="8"/>
        <v>230.82099596231495</v>
      </c>
      <c r="AJ19" s="95">
        <v>0</v>
      </c>
      <c r="AK19" s="95">
        <v>1</v>
      </c>
      <c r="AL19" s="95">
        <v>1</v>
      </c>
      <c r="AM19" s="95">
        <v>1</v>
      </c>
      <c r="AN19" s="95">
        <v>1</v>
      </c>
      <c r="AO19" s="95">
        <v>0</v>
      </c>
      <c r="AP19" s="107">
        <v>11070039</v>
      </c>
      <c r="AQ19" s="107">
        <f t="shared" si="1"/>
        <v>0</v>
      </c>
      <c r="AR19" s="51"/>
      <c r="AS19" s="52" t="s">
        <v>101</v>
      </c>
      <c r="AV19" s="39" t="s">
        <v>108</v>
      </c>
      <c r="AW19" s="39" t="s">
        <v>109</v>
      </c>
      <c r="AY19" s="97"/>
    </row>
    <row r="20" spans="1:51" x14ac:dyDescent="0.25">
      <c r="B20" s="40">
        <v>2.375</v>
      </c>
      <c r="C20" s="40">
        <v>0.41666666666666669</v>
      </c>
      <c r="D20" s="102">
        <v>4</v>
      </c>
      <c r="E20" s="41">
        <f t="shared" si="0"/>
        <v>2.8169014084507045</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133</v>
      </c>
      <c r="P20" s="103">
        <v>143</v>
      </c>
      <c r="Q20" s="103">
        <v>10853446</v>
      </c>
      <c r="R20" s="46">
        <f t="shared" si="4"/>
        <v>6101</v>
      </c>
      <c r="S20" s="47">
        <f t="shared" si="5"/>
        <v>146.42400000000001</v>
      </c>
      <c r="T20" s="47">
        <f t="shared" si="6"/>
        <v>6.101</v>
      </c>
      <c r="U20" s="104">
        <v>6.9</v>
      </c>
      <c r="V20" s="104">
        <f t="shared" si="7"/>
        <v>6.9</v>
      </c>
      <c r="W20" s="105" t="s">
        <v>127</v>
      </c>
      <c r="X20" s="107">
        <v>0</v>
      </c>
      <c r="Y20" s="107">
        <v>1057</v>
      </c>
      <c r="Z20" s="107">
        <v>1187</v>
      </c>
      <c r="AA20" s="107">
        <v>1185</v>
      </c>
      <c r="AB20" s="107">
        <v>1186</v>
      </c>
      <c r="AC20" s="48" t="s">
        <v>90</v>
      </c>
      <c r="AD20" s="48" t="s">
        <v>90</v>
      </c>
      <c r="AE20" s="48" t="s">
        <v>90</v>
      </c>
      <c r="AF20" s="106" t="s">
        <v>90</v>
      </c>
      <c r="AG20" s="112">
        <v>48745436</v>
      </c>
      <c r="AH20" s="49">
        <f t="shared" si="9"/>
        <v>1392</v>
      </c>
      <c r="AI20" s="50">
        <f t="shared" si="8"/>
        <v>228.15931814456647</v>
      </c>
      <c r="AJ20" s="95">
        <v>0</v>
      </c>
      <c r="AK20" s="95">
        <v>1</v>
      </c>
      <c r="AL20" s="95">
        <v>1</v>
      </c>
      <c r="AM20" s="95">
        <v>1</v>
      </c>
      <c r="AN20" s="95">
        <v>1</v>
      </c>
      <c r="AO20" s="95">
        <v>0</v>
      </c>
      <c r="AP20" s="107">
        <v>11070039</v>
      </c>
      <c r="AQ20" s="107">
        <v>0</v>
      </c>
      <c r="AR20" s="53">
        <v>0.8</v>
      </c>
      <c r="AS20" s="52" t="s">
        <v>130</v>
      </c>
      <c r="AY20" s="97"/>
    </row>
    <row r="21" spans="1:51" x14ac:dyDescent="0.25">
      <c r="B21" s="40">
        <v>2.4166666666666701</v>
      </c>
      <c r="C21" s="40">
        <v>0.45833333333333298</v>
      </c>
      <c r="D21" s="102">
        <v>4</v>
      </c>
      <c r="E21" s="41">
        <f t="shared" si="0"/>
        <v>2.8169014084507045</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130</v>
      </c>
      <c r="P21" s="103">
        <v>142</v>
      </c>
      <c r="Q21" s="103">
        <v>10859362</v>
      </c>
      <c r="R21" s="46">
        <f t="shared" si="4"/>
        <v>5916</v>
      </c>
      <c r="S21" s="47">
        <f t="shared" si="5"/>
        <v>141.98400000000001</v>
      </c>
      <c r="T21" s="47">
        <f t="shared" si="6"/>
        <v>5.9160000000000004</v>
      </c>
      <c r="U21" s="104">
        <v>6.3</v>
      </c>
      <c r="V21" s="104">
        <f t="shared" si="7"/>
        <v>6.3</v>
      </c>
      <c r="W21" s="105" t="s">
        <v>127</v>
      </c>
      <c r="X21" s="107">
        <v>0</v>
      </c>
      <c r="Y21" s="107">
        <v>1056</v>
      </c>
      <c r="Z21" s="107">
        <v>1186</v>
      </c>
      <c r="AA21" s="107">
        <v>1185</v>
      </c>
      <c r="AB21" s="107">
        <v>1187</v>
      </c>
      <c r="AC21" s="48" t="s">
        <v>90</v>
      </c>
      <c r="AD21" s="48" t="s">
        <v>90</v>
      </c>
      <c r="AE21" s="48" t="s">
        <v>90</v>
      </c>
      <c r="AF21" s="106" t="s">
        <v>90</v>
      </c>
      <c r="AG21" s="112">
        <v>48746808</v>
      </c>
      <c r="AH21" s="49">
        <f t="shared" si="9"/>
        <v>1372</v>
      </c>
      <c r="AI21" s="50">
        <f t="shared" si="8"/>
        <v>231.91345503718728</v>
      </c>
      <c r="AJ21" s="95">
        <v>0</v>
      </c>
      <c r="AK21" s="95">
        <v>1</v>
      </c>
      <c r="AL21" s="95">
        <v>1</v>
      </c>
      <c r="AM21" s="95">
        <v>1</v>
      </c>
      <c r="AN21" s="95">
        <v>1</v>
      </c>
      <c r="AO21" s="95">
        <v>0</v>
      </c>
      <c r="AP21" s="107">
        <v>11070039</v>
      </c>
      <c r="AQ21" s="107">
        <f t="shared" si="1"/>
        <v>0</v>
      </c>
      <c r="AR21" s="51"/>
      <c r="AS21" s="52" t="s">
        <v>101</v>
      </c>
      <c r="AY21" s="97"/>
    </row>
    <row r="22" spans="1:51" x14ac:dyDescent="0.25">
      <c r="A22" s="94" t="s">
        <v>138</v>
      </c>
      <c r="B22" s="40">
        <v>2.4583333333333299</v>
      </c>
      <c r="C22" s="40">
        <v>0.5</v>
      </c>
      <c r="D22" s="102">
        <v>4</v>
      </c>
      <c r="E22" s="41">
        <f t="shared" si="0"/>
        <v>2.8169014084507045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130</v>
      </c>
      <c r="P22" s="103">
        <v>141</v>
      </c>
      <c r="Q22" s="103">
        <v>10865313</v>
      </c>
      <c r="R22" s="46">
        <f t="shared" si="4"/>
        <v>5951</v>
      </c>
      <c r="S22" s="47">
        <f t="shared" si="5"/>
        <v>142.82400000000001</v>
      </c>
      <c r="T22" s="47">
        <f t="shared" si="6"/>
        <v>5.9509999999999996</v>
      </c>
      <c r="U22" s="104">
        <v>5.6</v>
      </c>
      <c r="V22" s="104">
        <f t="shared" si="7"/>
        <v>5.6</v>
      </c>
      <c r="W22" s="105" t="s">
        <v>127</v>
      </c>
      <c r="X22" s="107">
        <v>0</v>
      </c>
      <c r="Y22" s="107">
        <v>1057</v>
      </c>
      <c r="Z22" s="107">
        <v>1187</v>
      </c>
      <c r="AA22" s="107">
        <v>1185</v>
      </c>
      <c r="AB22" s="107">
        <v>1187</v>
      </c>
      <c r="AC22" s="48" t="s">
        <v>90</v>
      </c>
      <c r="AD22" s="48" t="s">
        <v>90</v>
      </c>
      <c r="AE22" s="48" t="s">
        <v>90</v>
      </c>
      <c r="AF22" s="106" t="s">
        <v>90</v>
      </c>
      <c r="AG22" s="112">
        <v>48748188</v>
      </c>
      <c r="AH22" s="49">
        <f t="shared" si="9"/>
        <v>1380</v>
      </c>
      <c r="AI22" s="50">
        <f t="shared" si="8"/>
        <v>231.89379936145187</v>
      </c>
      <c r="AJ22" s="95">
        <v>0</v>
      </c>
      <c r="AK22" s="95">
        <v>1</v>
      </c>
      <c r="AL22" s="95">
        <v>1</v>
      </c>
      <c r="AM22" s="95">
        <v>1</v>
      </c>
      <c r="AN22" s="95">
        <v>1</v>
      </c>
      <c r="AO22" s="95">
        <v>0</v>
      </c>
      <c r="AP22" s="107">
        <v>11070039</v>
      </c>
      <c r="AQ22" s="107">
        <f t="shared" si="1"/>
        <v>0</v>
      </c>
      <c r="AR22" s="51"/>
      <c r="AS22" s="52" t="s">
        <v>101</v>
      </c>
      <c r="AV22" s="55" t="s">
        <v>110</v>
      </c>
      <c r="AY22" s="97"/>
    </row>
    <row r="23" spans="1:51" x14ac:dyDescent="0.25">
      <c r="B23" s="40">
        <v>2.5</v>
      </c>
      <c r="C23" s="40">
        <v>0.54166666666666696</v>
      </c>
      <c r="D23" s="102">
        <v>4</v>
      </c>
      <c r="E23" s="41">
        <f t="shared" si="0"/>
        <v>2.8169014084507045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132</v>
      </c>
      <c r="P23" s="103">
        <v>140</v>
      </c>
      <c r="Q23" s="103">
        <v>10871108</v>
      </c>
      <c r="R23" s="46">
        <f t="shared" si="4"/>
        <v>5795</v>
      </c>
      <c r="S23" s="47">
        <f t="shared" si="5"/>
        <v>139.08000000000001</v>
      </c>
      <c r="T23" s="47">
        <f t="shared" si="6"/>
        <v>5.7949999999999999</v>
      </c>
      <c r="U23" s="104">
        <v>5.0999999999999996</v>
      </c>
      <c r="V23" s="104">
        <f t="shared" si="7"/>
        <v>5.0999999999999996</v>
      </c>
      <c r="W23" s="105" t="s">
        <v>127</v>
      </c>
      <c r="X23" s="107">
        <v>0</v>
      </c>
      <c r="Y23" s="107">
        <v>1036</v>
      </c>
      <c r="Z23" s="107">
        <v>1187</v>
      </c>
      <c r="AA23" s="107">
        <v>1185</v>
      </c>
      <c r="AB23" s="107">
        <v>1187</v>
      </c>
      <c r="AC23" s="48" t="s">
        <v>90</v>
      </c>
      <c r="AD23" s="48" t="s">
        <v>90</v>
      </c>
      <c r="AE23" s="48" t="s">
        <v>90</v>
      </c>
      <c r="AF23" s="106" t="s">
        <v>90</v>
      </c>
      <c r="AG23" s="112">
        <v>48749528</v>
      </c>
      <c r="AH23" s="49">
        <f t="shared" si="9"/>
        <v>1340</v>
      </c>
      <c r="AI23" s="50">
        <f t="shared" si="8"/>
        <v>231.23382226056947</v>
      </c>
      <c r="AJ23" s="95">
        <v>0</v>
      </c>
      <c r="AK23" s="95">
        <v>1</v>
      </c>
      <c r="AL23" s="95">
        <v>1</v>
      </c>
      <c r="AM23" s="95">
        <v>1</v>
      </c>
      <c r="AN23" s="95">
        <v>1</v>
      </c>
      <c r="AO23" s="95">
        <v>0</v>
      </c>
      <c r="AP23" s="107">
        <v>11070039</v>
      </c>
      <c r="AQ23" s="107">
        <f t="shared" si="1"/>
        <v>0</v>
      </c>
      <c r="AR23" s="51"/>
      <c r="AS23" s="52" t="s">
        <v>113</v>
      </c>
      <c r="AT23" s="54"/>
      <c r="AV23" s="56" t="s">
        <v>111</v>
      </c>
      <c r="AW23" s="57" t="s">
        <v>112</v>
      </c>
      <c r="AY23" s="97"/>
    </row>
    <row r="24" spans="1:51" x14ac:dyDescent="0.25">
      <c r="B24" s="40">
        <v>2.5416666666666701</v>
      </c>
      <c r="C24" s="40">
        <v>0.58333333333333404</v>
      </c>
      <c r="D24" s="102">
        <v>4</v>
      </c>
      <c r="E24" s="41">
        <f t="shared" si="0"/>
        <v>2.8169014084507045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131</v>
      </c>
      <c r="P24" s="103">
        <v>136</v>
      </c>
      <c r="Q24" s="103">
        <v>10876762</v>
      </c>
      <c r="R24" s="46">
        <f t="shared" si="4"/>
        <v>5654</v>
      </c>
      <c r="S24" s="47">
        <f t="shared" si="5"/>
        <v>135.696</v>
      </c>
      <c r="T24" s="47">
        <f t="shared" si="6"/>
        <v>5.6539999999999999</v>
      </c>
      <c r="U24" s="104">
        <v>4.8</v>
      </c>
      <c r="V24" s="104">
        <f t="shared" si="7"/>
        <v>4.8</v>
      </c>
      <c r="W24" s="105" t="s">
        <v>127</v>
      </c>
      <c r="X24" s="107">
        <v>0</v>
      </c>
      <c r="Y24" s="107">
        <v>1015</v>
      </c>
      <c r="Z24" s="107">
        <v>1187</v>
      </c>
      <c r="AA24" s="107">
        <v>1185</v>
      </c>
      <c r="AB24" s="107">
        <v>1187</v>
      </c>
      <c r="AC24" s="48" t="s">
        <v>90</v>
      </c>
      <c r="AD24" s="48" t="s">
        <v>90</v>
      </c>
      <c r="AE24" s="48" t="s">
        <v>90</v>
      </c>
      <c r="AF24" s="106" t="s">
        <v>90</v>
      </c>
      <c r="AG24" s="112">
        <v>48750868</v>
      </c>
      <c r="AH24" s="49">
        <f>IF(ISBLANK(AG24),"-",AG24-AG23)</f>
        <v>1340</v>
      </c>
      <c r="AI24" s="50">
        <f t="shared" si="8"/>
        <v>237.00035373187126</v>
      </c>
      <c r="AJ24" s="95">
        <v>0</v>
      </c>
      <c r="AK24" s="95">
        <v>1</v>
      </c>
      <c r="AL24" s="95">
        <v>1</v>
      </c>
      <c r="AM24" s="95">
        <v>1</v>
      </c>
      <c r="AN24" s="95">
        <v>1</v>
      </c>
      <c r="AO24" s="95">
        <v>0</v>
      </c>
      <c r="AP24" s="107">
        <v>11070039</v>
      </c>
      <c r="AQ24" s="107">
        <f t="shared" si="1"/>
        <v>0</v>
      </c>
      <c r="AR24" s="53">
        <v>1.0900000000000001</v>
      </c>
      <c r="AS24" s="52" t="s">
        <v>113</v>
      </c>
      <c r="AV24" s="58" t="s">
        <v>29</v>
      </c>
      <c r="AW24" s="58">
        <v>14.7</v>
      </c>
      <c r="AY24" s="97"/>
    </row>
    <row r="25" spans="1:51" x14ac:dyDescent="0.25">
      <c r="A25" s="94" t="s">
        <v>130</v>
      </c>
      <c r="B25" s="40">
        <v>2.5833333333333299</v>
      </c>
      <c r="C25" s="40">
        <v>0.625</v>
      </c>
      <c r="D25" s="102">
        <v>4</v>
      </c>
      <c r="E25" s="41">
        <f t="shared" si="0"/>
        <v>2.8169014084507045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134</v>
      </c>
      <c r="P25" s="103">
        <v>135</v>
      </c>
      <c r="Q25" s="103">
        <v>10882479</v>
      </c>
      <c r="R25" s="46">
        <f t="shared" si="4"/>
        <v>5717</v>
      </c>
      <c r="S25" s="47">
        <f t="shared" si="5"/>
        <v>137.208</v>
      </c>
      <c r="T25" s="47">
        <f t="shared" si="6"/>
        <v>5.7169999999999996</v>
      </c>
      <c r="U25" s="104">
        <v>4.5</v>
      </c>
      <c r="V25" s="104">
        <f t="shared" si="7"/>
        <v>4.5</v>
      </c>
      <c r="W25" s="105" t="s">
        <v>127</v>
      </c>
      <c r="X25" s="107">
        <v>0</v>
      </c>
      <c r="Y25" s="107">
        <v>1026</v>
      </c>
      <c r="Z25" s="107">
        <v>1187</v>
      </c>
      <c r="AA25" s="107">
        <v>1185</v>
      </c>
      <c r="AB25" s="107">
        <v>1186</v>
      </c>
      <c r="AC25" s="48" t="s">
        <v>90</v>
      </c>
      <c r="AD25" s="48" t="s">
        <v>90</v>
      </c>
      <c r="AE25" s="48" t="s">
        <v>90</v>
      </c>
      <c r="AF25" s="106" t="s">
        <v>90</v>
      </c>
      <c r="AG25" s="112">
        <v>48752196</v>
      </c>
      <c r="AH25" s="49">
        <f t="shared" si="9"/>
        <v>1328</v>
      </c>
      <c r="AI25" s="50">
        <f t="shared" si="8"/>
        <v>232.28966241035511</v>
      </c>
      <c r="AJ25" s="95">
        <v>0</v>
      </c>
      <c r="AK25" s="95">
        <v>1</v>
      </c>
      <c r="AL25" s="95">
        <v>1</v>
      </c>
      <c r="AM25" s="95">
        <v>1</v>
      </c>
      <c r="AN25" s="95">
        <v>1</v>
      </c>
      <c r="AO25" s="95">
        <v>0</v>
      </c>
      <c r="AP25" s="107">
        <v>11070039</v>
      </c>
      <c r="AQ25" s="107">
        <f t="shared" si="1"/>
        <v>0</v>
      </c>
      <c r="AR25" s="51"/>
      <c r="AS25" s="52" t="s">
        <v>113</v>
      </c>
      <c r="AV25" s="58" t="s">
        <v>74</v>
      </c>
      <c r="AW25" s="58">
        <v>10.36</v>
      </c>
      <c r="AY25" s="97"/>
    </row>
    <row r="26" spans="1:51" x14ac:dyDescent="0.25">
      <c r="B26" s="40">
        <v>2.625</v>
      </c>
      <c r="C26" s="40">
        <v>0.66666666666666696</v>
      </c>
      <c r="D26" s="102">
        <v>4</v>
      </c>
      <c r="E26" s="41">
        <f t="shared" si="0"/>
        <v>2.8169014084507045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131</v>
      </c>
      <c r="P26" s="103">
        <v>137</v>
      </c>
      <c r="Q26" s="103">
        <v>10888232</v>
      </c>
      <c r="R26" s="46">
        <f t="shared" si="4"/>
        <v>5753</v>
      </c>
      <c r="S26" s="47">
        <f t="shared" si="5"/>
        <v>138.072</v>
      </c>
      <c r="T26" s="47">
        <f t="shared" si="6"/>
        <v>5.7530000000000001</v>
      </c>
      <c r="U26" s="104">
        <v>4.0999999999999996</v>
      </c>
      <c r="V26" s="104">
        <f t="shared" si="7"/>
        <v>4.0999999999999996</v>
      </c>
      <c r="W26" s="105" t="s">
        <v>127</v>
      </c>
      <c r="X26" s="107">
        <v>0</v>
      </c>
      <c r="Y26" s="107">
        <v>1045</v>
      </c>
      <c r="Z26" s="107">
        <v>1187</v>
      </c>
      <c r="AA26" s="107">
        <v>1185</v>
      </c>
      <c r="AB26" s="107">
        <v>1187</v>
      </c>
      <c r="AC26" s="48" t="s">
        <v>90</v>
      </c>
      <c r="AD26" s="48" t="s">
        <v>90</v>
      </c>
      <c r="AE26" s="48" t="s">
        <v>90</v>
      </c>
      <c r="AF26" s="106" t="s">
        <v>90</v>
      </c>
      <c r="AG26" s="112">
        <v>48753532</v>
      </c>
      <c r="AH26" s="49">
        <f t="shared" si="9"/>
        <v>1336</v>
      </c>
      <c r="AI26" s="50">
        <f t="shared" si="8"/>
        <v>232.22666434903527</v>
      </c>
      <c r="AJ26" s="95">
        <v>0</v>
      </c>
      <c r="AK26" s="95">
        <v>1</v>
      </c>
      <c r="AL26" s="95">
        <v>1</v>
      </c>
      <c r="AM26" s="95">
        <v>1</v>
      </c>
      <c r="AN26" s="95">
        <v>1</v>
      </c>
      <c r="AO26" s="95">
        <v>0</v>
      </c>
      <c r="AP26" s="107">
        <v>11070039</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133</v>
      </c>
      <c r="P27" s="103">
        <v>136</v>
      </c>
      <c r="Q27" s="103">
        <v>10894053</v>
      </c>
      <c r="R27" s="46">
        <f t="shared" si="4"/>
        <v>5821</v>
      </c>
      <c r="S27" s="47">
        <f t="shared" si="5"/>
        <v>139.70400000000001</v>
      </c>
      <c r="T27" s="47">
        <f t="shared" si="6"/>
        <v>5.8209999999999997</v>
      </c>
      <c r="U27" s="104">
        <v>3.5</v>
      </c>
      <c r="V27" s="104">
        <f t="shared" si="7"/>
        <v>3.5</v>
      </c>
      <c r="W27" s="105" t="s">
        <v>127</v>
      </c>
      <c r="X27" s="107">
        <v>0</v>
      </c>
      <c r="Y27" s="107">
        <v>1045</v>
      </c>
      <c r="Z27" s="107">
        <v>1187</v>
      </c>
      <c r="AA27" s="107">
        <v>1185</v>
      </c>
      <c r="AB27" s="107">
        <v>1187</v>
      </c>
      <c r="AC27" s="48" t="s">
        <v>90</v>
      </c>
      <c r="AD27" s="48" t="s">
        <v>90</v>
      </c>
      <c r="AE27" s="48" t="s">
        <v>90</v>
      </c>
      <c r="AF27" s="106" t="s">
        <v>90</v>
      </c>
      <c r="AG27" s="112">
        <v>48754892</v>
      </c>
      <c r="AH27" s="49">
        <f t="shared" si="9"/>
        <v>1360</v>
      </c>
      <c r="AI27" s="50">
        <f t="shared" si="8"/>
        <v>233.6368321594228</v>
      </c>
      <c r="AJ27" s="95">
        <v>0</v>
      </c>
      <c r="AK27" s="95">
        <v>1</v>
      </c>
      <c r="AL27" s="95">
        <v>1</v>
      </c>
      <c r="AM27" s="95">
        <v>1</v>
      </c>
      <c r="AN27" s="95">
        <v>1</v>
      </c>
      <c r="AO27" s="95">
        <v>0</v>
      </c>
      <c r="AP27" s="107">
        <v>11070039</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135</v>
      </c>
      <c r="P28" s="103">
        <v>137</v>
      </c>
      <c r="Q28" s="103">
        <v>10899874</v>
      </c>
      <c r="R28" s="46">
        <f t="shared" si="4"/>
        <v>5821</v>
      </c>
      <c r="S28" s="47">
        <f t="shared" si="5"/>
        <v>139.70400000000001</v>
      </c>
      <c r="T28" s="47">
        <f t="shared" si="6"/>
        <v>5.8209999999999997</v>
      </c>
      <c r="U28" s="104">
        <v>3.2</v>
      </c>
      <c r="V28" s="104">
        <f t="shared" si="7"/>
        <v>3.2</v>
      </c>
      <c r="W28" s="105" t="s">
        <v>127</v>
      </c>
      <c r="X28" s="107">
        <v>0</v>
      </c>
      <c r="Y28" s="107">
        <v>1025</v>
      </c>
      <c r="Z28" s="107">
        <v>1186</v>
      </c>
      <c r="AA28" s="107">
        <v>1185</v>
      </c>
      <c r="AB28" s="107">
        <v>1187</v>
      </c>
      <c r="AC28" s="48" t="s">
        <v>90</v>
      </c>
      <c r="AD28" s="48" t="s">
        <v>90</v>
      </c>
      <c r="AE28" s="48" t="s">
        <v>90</v>
      </c>
      <c r="AF28" s="106" t="s">
        <v>90</v>
      </c>
      <c r="AG28" s="112">
        <v>48756228</v>
      </c>
      <c r="AH28" s="49">
        <f t="shared" si="9"/>
        <v>1336</v>
      </c>
      <c r="AI28" s="50">
        <f t="shared" si="8"/>
        <v>229.51382923896239</v>
      </c>
      <c r="AJ28" s="95">
        <v>0</v>
      </c>
      <c r="AK28" s="95">
        <v>1</v>
      </c>
      <c r="AL28" s="95">
        <v>1</v>
      </c>
      <c r="AM28" s="95">
        <v>1</v>
      </c>
      <c r="AN28" s="95">
        <v>1</v>
      </c>
      <c r="AO28" s="95">
        <v>0</v>
      </c>
      <c r="AP28" s="107">
        <v>11070039</v>
      </c>
      <c r="AQ28" s="107">
        <f t="shared" si="1"/>
        <v>0</v>
      </c>
      <c r="AR28" s="53">
        <v>1.1200000000000001</v>
      </c>
      <c r="AS28" s="52" t="s">
        <v>113</v>
      </c>
      <c r="AV28" s="58" t="s">
        <v>116</v>
      </c>
      <c r="AW28" s="58">
        <v>101.325</v>
      </c>
      <c r="AY28" s="97"/>
    </row>
    <row r="29" spans="1:51" x14ac:dyDescent="0.25">
      <c r="A29" s="94" t="s">
        <v>130</v>
      </c>
      <c r="B29" s="40">
        <v>2.75</v>
      </c>
      <c r="C29" s="40">
        <v>0.79166666666666896</v>
      </c>
      <c r="D29" s="102">
        <v>4</v>
      </c>
      <c r="E29" s="41">
        <f t="shared" si="0"/>
        <v>2.8169014084507045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133</v>
      </c>
      <c r="P29" s="103">
        <v>138</v>
      </c>
      <c r="Q29" s="103">
        <v>10905689</v>
      </c>
      <c r="R29" s="46">
        <f t="shared" si="4"/>
        <v>5815</v>
      </c>
      <c r="S29" s="47">
        <f t="shared" si="5"/>
        <v>139.56</v>
      </c>
      <c r="T29" s="47">
        <f t="shared" si="6"/>
        <v>5.8150000000000004</v>
      </c>
      <c r="U29" s="104">
        <v>2.8</v>
      </c>
      <c r="V29" s="104">
        <f t="shared" si="7"/>
        <v>2.8</v>
      </c>
      <c r="W29" s="105" t="s">
        <v>127</v>
      </c>
      <c r="X29" s="107">
        <v>0</v>
      </c>
      <c r="Y29" s="107">
        <v>1026</v>
      </c>
      <c r="Z29" s="107">
        <v>1187</v>
      </c>
      <c r="AA29" s="107">
        <v>1185</v>
      </c>
      <c r="AB29" s="107">
        <v>1187</v>
      </c>
      <c r="AC29" s="48" t="s">
        <v>90</v>
      </c>
      <c r="AD29" s="48" t="s">
        <v>90</v>
      </c>
      <c r="AE29" s="48" t="s">
        <v>90</v>
      </c>
      <c r="AF29" s="106" t="s">
        <v>90</v>
      </c>
      <c r="AG29" s="112">
        <v>48757588</v>
      </c>
      <c r="AH29" s="49">
        <f t="shared" si="9"/>
        <v>1360</v>
      </c>
      <c r="AI29" s="50">
        <f t="shared" si="8"/>
        <v>233.877901977644</v>
      </c>
      <c r="AJ29" s="95">
        <v>0</v>
      </c>
      <c r="AK29" s="95">
        <v>1</v>
      </c>
      <c r="AL29" s="95">
        <v>1</v>
      </c>
      <c r="AM29" s="95">
        <v>1</v>
      </c>
      <c r="AN29" s="95">
        <v>1</v>
      </c>
      <c r="AO29" s="95">
        <v>0</v>
      </c>
      <c r="AP29" s="107">
        <v>11070039</v>
      </c>
      <c r="AQ29" s="107">
        <f t="shared" si="1"/>
        <v>0</v>
      </c>
      <c r="AR29" s="51"/>
      <c r="AS29" s="52" t="s">
        <v>113</v>
      </c>
      <c r="AY29" s="97"/>
    </row>
    <row r="30" spans="1:51" x14ac:dyDescent="0.25">
      <c r="B30" s="40">
        <v>2.7916666666666701</v>
      </c>
      <c r="C30" s="40">
        <v>0.83333333333333703</v>
      </c>
      <c r="D30" s="102">
        <v>4</v>
      </c>
      <c r="E30" s="41">
        <f t="shared" si="0"/>
        <v>2.8169014084507045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134</v>
      </c>
      <c r="P30" s="103">
        <v>139</v>
      </c>
      <c r="Q30" s="103">
        <v>10911343</v>
      </c>
      <c r="R30" s="46">
        <f t="shared" si="4"/>
        <v>5654</v>
      </c>
      <c r="S30" s="47">
        <f t="shared" si="5"/>
        <v>135.696</v>
      </c>
      <c r="T30" s="47">
        <f t="shared" si="6"/>
        <v>5.6539999999999999</v>
      </c>
      <c r="U30" s="104">
        <v>2.5</v>
      </c>
      <c r="V30" s="104">
        <f t="shared" si="7"/>
        <v>2.5</v>
      </c>
      <c r="W30" s="105" t="s">
        <v>127</v>
      </c>
      <c r="X30" s="107">
        <v>0</v>
      </c>
      <c r="Y30" s="107">
        <v>1025</v>
      </c>
      <c r="Z30" s="107">
        <v>1187</v>
      </c>
      <c r="AA30" s="107">
        <v>1185</v>
      </c>
      <c r="AB30" s="107">
        <v>1187</v>
      </c>
      <c r="AC30" s="48" t="s">
        <v>90</v>
      </c>
      <c r="AD30" s="48" t="s">
        <v>90</v>
      </c>
      <c r="AE30" s="48" t="s">
        <v>90</v>
      </c>
      <c r="AF30" s="106" t="s">
        <v>90</v>
      </c>
      <c r="AG30" s="112">
        <v>48758900</v>
      </c>
      <c r="AH30" s="49">
        <f t="shared" si="9"/>
        <v>1312</v>
      </c>
      <c r="AI30" s="50">
        <f t="shared" si="8"/>
        <v>232.04810753448885</v>
      </c>
      <c r="AJ30" s="95">
        <v>0</v>
      </c>
      <c r="AK30" s="95">
        <v>1</v>
      </c>
      <c r="AL30" s="95">
        <v>1</v>
      </c>
      <c r="AM30" s="95">
        <v>1</v>
      </c>
      <c r="AN30" s="95">
        <v>1</v>
      </c>
      <c r="AO30" s="95">
        <v>0</v>
      </c>
      <c r="AP30" s="107">
        <v>11070039</v>
      </c>
      <c r="AQ30" s="107">
        <f t="shared" si="1"/>
        <v>0</v>
      </c>
      <c r="AR30" s="51"/>
      <c r="AS30" s="52" t="s">
        <v>113</v>
      </c>
      <c r="AV30" s="223" t="s">
        <v>117</v>
      </c>
      <c r="AW30" s="223"/>
      <c r="AY30" s="97"/>
    </row>
    <row r="31" spans="1:51" x14ac:dyDescent="0.25">
      <c r="B31" s="40">
        <v>2.8333333333333299</v>
      </c>
      <c r="C31" s="40">
        <v>0.875000000000004</v>
      </c>
      <c r="D31" s="102">
        <v>4</v>
      </c>
      <c r="E31" s="41">
        <f t="shared" si="0"/>
        <v>2.8169014084507045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130</v>
      </c>
      <c r="P31" s="103">
        <v>141</v>
      </c>
      <c r="Q31" s="103">
        <v>10917153</v>
      </c>
      <c r="R31" s="46">
        <f t="shared" si="4"/>
        <v>5810</v>
      </c>
      <c r="S31" s="47">
        <f t="shared" si="5"/>
        <v>139.44</v>
      </c>
      <c r="T31" s="47">
        <f t="shared" si="6"/>
        <v>5.81</v>
      </c>
      <c r="U31" s="104">
        <v>2.1</v>
      </c>
      <c r="V31" s="104">
        <f t="shared" si="7"/>
        <v>2.1</v>
      </c>
      <c r="W31" s="105" t="s">
        <v>127</v>
      </c>
      <c r="X31" s="107">
        <v>0</v>
      </c>
      <c r="Y31" s="107">
        <v>1076</v>
      </c>
      <c r="Z31" s="107">
        <v>1187</v>
      </c>
      <c r="AA31" s="107">
        <v>1185</v>
      </c>
      <c r="AB31" s="107">
        <v>1187</v>
      </c>
      <c r="AC31" s="48" t="s">
        <v>90</v>
      </c>
      <c r="AD31" s="48" t="s">
        <v>90</v>
      </c>
      <c r="AE31" s="48" t="s">
        <v>90</v>
      </c>
      <c r="AF31" s="106" t="s">
        <v>90</v>
      </c>
      <c r="AG31" s="112">
        <v>48760252</v>
      </c>
      <c r="AH31" s="49">
        <f t="shared" si="9"/>
        <v>1352</v>
      </c>
      <c r="AI31" s="50">
        <f t="shared" si="8"/>
        <v>232.70223752151463</v>
      </c>
      <c r="AJ31" s="95">
        <v>0</v>
      </c>
      <c r="AK31" s="95">
        <v>1</v>
      </c>
      <c r="AL31" s="95">
        <v>1</v>
      </c>
      <c r="AM31" s="95">
        <v>1</v>
      </c>
      <c r="AN31" s="95">
        <v>1</v>
      </c>
      <c r="AO31" s="95">
        <v>0</v>
      </c>
      <c r="AP31" s="107">
        <v>11070039</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131</v>
      </c>
      <c r="P32" s="103">
        <v>135</v>
      </c>
      <c r="Q32" s="103">
        <v>10922772</v>
      </c>
      <c r="R32" s="46">
        <f t="shared" si="4"/>
        <v>5619</v>
      </c>
      <c r="S32" s="47">
        <f t="shared" si="5"/>
        <v>134.85599999999999</v>
      </c>
      <c r="T32" s="47">
        <f t="shared" si="6"/>
        <v>5.6189999999999998</v>
      </c>
      <c r="U32" s="104">
        <v>1.8</v>
      </c>
      <c r="V32" s="104">
        <f t="shared" si="7"/>
        <v>1.8</v>
      </c>
      <c r="W32" s="105" t="s">
        <v>127</v>
      </c>
      <c r="X32" s="107">
        <v>0</v>
      </c>
      <c r="Y32" s="107">
        <v>1045</v>
      </c>
      <c r="Z32" s="107">
        <v>1185</v>
      </c>
      <c r="AA32" s="107">
        <v>1185</v>
      </c>
      <c r="AB32" s="107">
        <v>1186</v>
      </c>
      <c r="AC32" s="48" t="s">
        <v>90</v>
      </c>
      <c r="AD32" s="48" t="s">
        <v>90</v>
      </c>
      <c r="AE32" s="48" t="s">
        <v>90</v>
      </c>
      <c r="AF32" s="106" t="s">
        <v>90</v>
      </c>
      <c r="AG32" s="112">
        <v>48761588</v>
      </c>
      <c r="AH32" s="49">
        <f t="shared" si="9"/>
        <v>1336</v>
      </c>
      <c r="AI32" s="50">
        <f t="shared" si="8"/>
        <v>237.76472681971882</v>
      </c>
      <c r="AJ32" s="95">
        <v>0</v>
      </c>
      <c r="AK32" s="95">
        <v>1</v>
      </c>
      <c r="AL32" s="95">
        <v>1</v>
      </c>
      <c r="AM32" s="95">
        <v>1</v>
      </c>
      <c r="AN32" s="95">
        <v>1</v>
      </c>
      <c r="AO32" s="95">
        <v>0</v>
      </c>
      <c r="AP32" s="107">
        <v>11070039</v>
      </c>
      <c r="AQ32" s="107">
        <f t="shared" si="1"/>
        <v>0</v>
      </c>
      <c r="AR32" s="53">
        <v>1.1000000000000001</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134</v>
      </c>
      <c r="P33" s="103">
        <v>126</v>
      </c>
      <c r="Q33" s="103">
        <v>10928064</v>
      </c>
      <c r="R33" s="46">
        <f t="shared" si="4"/>
        <v>5292</v>
      </c>
      <c r="S33" s="47">
        <f t="shared" si="5"/>
        <v>127.008</v>
      </c>
      <c r="T33" s="47">
        <f t="shared" si="6"/>
        <v>5.2919999999999998</v>
      </c>
      <c r="U33" s="104">
        <v>2.2000000000000002</v>
      </c>
      <c r="V33" s="104">
        <f t="shared" si="7"/>
        <v>2.2000000000000002</v>
      </c>
      <c r="W33" s="105" t="s">
        <v>131</v>
      </c>
      <c r="X33" s="107">
        <v>0</v>
      </c>
      <c r="Y33" s="107">
        <v>0</v>
      </c>
      <c r="Z33" s="107">
        <v>1187</v>
      </c>
      <c r="AA33" s="107">
        <v>1185</v>
      </c>
      <c r="AB33" s="107">
        <v>1187</v>
      </c>
      <c r="AC33" s="48" t="s">
        <v>90</v>
      </c>
      <c r="AD33" s="48" t="s">
        <v>90</v>
      </c>
      <c r="AE33" s="48" t="s">
        <v>90</v>
      </c>
      <c r="AF33" s="106" t="s">
        <v>90</v>
      </c>
      <c r="AG33" s="112">
        <v>48762832</v>
      </c>
      <c r="AH33" s="49">
        <f t="shared" si="9"/>
        <v>1244</v>
      </c>
      <c r="AI33" s="50">
        <f t="shared" si="8"/>
        <v>235.07180650037793</v>
      </c>
      <c r="AJ33" s="95">
        <v>0</v>
      </c>
      <c r="AK33" s="95">
        <v>0</v>
      </c>
      <c r="AL33" s="95">
        <v>1</v>
      </c>
      <c r="AM33" s="95">
        <v>1</v>
      </c>
      <c r="AN33" s="95">
        <v>1</v>
      </c>
      <c r="AO33" s="95">
        <v>0.3</v>
      </c>
      <c r="AP33" s="107">
        <v>11070247</v>
      </c>
      <c r="AQ33" s="107">
        <f t="shared" si="1"/>
        <v>208</v>
      </c>
      <c r="AR33" s="51"/>
      <c r="AS33" s="52" t="s">
        <v>113</v>
      </c>
      <c r="AY33" s="97"/>
    </row>
    <row r="34" spans="2:51" x14ac:dyDescent="0.25">
      <c r="B34" s="40">
        <v>2.9583333333333299</v>
      </c>
      <c r="C34" s="40">
        <v>1</v>
      </c>
      <c r="D34" s="102">
        <v>4</v>
      </c>
      <c r="E34" s="41">
        <f t="shared" si="0"/>
        <v>2.8169014084507045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138</v>
      </c>
      <c r="P34" s="103">
        <v>124</v>
      </c>
      <c r="Q34" s="103">
        <v>10933125</v>
      </c>
      <c r="R34" s="46">
        <f t="shared" si="4"/>
        <v>5061</v>
      </c>
      <c r="S34" s="47">
        <f t="shared" si="5"/>
        <v>121.464</v>
      </c>
      <c r="T34" s="47">
        <f t="shared" si="6"/>
        <v>5.0609999999999999</v>
      </c>
      <c r="U34" s="104">
        <v>2.6</v>
      </c>
      <c r="V34" s="104">
        <f t="shared" si="7"/>
        <v>2.6</v>
      </c>
      <c r="W34" s="105" t="s">
        <v>131</v>
      </c>
      <c r="X34" s="107">
        <v>0</v>
      </c>
      <c r="Y34" s="107">
        <v>0</v>
      </c>
      <c r="Z34" s="107">
        <v>1187</v>
      </c>
      <c r="AA34" s="107">
        <v>1185</v>
      </c>
      <c r="AB34" s="107">
        <v>1187</v>
      </c>
      <c r="AC34" s="48" t="s">
        <v>90</v>
      </c>
      <c r="AD34" s="48" t="s">
        <v>90</v>
      </c>
      <c r="AE34" s="48" t="s">
        <v>90</v>
      </c>
      <c r="AF34" s="106" t="s">
        <v>90</v>
      </c>
      <c r="AG34" s="112">
        <v>48764048</v>
      </c>
      <c r="AH34" s="49">
        <f t="shared" si="9"/>
        <v>1216</v>
      </c>
      <c r="AI34" s="50">
        <f t="shared" si="8"/>
        <v>240.26872159652243</v>
      </c>
      <c r="AJ34" s="95">
        <v>0</v>
      </c>
      <c r="AK34" s="95">
        <v>0</v>
      </c>
      <c r="AL34" s="95">
        <v>1</v>
      </c>
      <c r="AM34" s="95">
        <v>1</v>
      </c>
      <c r="AN34" s="95">
        <v>1</v>
      </c>
      <c r="AO34" s="95">
        <v>0.3</v>
      </c>
      <c r="AP34" s="107">
        <v>11070471</v>
      </c>
      <c r="AQ34" s="107">
        <f t="shared" si="1"/>
        <v>224</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130620</v>
      </c>
      <c r="S35" s="65">
        <f>AVERAGE(S11:S34)</f>
        <v>130.62</v>
      </c>
      <c r="T35" s="65">
        <f>SUM(T11:T34)</f>
        <v>130.61999999999998</v>
      </c>
      <c r="U35" s="104"/>
      <c r="V35" s="91"/>
      <c r="W35" s="57"/>
      <c r="X35" s="85"/>
      <c r="Y35" s="86"/>
      <c r="Z35" s="86"/>
      <c r="AA35" s="86"/>
      <c r="AB35" s="87"/>
      <c r="AC35" s="85"/>
      <c r="AD35" s="86"/>
      <c r="AE35" s="87"/>
      <c r="AF35" s="88"/>
      <c r="AG35" s="66">
        <f>AG34-AG10</f>
        <v>30868</v>
      </c>
      <c r="AH35" s="67">
        <f>SUM(AH11:AH34)</f>
        <v>30868</v>
      </c>
      <c r="AI35" s="68">
        <f>$AH$35/$T35</f>
        <v>236.3190935538203</v>
      </c>
      <c r="AJ35" s="95"/>
      <c r="AK35" s="95"/>
      <c r="AL35" s="95"/>
      <c r="AM35" s="95"/>
      <c r="AN35" s="95"/>
      <c r="AO35" s="69"/>
      <c r="AP35" s="70">
        <f>AP34-AP10</f>
        <v>3018</v>
      </c>
      <c r="AQ35" s="71">
        <f>SUM(AQ11:AQ34)</f>
        <v>3018</v>
      </c>
      <c r="AR35" s="72">
        <f>AVERAGE(AR11:AR34)</f>
        <v>1.0566666666666666</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166</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237</v>
      </c>
      <c r="C44" s="99"/>
      <c r="D44" s="99"/>
      <c r="E44" s="99"/>
      <c r="F44" s="239"/>
      <c r="G44" s="23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239"/>
      <c r="D45" s="239"/>
      <c r="E45" s="239"/>
      <c r="F45" s="239"/>
      <c r="G45" s="23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168</v>
      </c>
      <c r="C46" s="239"/>
      <c r="D46" s="239"/>
      <c r="E46" s="239"/>
      <c r="F46" s="239"/>
      <c r="G46" s="239"/>
      <c r="H46" s="23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180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238</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8" t="s">
        <v>139</v>
      </c>
      <c r="C53" s="130"/>
      <c r="D53" s="130"/>
      <c r="E53" s="130"/>
      <c r="F53" s="130"/>
      <c r="G53" s="130"/>
      <c r="H53" s="130"/>
      <c r="I53" s="131"/>
      <c r="J53" s="131"/>
      <c r="K53" s="131"/>
      <c r="L53" s="131"/>
      <c r="M53" s="131"/>
      <c r="N53" s="131"/>
      <c r="O53" s="131"/>
      <c r="P53" s="131"/>
      <c r="Q53" s="131"/>
      <c r="R53" s="131"/>
      <c r="S53" s="83"/>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222</v>
      </c>
      <c r="C54" s="99"/>
      <c r="D54" s="99"/>
      <c r="E54" s="99"/>
      <c r="F54" s="99"/>
      <c r="G54" s="99"/>
      <c r="H54" s="99"/>
      <c r="I54" s="100"/>
      <c r="J54" s="100"/>
      <c r="K54" s="100"/>
      <c r="L54" s="100"/>
      <c r="M54" s="100"/>
      <c r="N54" s="100"/>
      <c r="O54" s="100"/>
      <c r="P54" s="100"/>
      <c r="Q54" s="100"/>
      <c r="R54" s="100"/>
      <c r="S54" s="156"/>
      <c r="T54" s="83"/>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99"/>
      <c r="H55" s="99"/>
      <c r="I55" s="100"/>
      <c r="J55" s="100"/>
      <c r="K55" s="100"/>
      <c r="L55" s="100"/>
      <c r="M55" s="100"/>
      <c r="N55" s="100"/>
      <c r="O55" s="100"/>
      <c r="P55" s="100"/>
      <c r="Q55" s="100"/>
      <c r="R55" s="100"/>
      <c r="S55" s="156"/>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221</v>
      </c>
      <c r="C56" s="99"/>
      <c r="D56" s="99"/>
      <c r="E56" s="99"/>
      <c r="F56" s="99"/>
      <c r="G56" s="99"/>
      <c r="H56" s="99"/>
      <c r="I56" s="100"/>
      <c r="J56" s="100"/>
      <c r="K56" s="100"/>
      <c r="L56" s="100"/>
      <c r="M56" s="100"/>
      <c r="N56" s="100"/>
      <c r="O56" s="100"/>
      <c r="P56" s="100"/>
      <c r="Q56" s="100"/>
      <c r="R56" s="100"/>
      <c r="S56" s="83"/>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4"/>
      <c r="C57" s="99"/>
      <c r="D57" s="99"/>
      <c r="E57" s="99"/>
      <c r="F57" s="99"/>
      <c r="G57" s="99"/>
      <c r="H57" s="99"/>
      <c r="I57" s="100"/>
      <c r="J57" s="100"/>
      <c r="K57" s="100"/>
      <c r="L57" s="100"/>
      <c r="M57" s="100"/>
      <c r="N57" s="100"/>
      <c r="O57" s="100"/>
      <c r="P57" s="100"/>
      <c r="Q57" s="100"/>
      <c r="R57" s="100"/>
      <c r="S57" s="83"/>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81"/>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81"/>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149"/>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A70" s="98"/>
      <c r="B70" s="117"/>
      <c r="C70" s="115"/>
      <c r="D70" s="109"/>
      <c r="E70" s="115"/>
      <c r="F70" s="115"/>
      <c r="G70" s="99"/>
      <c r="H70" s="99"/>
      <c r="I70" s="99"/>
      <c r="J70" s="100"/>
      <c r="K70" s="100"/>
      <c r="L70" s="100"/>
      <c r="M70" s="100"/>
      <c r="N70" s="100"/>
      <c r="O70" s="100"/>
      <c r="P70" s="100"/>
      <c r="Q70" s="100"/>
      <c r="R70" s="100"/>
      <c r="S70" s="100"/>
      <c r="T70" s="101"/>
      <c r="U70" s="79"/>
      <c r="V70" s="79"/>
      <c r="AS70" s="94"/>
      <c r="AT70" s="94"/>
      <c r="AU70" s="94"/>
      <c r="AV70" s="94"/>
      <c r="AW70" s="94"/>
      <c r="AX70" s="94"/>
      <c r="AY70" s="94"/>
    </row>
    <row r="71" spans="1:51" x14ac:dyDescent="0.25">
      <c r="A71" s="98"/>
      <c r="B71" s="118"/>
      <c r="C71" s="119"/>
      <c r="D71" s="120"/>
      <c r="E71" s="119"/>
      <c r="F71" s="119"/>
      <c r="G71" s="119"/>
      <c r="H71" s="119"/>
      <c r="I71" s="119"/>
      <c r="J71" s="121"/>
      <c r="K71" s="121"/>
      <c r="L71" s="121"/>
      <c r="M71" s="121"/>
      <c r="N71" s="121"/>
      <c r="O71" s="121"/>
      <c r="P71" s="121"/>
      <c r="Q71" s="121"/>
      <c r="R71" s="121"/>
      <c r="S71" s="121"/>
      <c r="T71" s="122"/>
      <c r="U71" s="123"/>
      <c r="V71" s="123"/>
      <c r="AS71" s="94"/>
      <c r="AT71" s="94"/>
      <c r="AU71" s="94"/>
      <c r="AV71" s="94"/>
      <c r="AW71" s="94"/>
      <c r="AX71" s="94"/>
      <c r="AY71" s="94"/>
    </row>
    <row r="72" spans="1:51" x14ac:dyDescent="0.25">
      <c r="A72" s="98"/>
      <c r="B72" s="118"/>
      <c r="C72" s="119"/>
      <c r="D72" s="120"/>
      <c r="E72" s="119"/>
      <c r="F72" s="119"/>
      <c r="G72" s="119"/>
      <c r="H72" s="119"/>
      <c r="I72" s="119"/>
      <c r="J72" s="121"/>
      <c r="K72" s="121"/>
      <c r="L72" s="121"/>
      <c r="M72" s="121"/>
      <c r="N72" s="121"/>
      <c r="O72" s="121"/>
      <c r="P72" s="121"/>
      <c r="Q72" s="121"/>
      <c r="R72" s="121"/>
      <c r="S72" s="121"/>
      <c r="T72" s="122"/>
      <c r="U72" s="123"/>
      <c r="V72" s="123"/>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O74" s="12"/>
      <c r="P74" s="96"/>
      <c r="Q74" s="96"/>
      <c r="AS74" s="94"/>
      <c r="AT74" s="94"/>
      <c r="AU74" s="94"/>
      <c r="AV74" s="94"/>
      <c r="AW74" s="94"/>
      <c r="AX74" s="94"/>
      <c r="AY74" s="94"/>
    </row>
    <row r="75" spans="1:51" x14ac:dyDescent="0.25">
      <c r="O75" s="12"/>
      <c r="P75" s="96"/>
      <c r="Q75" s="96"/>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R77" s="96"/>
      <c r="S77" s="96"/>
      <c r="AS77" s="94"/>
      <c r="AT77" s="94"/>
      <c r="AU77" s="94"/>
      <c r="AV77" s="94"/>
      <c r="AW77" s="94"/>
      <c r="AX77" s="94"/>
      <c r="AY77" s="94"/>
    </row>
    <row r="78" spans="1:51" x14ac:dyDescent="0.25">
      <c r="O78" s="12"/>
      <c r="P78" s="96"/>
      <c r="Q78" s="96"/>
      <c r="R78" s="96"/>
      <c r="S78" s="96"/>
      <c r="T78" s="96"/>
      <c r="AS78" s="94"/>
      <c r="AT78" s="94"/>
      <c r="AU78" s="94"/>
      <c r="AV78" s="94"/>
      <c r="AW78" s="94"/>
      <c r="AX78" s="94"/>
      <c r="AY78" s="94"/>
    </row>
    <row r="79" spans="1:51" x14ac:dyDescent="0.25">
      <c r="O79" s="12"/>
      <c r="P79" s="96"/>
      <c r="Q79" s="96"/>
      <c r="R79" s="96"/>
      <c r="S79" s="96"/>
      <c r="T79" s="96"/>
      <c r="AS79" s="94"/>
      <c r="AT79" s="94"/>
      <c r="AU79" s="94"/>
      <c r="AV79" s="94"/>
      <c r="AW79" s="94"/>
      <c r="AX79" s="94"/>
      <c r="AY79" s="94"/>
    </row>
    <row r="80" spans="1:51" x14ac:dyDescent="0.25">
      <c r="O80" s="12"/>
      <c r="P80" s="96"/>
      <c r="T80" s="96"/>
      <c r="AS80" s="94"/>
      <c r="AT80" s="94"/>
      <c r="AU80" s="94"/>
      <c r="AV80" s="94"/>
      <c r="AW80" s="94"/>
      <c r="AX80" s="94"/>
      <c r="AY80" s="94"/>
    </row>
    <row r="81" spans="15:51" x14ac:dyDescent="0.25">
      <c r="O81" s="96"/>
      <c r="Q81" s="96"/>
      <c r="R81" s="96"/>
      <c r="S81" s="96"/>
      <c r="AS81" s="94"/>
      <c r="AT81" s="94"/>
      <c r="AU81" s="94"/>
      <c r="AV81" s="94"/>
      <c r="AW81" s="94"/>
      <c r="AX81" s="94"/>
      <c r="AY81" s="94"/>
    </row>
    <row r="82" spans="15:51" x14ac:dyDescent="0.25">
      <c r="O82" s="12"/>
      <c r="P82" s="96"/>
      <c r="Q82" s="96"/>
      <c r="R82" s="96"/>
      <c r="S82" s="96"/>
      <c r="T82" s="96"/>
      <c r="AS82" s="94"/>
      <c r="AT82" s="94"/>
      <c r="AU82" s="94"/>
      <c r="AV82" s="94"/>
      <c r="AW82" s="94"/>
      <c r="AX82" s="94"/>
      <c r="AY82" s="94"/>
    </row>
    <row r="83" spans="15:51" x14ac:dyDescent="0.25">
      <c r="O83" s="12"/>
      <c r="P83" s="96"/>
      <c r="Q83" s="96"/>
      <c r="R83" s="96"/>
      <c r="S83" s="96"/>
      <c r="T83" s="96"/>
      <c r="U83" s="96"/>
      <c r="AS83" s="94"/>
      <c r="AT83" s="94"/>
      <c r="AU83" s="94"/>
      <c r="AV83" s="94"/>
      <c r="AW83" s="94"/>
      <c r="AX83" s="94"/>
      <c r="AY83" s="94"/>
    </row>
    <row r="84" spans="15:51" x14ac:dyDescent="0.25">
      <c r="O84" s="12"/>
      <c r="P84" s="96"/>
      <c r="T84" s="96"/>
      <c r="U84" s="96"/>
      <c r="AS84" s="94"/>
      <c r="AT84" s="94"/>
      <c r="AU84" s="94"/>
      <c r="AV84" s="94"/>
      <c r="AW84" s="94"/>
      <c r="AX84" s="94"/>
      <c r="AY84" s="94"/>
    </row>
    <row r="96" spans="15:51" x14ac:dyDescent="0.25">
      <c r="AS96" s="94"/>
      <c r="AT96" s="94"/>
      <c r="AU96" s="94"/>
      <c r="AV96" s="94"/>
      <c r="AW96" s="94"/>
      <c r="AX96" s="94"/>
      <c r="AY96" s="94"/>
    </row>
  </sheetData>
  <protectedRanges>
    <protectedRange sqref="S70:T73"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0:R73" name="Range2_12_1_6_1_1"/>
    <protectedRange sqref="L70:M73" name="Range2_2_12_1_7_1_1"/>
    <protectedRange sqref="AS11:AS15" name="Range1_4_1_1_1_1"/>
    <protectedRange sqref="J11:J15 J26:J34" name="Range1_1_2_1_10_1_1_1_1"/>
    <protectedRange sqref="S38:S69" name="Range2_12_3_1_1_1_1"/>
    <protectedRange sqref="D38:H38 N57:R69 N38:R52" name="Range2_12_1_3_1_1_1_1"/>
    <protectedRange sqref="I38:M38 E57:M69 E39:M43 E45:M52 F44:M44" name="Range2_2_12_1_6_1_1_1_1"/>
    <protectedRange sqref="D57:D69 D39:D43 D45:D52" name="Range2_1_1_1_1_11_1_1_1_1_1_1"/>
    <protectedRange sqref="C57:C69 C39:C43 C45: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0:K73" name="Range2_2_12_1_4_1_1_1_1_1_1_1_1_1_1_1_1_1_1_1"/>
    <protectedRange sqref="I70:I73" name="Range2_2_12_1_7_1_1_2_2_1_2"/>
    <protectedRange sqref="F70:H73" name="Range2_2_12_1_3_1_2_1_1_1_1_2_1_1_1_1_1_1_1_1_1_1_1"/>
    <protectedRange sqref="E70:E73"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Q10" name="Range1_16_3_1_1_1_1_1_4"/>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4" name="Range2_2_12_1_6_1_1_1_1_2"/>
    <protectedRange sqref="D44" name="Range2_1_1_1_1_11_1_1_1_1_1_1_2"/>
    <protectedRange sqref="C44" name="Range2_1_2_1_1_1_1_1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N56:R56" name="Range2_12_1_3_1_1_1_1_2_1_2_2_2_2_2_2_2"/>
    <protectedRange sqref="I56:M56" name="Range2_2_12_1_6_1_1_1_1_3_1_2_2_2_3_2_2_2"/>
    <protectedRange sqref="E56:H56" name="Range2_2_12_1_6_1_1_1_1_2_2_1_2_2_2_2_2_2_2"/>
    <protectedRange sqref="D56" name="Range2_1_1_1_1_11_1_1_1_1_1_1_2_2_1_2_2_2_2_2_2_2"/>
    <protectedRange sqref="C56" name="Range2_1_2_1_1_1_1_1_2_1_2_1_2_2_2_2_2_2_2"/>
    <protectedRange sqref="N55:R55" name="Range2_12_1_3_1_1_1_1_2_1_2_2_2_2_2_2_3_2_2_2"/>
    <protectedRange sqref="I55:M55" name="Range2_2_12_1_6_1_1_1_1_3_1_2_2_2_3_2_2_3_2_2_2"/>
    <protectedRange sqref="G55:H55" name="Range2_2_12_1_6_1_1_1_1_2_2_1_2_2_2_2_2_2_3_2_2_2"/>
    <protectedRange sqref="E55:F55" name="Range2_2_12_1_6_1_1_1_1_3_1_2_2_2_1_2_2_2_2_2_2_2_2_2_2"/>
    <protectedRange sqref="D55" name="Range2_1_1_1_1_11_1_1_1_1_1_1_3_1_2_2_2_1_2_2_2_2_2_2_2_2_2_2"/>
    <protectedRange sqref="C55" name="Range2_1_2_1_1_1_1_1_3_1_2_2_1_2_1_2_2_2_2_2_2_2_2_2_2"/>
    <protectedRange sqref="N53:R54" name="Range2_12_1_3_1_1_1_1_2_1_2_2_2_2_2_2_3_2_2_2_2_2"/>
    <protectedRange sqref="I53:M54" name="Range2_2_12_1_6_1_1_1_1_3_1_2_2_2_3_2_2_3_2_2_2_2_2"/>
    <protectedRange sqref="E53:H53 G54:H54" name="Range2_2_12_1_6_1_1_1_1_2_2_1_2_2_2_2_2_2_3_2_2_2_2_2"/>
    <protectedRange sqref="D53" name="Range2_1_1_1_1_11_1_1_1_1_1_1_2_2_1_2_2_2_2_2_2_3_2_2_2_2_2"/>
    <protectedRange sqref="E54:F54" name="Range2_2_12_1_6_1_1_1_1_3_1_2_2_2_1_2_2_2_2_2_2_2_2_2_2_2_2"/>
    <protectedRange sqref="D54" name="Range2_1_1_1_1_11_1_1_1_1_1_1_3_1_2_2_2_1_2_2_2_2_2_2_2_2_2_2_2_2"/>
    <protectedRange sqref="C53" name="Range2_1_2_1_1_1_1_1_2_1_2_1_2_2_2_2_2_2_3_2_2_2_2_2"/>
    <protectedRange sqref="C54" name="Range2_1_2_1_1_1_1_1_3_1_2_2_1_2_1_2_2_2_2_2_2_2_2_2_2_2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248" priority="36" operator="containsText" text="N/A">
      <formula>NOT(ISERROR(SEARCH("N/A",X11)))</formula>
    </cfRule>
    <cfRule type="cellIs" dxfId="247" priority="49" operator="equal">
      <formula>0</formula>
    </cfRule>
  </conditionalFormatting>
  <conditionalFormatting sqref="AC11:AE34 X11:Y34 AA11:AA34">
    <cfRule type="cellIs" dxfId="246" priority="48" operator="greaterThanOrEqual">
      <formula>1185</formula>
    </cfRule>
  </conditionalFormatting>
  <conditionalFormatting sqref="AC11:AE34 X11:Y34 AA11:AA34">
    <cfRule type="cellIs" dxfId="245" priority="47" operator="between">
      <formula>0.1</formula>
      <formula>1184</formula>
    </cfRule>
  </conditionalFormatting>
  <conditionalFormatting sqref="X8">
    <cfRule type="cellIs" dxfId="244" priority="46" operator="equal">
      <formula>0</formula>
    </cfRule>
  </conditionalFormatting>
  <conditionalFormatting sqref="X8">
    <cfRule type="cellIs" dxfId="243" priority="45" operator="greaterThan">
      <formula>1179</formula>
    </cfRule>
  </conditionalFormatting>
  <conditionalFormatting sqref="X8">
    <cfRule type="cellIs" dxfId="242" priority="44" operator="greaterThan">
      <formula>99</formula>
    </cfRule>
  </conditionalFormatting>
  <conditionalFormatting sqref="X8">
    <cfRule type="cellIs" dxfId="241" priority="43" operator="greaterThan">
      <formula>0.99</formula>
    </cfRule>
  </conditionalFormatting>
  <conditionalFormatting sqref="AB8">
    <cfRule type="cellIs" dxfId="240" priority="42" operator="equal">
      <formula>0</formula>
    </cfRule>
  </conditionalFormatting>
  <conditionalFormatting sqref="AB8">
    <cfRule type="cellIs" dxfId="239" priority="41" operator="greaterThan">
      <formula>1179</formula>
    </cfRule>
  </conditionalFormatting>
  <conditionalFormatting sqref="AB8">
    <cfRule type="cellIs" dxfId="238" priority="40" operator="greaterThan">
      <formula>99</formula>
    </cfRule>
  </conditionalFormatting>
  <conditionalFormatting sqref="AB8">
    <cfRule type="cellIs" dxfId="237" priority="39" operator="greaterThan">
      <formula>0.99</formula>
    </cfRule>
  </conditionalFormatting>
  <conditionalFormatting sqref="AH11:AH31">
    <cfRule type="cellIs" dxfId="236" priority="37" operator="greaterThan">
      <formula>$AH$8</formula>
    </cfRule>
    <cfRule type="cellIs" dxfId="235" priority="38" operator="greaterThan">
      <formula>$AH$8</formula>
    </cfRule>
  </conditionalFormatting>
  <conditionalFormatting sqref="AB11:AB34">
    <cfRule type="containsText" dxfId="234" priority="32" operator="containsText" text="N/A">
      <formula>NOT(ISERROR(SEARCH("N/A",AB11)))</formula>
    </cfRule>
    <cfRule type="cellIs" dxfId="233" priority="35" operator="equal">
      <formula>0</formula>
    </cfRule>
  </conditionalFormatting>
  <conditionalFormatting sqref="AB11:AB34">
    <cfRule type="cellIs" dxfId="232" priority="34" operator="greaterThanOrEqual">
      <formula>1185</formula>
    </cfRule>
  </conditionalFormatting>
  <conditionalFormatting sqref="AB11:AB34">
    <cfRule type="cellIs" dxfId="231" priority="33" operator="between">
      <formula>0.1</formula>
      <formula>1184</formula>
    </cfRule>
  </conditionalFormatting>
  <conditionalFormatting sqref="AO11:AO34 AN11:AN35">
    <cfRule type="cellIs" dxfId="230" priority="31" operator="equal">
      <formula>0</formula>
    </cfRule>
  </conditionalFormatting>
  <conditionalFormatting sqref="AO11:AO34 AN11:AN35">
    <cfRule type="cellIs" dxfId="229" priority="30" operator="greaterThan">
      <formula>1179</formula>
    </cfRule>
  </conditionalFormatting>
  <conditionalFormatting sqref="AO11:AO34 AN11:AN35">
    <cfRule type="cellIs" dxfId="228" priority="29" operator="greaterThan">
      <formula>99</formula>
    </cfRule>
  </conditionalFormatting>
  <conditionalFormatting sqref="AO11:AO34 AN11:AN35">
    <cfRule type="cellIs" dxfId="227" priority="28" operator="greaterThan">
      <formula>0.99</formula>
    </cfRule>
  </conditionalFormatting>
  <conditionalFormatting sqref="AQ11:AQ34">
    <cfRule type="cellIs" dxfId="226" priority="27" operator="equal">
      <formula>0</formula>
    </cfRule>
  </conditionalFormatting>
  <conditionalFormatting sqref="AQ11:AQ34">
    <cfRule type="cellIs" dxfId="225" priority="26" operator="greaterThan">
      <formula>1179</formula>
    </cfRule>
  </conditionalFormatting>
  <conditionalFormatting sqref="AQ11:AQ34">
    <cfRule type="cellIs" dxfId="224" priority="25" operator="greaterThan">
      <formula>99</formula>
    </cfRule>
  </conditionalFormatting>
  <conditionalFormatting sqref="AQ11:AQ34">
    <cfRule type="cellIs" dxfId="223" priority="24" operator="greaterThan">
      <formula>0.99</formula>
    </cfRule>
  </conditionalFormatting>
  <conditionalFormatting sqref="Z11:Z34">
    <cfRule type="containsText" dxfId="222" priority="20" operator="containsText" text="N/A">
      <formula>NOT(ISERROR(SEARCH("N/A",Z11)))</formula>
    </cfRule>
    <cfRule type="cellIs" dxfId="221" priority="23" operator="equal">
      <formula>0</formula>
    </cfRule>
  </conditionalFormatting>
  <conditionalFormatting sqref="Z11:Z34">
    <cfRule type="cellIs" dxfId="220" priority="22" operator="greaterThanOrEqual">
      <formula>1185</formula>
    </cfRule>
  </conditionalFormatting>
  <conditionalFormatting sqref="Z11:Z34">
    <cfRule type="cellIs" dxfId="219" priority="21" operator="between">
      <formula>0.1</formula>
      <formula>1184</formula>
    </cfRule>
  </conditionalFormatting>
  <conditionalFormatting sqref="AJ11:AN35">
    <cfRule type="cellIs" dxfId="218" priority="19" operator="equal">
      <formula>0</formula>
    </cfRule>
  </conditionalFormatting>
  <conditionalFormatting sqref="AJ11:AN35">
    <cfRule type="cellIs" dxfId="217" priority="18" operator="greaterThan">
      <formula>1179</formula>
    </cfRule>
  </conditionalFormatting>
  <conditionalFormatting sqref="AJ11:AN35">
    <cfRule type="cellIs" dxfId="216" priority="17" operator="greaterThan">
      <formula>99</formula>
    </cfRule>
  </conditionalFormatting>
  <conditionalFormatting sqref="AJ11:AN35">
    <cfRule type="cellIs" dxfId="215" priority="16" operator="greaterThan">
      <formula>0.99</formula>
    </cfRule>
  </conditionalFormatting>
  <conditionalFormatting sqref="AP11:AP34">
    <cfRule type="cellIs" dxfId="214" priority="15" operator="equal">
      <formula>0</formula>
    </cfRule>
  </conditionalFormatting>
  <conditionalFormatting sqref="AP11:AP34">
    <cfRule type="cellIs" dxfId="213" priority="14" operator="greaterThan">
      <formula>1179</formula>
    </cfRule>
  </conditionalFormatting>
  <conditionalFormatting sqref="AP11:AP34">
    <cfRule type="cellIs" dxfId="212" priority="13" operator="greaterThan">
      <formula>99</formula>
    </cfRule>
  </conditionalFormatting>
  <conditionalFormatting sqref="AP11:AP34">
    <cfRule type="cellIs" dxfId="211" priority="12" operator="greaterThan">
      <formula>0.99</formula>
    </cfRule>
  </conditionalFormatting>
  <conditionalFormatting sqref="AH32:AH34">
    <cfRule type="cellIs" dxfId="210" priority="10" operator="greaterThan">
      <formula>$AH$8</formula>
    </cfRule>
    <cfRule type="cellIs" dxfId="209" priority="11" operator="greaterThan">
      <formula>$AH$8</formula>
    </cfRule>
  </conditionalFormatting>
  <conditionalFormatting sqref="AI11:AI34">
    <cfRule type="cellIs" dxfId="208" priority="9" operator="greaterThan">
      <formula>$AI$8</formula>
    </cfRule>
  </conditionalFormatting>
  <conditionalFormatting sqref="AL32:AN34 AL11:AL34">
    <cfRule type="cellIs" dxfId="207" priority="8" operator="equal">
      <formula>0</formula>
    </cfRule>
  </conditionalFormatting>
  <conditionalFormatting sqref="AL32:AN34 AL11:AL34">
    <cfRule type="cellIs" dxfId="206" priority="7" operator="greaterThan">
      <formula>1179</formula>
    </cfRule>
  </conditionalFormatting>
  <conditionalFormatting sqref="AL32:AN34 AL11:AL34">
    <cfRule type="cellIs" dxfId="205" priority="6" operator="greaterThan">
      <formula>99</formula>
    </cfRule>
  </conditionalFormatting>
  <conditionalFormatting sqref="AL32:AN34 AL11:AL34">
    <cfRule type="cellIs" dxfId="204" priority="5" operator="greaterThan">
      <formula>0.99</formula>
    </cfRule>
  </conditionalFormatting>
  <conditionalFormatting sqref="AM16:AM34">
    <cfRule type="cellIs" dxfId="203" priority="4" operator="equal">
      <formula>0</formula>
    </cfRule>
  </conditionalFormatting>
  <conditionalFormatting sqref="AM16:AM34">
    <cfRule type="cellIs" dxfId="202" priority="3" operator="greaterThan">
      <formula>1179</formula>
    </cfRule>
  </conditionalFormatting>
  <conditionalFormatting sqref="AM16:AM34">
    <cfRule type="cellIs" dxfId="201" priority="2" operator="greaterThan">
      <formula>99</formula>
    </cfRule>
  </conditionalFormatting>
  <conditionalFormatting sqref="AM16:AM34">
    <cfRule type="cellIs" dxfId="200"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6"/>
  <sheetViews>
    <sheetView showWhiteSpace="0" topLeftCell="A40" zoomScaleNormal="100" workbookViewId="0">
      <selection activeCell="B53" sqref="B53:R56"/>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125</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87"/>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90" t="s">
        <v>10</v>
      </c>
      <c r="I7" s="108" t="s">
        <v>11</v>
      </c>
      <c r="J7" s="108" t="s">
        <v>12</v>
      </c>
      <c r="K7" s="108" t="s">
        <v>13</v>
      </c>
      <c r="L7" s="12"/>
      <c r="M7" s="12"/>
      <c r="N7" s="12"/>
      <c r="O7" s="190"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42579</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30836</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88" t="s">
        <v>51</v>
      </c>
      <c r="V9" s="188" t="s">
        <v>52</v>
      </c>
      <c r="W9" s="233" t="s">
        <v>53</v>
      </c>
      <c r="X9" s="234" t="s">
        <v>54</v>
      </c>
      <c r="Y9" s="235"/>
      <c r="Z9" s="235"/>
      <c r="AA9" s="235"/>
      <c r="AB9" s="235"/>
      <c r="AC9" s="235"/>
      <c r="AD9" s="235"/>
      <c r="AE9" s="236"/>
      <c r="AF9" s="186" t="s">
        <v>55</v>
      </c>
      <c r="AG9" s="186" t="s">
        <v>56</v>
      </c>
      <c r="AH9" s="222" t="s">
        <v>57</v>
      </c>
      <c r="AI9" s="237" t="s">
        <v>58</v>
      </c>
      <c r="AJ9" s="188" t="s">
        <v>59</v>
      </c>
      <c r="AK9" s="188" t="s">
        <v>60</v>
      </c>
      <c r="AL9" s="188" t="s">
        <v>61</v>
      </c>
      <c r="AM9" s="188" t="s">
        <v>62</v>
      </c>
      <c r="AN9" s="188" t="s">
        <v>63</v>
      </c>
      <c r="AO9" s="188" t="s">
        <v>64</v>
      </c>
      <c r="AP9" s="188" t="s">
        <v>65</v>
      </c>
      <c r="AQ9" s="220" t="s">
        <v>66</v>
      </c>
      <c r="AR9" s="188" t="s">
        <v>67</v>
      </c>
      <c r="AS9" s="222" t="s">
        <v>68</v>
      </c>
      <c r="AV9" s="35" t="s">
        <v>69</v>
      </c>
      <c r="AW9" s="35" t="s">
        <v>70</v>
      </c>
      <c r="AY9" s="36" t="s">
        <v>71</v>
      </c>
    </row>
    <row r="10" spans="2:51" x14ac:dyDescent="0.25">
      <c r="B10" s="188" t="s">
        <v>72</v>
      </c>
      <c r="C10" s="188" t="s">
        <v>73</v>
      </c>
      <c r="D10" s="188" t="s">
        <v>74</v>
      </c>
      <c r="E10" s="188" t="s">
        <v>75</v>
      </c>
      <c r="F10" s="188" t="s">
        <v>74</v>
      </c>
      <c r="G10" s="188" t="s">
        <v>75</v>
      </c>
      <c r="H10" s="216"/>
      <c r="I10" s="188" t="s">
        <v>75</v>
      </c>
      <c r="J10" s="188" t="s">
        <v>75</v>
      </c>
      <c r="K10" s="188" t="s">
        <v>75</v>
      </c>
      <c r="L10" s="28" t="s">
        <v>29</v>
      </c>
      <c r="M10" s="219"/>
      <c r="N10" s="28" t="s">
        <v>29</v>
      </c>
      <c r="O10" s="221"/>
      <c r="P10" s="221"/>
      <c r="Q10" s="1">
        <f>'JULY 27'!Q34</f>
        <v>10933125</v>
      </c>
      <c r="R10" s="230"/>
      <c r="S10" s="231"/>
      <c r="T10" s="232"/>
      <c r="U10" s="188" t="s">
        <v>75</v>
      </c>
      <c r="V10" s="188" t="s">
        <v>75</v>
      </c>
      <c r="W10" s="233"/>
      <c r="X10" s="37" t="s">
        <v>76</v>
      </c>
      <c r="Y10" s="37" t="s">
        <v>77</v>
      </c>
      <c r="Z10" s="37" t="s">
        <v>78</v>
      </c>
      <c r="AA10" s="37" t="s">
        <v>79</v>
      </c>
      <c r="AB10" s="37" t="s">
        <v>80</v>
      </c>
      <c r="AC10" s="37" t="s">
        <v>81</v>
      </c>
      <c r="AD10" s="37" t="s">
        <v>82</v>
      </c>
      <c r="AE10" s="37" t="s">
        <v>83</v>
      </c>
      <c r="AF10" s="38"/>
      <c r="AG10" s="1">
        <f>'JULY 27'!AG34</f>
        <v>48764048</v>
      </c>
      <c r="AH10" s="222"/>
      <c r="AI10" s="238"/>
      <c r="AJ10" s="188" t="s">
        <v>84</v>
      </c>
      <c r="AK10" s="188" t="s">
        <v>84</v>
      </c>
      <c r="AL10" s="188" t="s">
        <v>84</v>
      </c>
      <c r="AM10" s="188" t="s">
        <v>84</v>
      </c>
      <c r="AN10" s="188" t="s">
        <v>84</v>
      </c>
      <c r="AO10" s="188" t="s">
        <v>84</v>
      </c>
      <c r="AP10" s="1">
        <f>'JULY 27'!AP34</f>
        <v>11070471</v>
      </c>
      <c r="AQ10" s="221"/>
      <c r="AR10" s="189" t="s">
        <v>85</v>
      </c>
      <c r="AS10" s="222"/>
      <c r="AV10" s="39" t="s">
        <v>86</v>
      </c>
      <c r="AW10" s="39" t="s">
        <v>87</v>
      </c>
      <c r="AY10" s="80" t="s">
        <v>126</v>
      </c>
    </row>
    <row r="11" spans="2:51" x14ac:dyDescent="0.25">
      <c r="B11" s="40">
        <v>2</v>
      </c>
      <c r="C11" s="40">
        <v>4.1666666666666664E-2</v>
      </c>
      <c r="D11" s="102">
        <v>3</v>
      </c>
      <c r="E11" s="41">
        <f t="shared" ref="E11:E34" si="0">D11/1.42</f>
        <v>2.1126760563380285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135</v>
      </c>
      <c r="P11" s="103">
        <v>112</v>
      </c>
      <c r="Q11" s="103">
        <v>10937979</v>
      </c>
      <c r="R11" s="46">
        <f>IF(ISBLANK(Q11),"-",Q11-Q10)</f>
        <v>4854</v>
      </c>
      <c r="S11" s="47">
        <f>R11*24/1000</f>
        <v>116.496</v>
      </c>
      <c r="T11" s="47">
        <f>R11/1000</f>
        <v>4.8540000000000001</v>
      </c>
      <c r="U11" s="104">
        <v>3.9</v>
      </c>
      <c r="V11" s="104">
        <f>U11</f>
        <v>3.9</v>
      </c>
      <c r="W11" s="105" t="s">
        <v>131</v>
      </c>
      <c r="X11" s="107">
        <v>0</v>
      </c>
      <c r="Y11" s="107">
        <v>0</v>
      </c>
      <c r="Z11" s="107">
        <v>1054</v>
      </c>
      <c r="AA11" s="107">
        <v>1185</v>
      </c>
      <c r="AB11" s="107">
        <v>1187</v>
      </c>
      <c r="AC11" s="48" t="s">
        <v>90</v>
      </c>
      <c r="AD11" s="48" t="s">
        <v>90</v>
      </c>
      <c r="AE11" s="48" t="s">
        <v>90</v>
      </c>
      <c r="AF11" s="106" t="s">
        <v>90</v>
      </c>
      <c r="AG11" s="112">
        <v>48765188</v>
      </c>
      <c r="AH11" s="49">
        <f>IF(ISBLANK(AG11),"-",AG11-AG10)</f>
        <v>1140</v>
      </c>
      <c r="AI11" s="50">
        <f>AH11/T11</f>
        <v>234.85784919653892</v>
      </c>
      <c r="AJ11" s="95">
        <v>0</v>
      </c>
      <c r="AK11" s="95">
        <v>0</v>
      </c>
      <c r="AL11" s="95">
        <v>1</v>
      </c>
      <c r="AM11" s="95">
        <v>1</v>
      </c>
      <c r="AN11" s="95">
        <v>1</v>
      </c>
      <c r="AO11" s="95">
        <v>0.6</v>
      </c>
      <c r="AP11" s="107">
        <v>11071094</v>
      </c>
      <c r="AQ11" s="107">
        <f t="shared" ref="AQ11:AQ34" si="1">AP11-AP10</f>
        <v>623</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133</v>
      </c>
      <c r="P12" s="103">
        <v>108</v>
      </c>
      <c r="Q12" s="103">
        <v>10942536</v>
      </c>
      <c r="R12" s="46">
        <f t="shared" ref="R12:R34" si="4">IF(ISBLANK(Q12),"-",Q12-Q11)</f>
        <v>4557</v>
      </c>
      <c r="S12" s="47">
        <f t="shared" ref="S12:S34" si="5">R12*24/1000</f>
        <v>109.36799999999999</v>
      </c>
      <c r="T12" s="47">
        <f t="shared" ref="T12:T34" si="6">R12/1000</f>
        <v>4.5570000000000004</v>
      </c>
      <c r="U12" s="104">
        <v>5.4</v>
      </c>
      <c r="V12" s="104">
        <f t="shared" ref="V12:V34" si="7">U12</f>
        <v>5.4</v>
      </c>
      <c r="W12" s="105" t="s">
        <v>131</v>
      </c>
      <c r="X12" s="107">
        <v>0</v>
      </c>
      <c r="Y12" s="107">
        <v>0</v>
      </c>
      <c r="Z12" s="107">
        <v>1054</v>
      </c>
      <c r="AA12" s="107">
        <v>1185</v>
      </c>
      <c r="AB12" s="107">
        <v>1136</v>
      </c>
      <c r="AC12" s="48" t="s">
        <v>90</v>
      </c>
      <c r="AD12" s="48" t="s">
        <v>90</v>
      </c>
      <c r="AE12" s="48" t="s">
        <v>90</v>
      </c>
      <c r="AF12" s="106" t="s">
        <v>90</v>
      </c>
      <c r="AG12" s="112">
        <v>48766272</v>
      </c>
      <c r="AH12" s="49">
        <f>IF(ISBLANK(AG12),"-",AG12-AG11)</f>
        <v>1084</v>
      </c>
      <c r="AI12" s="50">
        <f t="shared" ref="AI12:AI34" si="8">AH12/T12</f>
        <v>237.87579547948209</v>
      </c>
      <c r="AJ12" s="95">
        <v>0</v>
      </c>
      <c r="AK12" s="95">
        <v>0</v>
      </c>
      <c r="AL12" s="95">
        <v>1</v>
      </c>
      <c r="AM12" s="95">
        <v>1</v>
      </c>
      <c r="AN12" s="95">
        <v>1</v>
      </c>
      <c r="AO12" s="95">
        <v>0.6</v>
      </c>
      <c r="AP12" s="107">
        <v>11071781</v>
      </c>
      <c r="AQ12" s="107">
        <f t="shared" si="1"/>
        <v>687</v>
      </c>
      <c r="AR12" s="110">
        <v>1.02</v>
      </c>
      <c r="AS12" s="52" t="s">
        <v>113</v>
      </c>
      <c r="AV12" s="39" t="s">
        <v>92</v>
      </c>
      <c r="AW12" s="39" t="s">
        <v>93</v>
      </c>
      <c r="AY12" s="80" t="s">
        <v>124</v>
      </c>
    </row>
    <row r="13" spans="2:51" x14ac:dyDescent="0.25">
      <c r="B13" s="40">
        <v>2.0833333333333299</v>
      </c>
      <c r="C13" s="40">
        <v>0.125</v>
      </c>
      <c r="D13" s="102">
        <v>4</v>
      </c>
      <c r="E13" s="41">
        <f t="shared" si="0"/>
        <v>2.8169014084507045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133</v>
      </c>
      <c r="P13" s="103">
        <v>108</v>
      </c>
      <c r="Q13" s="103">
        <v>10946856</v>
      </c>
      <c r="R13" s="46">
        <f t="shared" si="4"/>
        <v>4320</v>
      </c>
      <c r="S13" s="47">
        <f t="shared" si="5"/>
        <v>103.68</v>
      </c>
      <c r="T13" s="47">
        <f t="shared" si="6"/>
        <v>4.32</v>
      </c>
      <c r="U13" s="104">
        <v>7</v>
      </c>
      <c r="V13" s="104">
        <f t="shared" si="7"/>
        <v>7</v>
      </c>
      <c r="W13" s="105" t="s">
        <v>131</v>
      </c>
      <c r="X13" s="107">
        <v>0</v>
      </c>
      <c r="Y13" s="107">
        <v>0</v>
      </c>
      <c r="Z13" s="107">
        <v>1056</v>
      </c>
      <c r="AA13" s="107">
        <v>1185</v>
      </c>
      <c r="AB13" s="107">
        <v>1137</v>
      </c>
      <c r="AC13" s="48" t="s">
        <v>90</v>
      </c>
      <c r="AD13" s="48" t="s">
        <v>90</v>
      </c>
      <c r="AE13" s="48" t="s">
        <v>90</v>
      </c>
      <c r="AF13" s="106" t="s">
        <v>90</v>
      </c>
      <c r="AG13" s="112">
        <v>48767324</v>
      </c>
      <c r="AH13" s="49">
        <f>IF(ISBLANK(AG13),"-",AG13-AG12)</f>
        <v>1052</v>
      </c>
      <c r="AI13" s="50">
        <f t="shared" si="8"/>
        <v>243.5185185185185</v>
      </c>
      <c r="AJ13" s="95">
        <v>0</v>
      </c>
      <c r="AK13" s="95">
        <v>0</v>
      </c>
      <c r="AL13" s="95">
        <v>1</v>
      </c>
      <c r="AM13" s="95">
        <v>1</v>
      </c>
      <c r="AN13" s="95">
        <v>1</v>
      </c>
      <c r="AO13" s="95">
        <v>0.6</v>
      </c>
      <c r="AP13" s="107">
        <v>11072486</v>
      </c>
      <c r="AQ13" s="107">
        <f t="shared" si="1"/>
        <v>705</v>
      </c>
      <c r="AR13" s="51"/>
      <c r="AS13" s="52" t="s">
        <v>113</v>
      </c>
      <c r="AV13" s="39" t="s">
        <v>94</v>
      </c>
      <c r="AW13" s="39" t="s">
        <v>95</v>
      </c>
      <c r="AY13" s="80" t="s">
        <v>129</v>
      </c>
    </row>
    <row r="14" spans="2:51" x14ac:dyDescent="0.25">
      <c r="B14" s="40">
        <v>2.125</v>
      </c>
      <c r="C14" s="40">
        <v>0.16666666666666699</v>
      </c>
      <c r="D14" s="102">
        <v>4</v>
      </c>
      <c r="E14" s="41">
        <f t="shared" si="0"/>
        <v>2.8169014084507045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119</v>
      </c>
      <c r="P14" s="103">
        <v>115</v>
      </c>
      <c r="Q14" s="103">
        <v>10951062</v>
      </c>
      <c r="R14" s="46">
        <f t="shared" si="4"/>
        <v>4206</v>
      </c>
      <c r="S14" s="47">
        <f t="shared" si="5"/>
        <v>100.944</v>
      </c>
      <c r="T14" s="47">
        <f t="shared" si="6"/>
        <v>4.2060000000000004</v>
      </c>
      <c r="U14" s="104">
        <v>8.6</v>
      </c>
      <c r="V14" s="104">
        <f t="shared" si="7"/>
        <v>8.6</v>
      </c>
      <c r="W14" s="105" t="s">
        <v>131</v>
      </c>
      <c r="X14" s="107">
        <v>0</v>
      </c>
      <c r="Y14" s="107">
        <v>0</v>
      </c>
      <c r="Z14" s="107">
        <v>1077</v>
      </c>
      <c r="AA14" s="107">
        <v>1185</v>
      </c>
      <c r="AB14" s="107">
        <v>1187</v>
      </c>
      <c r="AC14" s="48" t="s">
        <v>90</v>
      </c>
      <c r="AD14" s="48" t="s">
        <v>90</v>
      </c>
      <c r="AE14" s="48" t="s">
        <v>90</v>
      </c>
      <c r="AF14" s="106" t="s">
        <v>90</v>
      </c>
      <c r="AG14" s="112">
        <v>48768428</v>
      </c>
      <c r="AH14" s="49">
        <f t="shared" ref="AH14:AH34" si="9">IF(ISBLANK(AG14),"-",AG14-AG13)</f>
        <v>1104</v>
      </c>
      <c r="AI14" s="50">
        <f t="shared" si="8"/>
        <v>262.48216833095574</v>
      </c>
      <c r="AJ14" s="95">
        <v>0</v>
      </c>
      <c r="AK14" s="95">
        <v>0</v>
      </c>
      <c r="AL14" s="95">
        <v>1</v>
      </c>
      <c r="AM14" s="95">
        <v>1</v>
      </c>
      <c r="AN14" s="95">
        <v>1</v>
      </c>
      <c r="AO14" s="95">
        <v>0.6</v>
      </c>
      <c r="AP14" s="107">
        <v>11073130</v>
      </c>
      <c r="AQ14" s="107">
        <f>AP14-AP13</f>
        <v>644</v>
      </c>
      <c r="AR14" s="51"/>
      <c r="AS14" s="52" t="s">
        <v>113</v>
      </c>
      <c r="AT14" s="54"/>
      <c r="AV14" s="39" t="s">
        <v>96</v>
      </c>
      <c r="AW14" s="39" t="s">
        <v>97</v>
      </c>
      <c r="AY14" s="80" t="s">
        <v>226</v>
      </c>
    </row>
    <row r="15" spans="2:51" ht="14.25" customHeight="1" x14ac:dyDescent="0.25">
      <c r="B15" s="40">
        <v>2.1666666666666701</v>
      </c>
      <c r="C15" s="40">
        <v>0.20833333333333301</v>
      </c>
      <c r="D15" s="102">
        <v>4</v>
      </c>
      <c r="E15" s="41">
        <f t="shared" si="0"/>
        <v>2.8169014084507045</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128</v>
      </c>
      <c r="P15" s="103">
        <v>124</v>
      </c>
      <c r="Q15" s="103">
        <v>10955536</v>
      </c>
      <c r="R15" s="46">
        <f t="shared" si="4"/>
        <v>4474</v>
      </c>
      <c r="S15" s="47">
        <f t="shared" si="5"/>
        <v>107.376</v>
      </c>
      <c r="T15" s="47">
        <f t="shared" si="6"/>
        <v>4.4740000000000002</v>
      </c>
      <c r="U15" s="104">
        <v>9.5</v>
      </c>
      <c r="V15" s="104">
        <f t="shared" si="7"/>
        <v>9.5</v>
      </c>
      <c r="W15" s="105" t="s">
        <v>131</v>
      </c>
      <c r="X15" s="107">
        <v>0</v>
      </c>
      <c r="Y15" s="107">
        <v>0</v>
      </c>
      <c r="Z15" s="107">
        <v>1096</v>
      </c>
      <c r="AA15" s="107">
        <v>1185</v>
      </c>
      <c r="AB15" s="107">
        <v>1187</v>
      </c>
      <c r="AC15" s="48" t="s">
        <v>90</v>
      </c>
      <c r="AD15" s="48" t="s">
        <v>90</v>
      </c>
      <c r="AE15" s="48" t="s">
        <v>90</v>
      </c>
      <c r="AF15" s="106" t="s">
        <v>90</v>
      </c>
      <c r="AG15" s="112">
        <v>48769554</v>
      </c>
      <c r="AH15" s="49">
        <f t="shared" si="9"/>
        <v>1126</v>
      </c>
      <c r="AI15" s="50">
        <f t="shared" si="8"/>
        <v>251.67635225748771</v>
      </c>
      <c r="AJ15" s="95">
        <v>0</v>
      </c>
      <c r="AK15" s="95">
        <v>0</v>
      </c>
      <c r="AL15" s="95">
        <v>1</v>
      </c>
      <c r="AM15" s="95">
        <v>1</v>
      </c>
      <c r="AN15" s="95">
        <v>1</v>
      </c>
      <c r="AO15" s="95">
        <v>0.6</v>
      </c>
      <c r="AP15" s="107">
        <v>11073356</v>
      </c>
      <c r="AQ15" s="107">
        <f>AP15-AP14</f>
        <v>226</v>
      </c>
      <c r="AR15" s="51"/>
      <c r="AS15" s="52" t="s">
        <v>113</v>
      </c>
      <c r="AV15" s="39" t="s">
        <v>98</v>
      </c>
      <c r="AW15" s="39" t="s">
        <v>99</v>
      </c>
      <c r="AY15" s="94"/>
    </row>
    <row r="16" spans="2:51" x14ac:dyDescent="0.25">
      <c r="B16" s="40">
        <v>2.2083333333333299</v>
      </c>
      <c r="C16" s="40">
        <v>0.25</v>
      </c>
      <c r="D16" s="102">
        <v>4</v>
      </c>
      <c r="E16" s="41">
        <f t="shared" si="0"/>
        <v>2.8169014084507045</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139</v>
      </c>
      <c r="P16" s="103">
        <v>136</v>
      </c>
      <c r="Q16" s="103">
        <v>10960208</v>
      </c>
      <c r="R16" s="46">
        <f t="shared" si="4"/>
        <v>4672</v>
      </c>
      <c r="S16" s="47">
        <f t="shared" si="5"/>
        <v>112.128</v>
      </c>
      <c r="T16" s="47">
        <f t="shared" si="6"/>
        <v>4.6719999999999997</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48770884</v>
      </c>
      <c r="AH16" s="49">
        <f t="shared" si="9"/>
        <v>1330</v>
      </c>
      <c r="AI16" s="50">
        <f t="shared" si="8"/>
        <v>284.67465753424659</v>
      </c>
      <c r="AJ16" s="95">
        <v>0</v>
      </c>
      <c r="AK16" s="95">
        <v>0</v>
      </c>
      <c r="AL16" s="95">
        <v>1</v>
      </c>
      <c r="AM16" s="95">
        <v>1</v>
      </c>
      <c r="AN16" s="95">
        <v>1</v>
      </c>
      <c r="AO16" s="95">
        <v>0</v>
      </c>
      <c r="AP16" s="107">
        <v>11073356</v>
      </c>
      <c r="AQ16" s="107">
        <f>AP16-AP15</f>
        <v>0</v>
      </c>
      <c r="AR16" s="53">
        <v>1.0900000000000001</v>
      </c>
      <c r="AS16" s="52" t="s">
        <v>101</v>
      </c>
      <c r="AV16" s="39" t="s">
        <v>102</v>
      </c>
      <c r="AW16" s="39" t="s">
        <v>103</v>
      </c>
      <c r="AY16" s="94"/>
    </row>
    <row r="17" spans="1:51" x14ac:dyDescent="0.25">
      <c r="B17" s="40">
        <v>2.25</v>
      </c>
      <c r="C17" s="40">
        <v>0.29166666666666702</v>
      </c>
      <c r="D17" s="102">
        <v>4</v>
      </c>
      <c r="E17" s="41">
        <f t="shared" si="0"/>
        <v>2.8169014084507045</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136</v>
      </c>
      <c r="P17" s="103">
        <v>139</v>
      </c>
      <c r="Q17" s="103">
        <v>10966225</v>
      </c>
      <c r="R17" s="46">
        <f t="shared" si="4"/>
        <v>6017</v>
      </c>
      <c r="S17" s="47">
        <f t="shared" si="5"/>
        <v>144.40799999999999</v>
      </c>
      <c r="T17" s="47">
        <f t="shared" si="6"/>
        <v>6.0170000000000003</v>
      </c>
      <c r="U17" s="104">
        <v>9</v>
      </c>
      <c r="V17" s="104">
        <f t="shared" si="7"/>
        <v>9</v>
      </c>
      <c r="W17" s="105" t="s">
        <v>127</v>
      </c>
      <c r="X17" s="107">
        <v>1017</v>
      </c>
      <c r="Y17" s="107">
        <v>0</v>
      </c>
      <c r="Z17" s="107">
        <v>1187</v>
      </c>
      <c r="AA17" s="107">
        <v>1185</v>
      </c>
      <c r="AB17" s="107">
        <v>1187</v>
      </c>
      <c r="AC17" s="48" t="s">
        <v>90</v>
      </c>
      <c r="AD17" s="48" t="s">
        <v>90</v>
      </c>
      <c r="AE17" s="48" t="s">
        <v>90</v>
      </c>
      <c r="AF17" s="106" t="s">
        <v>90</v>
      </c>
      <c r="AG17" s="112">
        <v>48772240</v>
      </c>
      <c r="AH17" s="49">
        <f t="shared" si="9"/>
        <v>1356</v>
      </c>
      <c r="AI17" s="50">
        <f t="shared" si="8"/>
        <v>225.36147581851421</v>
      </c>
      <c r="AJ17" s="95">
        <v>1</v>
      </c>
      <c r="AK17" s="95">
        <v>0</v>
      </c>
      <c r="AL17" s="95">
        <v>1</v>
      </c>
      <c r="AM17" s="95">
        <v>1</v>
      </c>
      <c r="AN17" s="95">
        <v>1</v>
      </c>
      <c r="AO17" s="95">
        <v>0</v>
      </c>
      <c r="AP17" s="107">
        <v>11073356</v>
      </c>
      <c r="AQ17" s="107">
        <f t="shared" si="1"/>
        <v>0</v>
      </c>
      <c r="AR17" s="51"/>
      <c r="AS17" s="52" t="s">
        <v>101</v>
      </c>
      <c r="AT17" s="54"/>
      <c r="AV17" s="39" t="s">
        <v>104</v>
      </c>
      <c r="AW17" s="39" t="s">
        <v>105</v>
      </c>
      <c r="AY17" s="97"/>
    </row>
    <row r="18" spans="1:51" x14ac:dyDescent="0.25">
      <c r="B18" s="40">
        <v>2.2916666666666701</v>
      </c>
      <c r="C18" s="40">
        <v>0.33333333333333298</v>
      </c>
      <c r="D18" s="102">
        <v>4</v>
      </c>
      <c r="E18" s="41">
        <f t="shared" si="0"/>
        <v>2.8169014084507045</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132</v>
      </c>
      <c r="P18" s="103">
        <v>142</v>
      </c>
      <c r="Q18" s="103">
        <v>10972266</v>
      </c>
      <c r="R18" s="46">
        <f t="shared" si="4"/>
        <v>6041</v>
      </c>
      <c r="S18" s="47">
        <f t="shared" si="5"/>
        <v>144.98400000000001</v>
      </c>
      <c r="T18" s="47">
        <f t="shared" si="6"/>
        <v>6.0410000000000004</v>
      </c>
      <c r="U18" s="104">
        <v>8.5</v>
      </c>
      <c r="V18" s="104">
        <f t="shared" si="7"/>
        <v>8.5</v>
      </c>
      <c r="W18" s="105" t="s">
        <v>127</v>
      </c>
      <c r="X18" s="107">
        <v>1037</v>
      </c>
      <c r="Y18" s="107">
        <v>0</v>
      </c>
      <c r="Z18" s="107">
        <v>1187</v>
      </c>
      <c r="AA18" s="107">
        <v>1185</v>
      </c>
      <c r="AB18" s="107">
        <v>1187</v>
      </c>
      <c r="AC18" s="48" t="s">
        <v>90</v>
      </c>
      <c r="AD18" s="48" t="s">
        <v>90</v>
      </c>
      <c r="AE18" s="48" t="s">
        <v>90</v>
      </c>
      <c r="AF18" s="106" t="s">
        <v>90</v>
      </c>
      <c r="AG18" s="112">
        <v>48773604</v>
      </c>
      <c r="AH18" s="49">
        <f t="shared" si="9"/>
        <v>1364</v>
      </c>
      <c r="AI18" s="50">
        <f t="shared" si="8"/>
        <v>225.79043204767422</v>
      </c>
      <c r="AJ18" s="95">
        <v>1</v>
      </c>
      <c r="AK18" s="95">
        <v>0</v>
      </c>
      <c r="AL18" s="95">
        <v>1</v>
      </c>
      <c r="AM18" s="95">
        <v>1</v>
      </c>
      <c r="AN18" s="95">
        <v>1</v>
      </c>
      <c r="AO18" s="95">
        <v>0</v>
      </c>
      <c r="AP18" s="107">
        <v>11073356</v>
      </c>
      <c r="AQ18" s="107">
        <f t="shared" si="1"/>
        <v>0</v>
      </c>
      <c r="AR18" s="51"/>
      <c r="AS18" s="52" t="s">
        <v>101</v>
      </c>
      <c r="AV18" s="39" t="s">
        <v>106</v>
      </c>
      <c r="AW18" s="39" t="s">
        <v>107</v>
      </c>
      <c r="AY18" s="97"/>
    </row>
    <row r="19" spans="1:51" x14ac:dyDescent="0.25">
      <c r="A19" s="94" t="s">
        <v>130</v>
      </c>
      <c r="B19" s="40">
        <v>2.3333333333333299</v>
      </c>
      <c r="C19" s="40">
        <v>0.375</v>
      </c>
      <c r="D19" s="102">
        <v>4</v>
      </c>
      <c r="E19" s="41">
        <f t="shared" si="0"/>
        <v>2.8169014084507045</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131</v>
      </c>
      <c r="P19" s="103">
        <v>142</v>
      </c>
      <c r="Q19" s="103">
        <v>10978244</v>
      </c>
      <c r="R19" s="46">
        <f t="shared" si="4"/>
        <v>5978</v>
      </c>
      <c r="S19" s="47">
        <f t="shared" si="5"/>
        <v>143.47200000000001</v>
      </c>
      <c r="T19" s="47">
        <f t="shared" si="6"/>
        <v>5.9779999999999998</v>
      </c>
      <c r="U19" s="104">
        <v>7.9</v>
      </c>
      <c r="V19" s="104">
        <f t="shared" si="7"/>
        <v>7.9</v>
      </c>
      <c r="W19" s="105" t="s">
        <v>127</v>
      </c>
      <c r="X19" s="107">
        <v>1037</v>
      </c>
      <c r="Y19" s="107">
        <v>0</v>
      </c>
      <c r="Z19" s="107">
        <v>1187</v>
      </c>
      <c r="AA19" s="107">
        <v>1185</v>
      </c>
      <c r="AB19" s="107">
        <v>1187</v>
      </c>
      <c r="AC19" s="48" t="s">
        <v>90</v>
      </c>
      <c r="AD19" s="48" t="s">
        <v>90</v>
      </c>
      <c r="AE19" s="48" t="s">
        <v>90</v>
      </c>
      <c r="AF19" s="106" t="s">
        <v>90</v>
      </c>
      <c r="AG19" s="112">
        <v>48774972</v>
      </c>
      <c r="AH19" s="49">
        <f t="shared" si="9"/>
        <v>1368</v>
      </c>
      <c r="AI19" s="50">
        <f t="shared" si="8"/>
        <v>228.83907661425226</v>
      </c>
      <c r="AJ19" s="95">
        <v>1</v>
      </c>
      <c r="AK19" s="95">
        <v>0</v>
      </c>
      <c r="AL19" s="95">
        <v>1</v>
      </c>
      <c r="AM19" s="95">
        <v>1</v>
      </c>
      <c r="AN19" s="95">
        <v>1</v>
      </c>
      <c r="AO19" s="95">
        <v>0</v>
      </c>
      <c r="AP19" s="107">
        <v>11073356</v>
      </c>
      <c r="AQ19" s="107">
        <f t="shared" si="1"/>
        <v>0</v>
      </c>
      <c r="AR19" s="51"/>
      <c r="AS19" s="52" t="s">
        <v>101</v>
      </c>
      <c r="AV19" s="39" t="s">
        <v>108</v>
      </c>
      <c r="AW19" s="39" t="s">
        <v>109</v>
      </c>
      <c r="AY19" s="97"/>
    </row>
    <row r="20" spans="1:51" x14ac:dyDescent="0.25">
      <c r="B20" s="40">
        <v>2.375</v>
      </c>
      <c r="C20" s="40">
        <v>0.41666666666666669</v>
      </c>
      <c r="D20" s="102">
        <v>4</v>
      </c>
      <c r="E20" s="41">
        <f t="shared" si="0"/>
        <v>2.8169014084507045</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135</v>
      </c>
      <c r="P20" s="103">
        <v>142</v>
      </c>
      <c r="Q20" s="103">
        <v>10984241</v>
      </c>
      <c r="R20" s="46">
        <f t="shared" si="4"/>
        <v>5997</v>
      </c>
      <c r="S20" s="47">
        <f t="shared" si="5"/>
        <v>143.928</v>
      </c>
      <c r="T20" s="47">
        <f t="shared" si="6"/>
        <v>5.9969999999999999</v>
      </c>
      <c r="U20" s="104">
        <v>7.3</v>
      </c>
      <c r="V20" s="104">
        <f t="shared" si="7"/>
        <v>7.3</v>
      </c>
      <c r="W20" s="105" t="s">
        <v>127</v>
      </c>
      <c r="X20" s="107">
        <v>1026</v>
      </c>
      <c r="Y20" s="107">
        <v>0</v>
      </c>
      <c r="Z20" s="107">
        <v>1187</v>
      </c>
      <c r="AA20" s="107">
        <v>1185</v>
      </c>
      <c r="AB20" s="107">
        <v>1187</v>
      </c>
      <c r="AC20" s="48" t="s">
        <v>90</v>
      </c>
      <c r="AD20" s="48" t="s">
        <v>90</v>
      </c>
      <c r="AE20" s="48" t="s">
        <v>90</v>
      </c>
      <c r="AF20" s="106" t="s">
        <v>90</v>
      </c>
      <c r="AG20" s="112">
        <v>48776340</v>
      </c>
      <c r="AH20" s="49">
        <f t="shared" si="9"/>
        <v>1368</v>
      </c>
      <c r="AI20" s="50">
        <f t="shared" si="8"/>
        <v>228.11405702851425</v>
      </c>
      <c r="AJ20" s="95">
        <v>1</v>
      </c>
      <c r="AK20" s="95">
        <v>0</v>
      </c>
      <c r="AL20" s="95">
        <v>1</v>
      </c>
      <c r="AM20" s="95">
        <v>1</v>
      </c>
      <c r="AN20" s="95">
        <v>1</v>
      </c>
      <c r="AO20" s="95">
        <v>0</v>
      </c>
      <c r="AP20" s="107">
        <v>11073356</v>
      </c>
      <c r="AQ20" s="107">
        <v>0</v>
      </c>
      <c r="AR20" s="53">
        <v>1.1399999999999999</v>
      </c>
      <c r="AS20" s="52" t="s">
        <v>130</v>
      </c>
      <c r="AY20" s="97"/>
    </row>
    <row r="21" spans="1:51" x14ac:dyDescent="0.25">
      <c r="B21" s="40">
        <v>2.4166666666666701</v>
      </c>
      <c r="C21" s="40">
        <v>0.45833333333333298</v>
      </c>
      <c r="D21" s="102">
        <v>4</v>
      </c>
      <c r="E21" s="41">
        <f t="shared" si="0"/>
        <v>2.8169014084507045</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131</v>
      </c>
      <c r="P21" s="103">
        <v>140</v>
      </c>
      <c r="Q21" s="103">
        <v>10990150</v>
      </c>
      <c r="R21" s="46">
        <f t="shared" si="4"/>
        <v>5909</v>
      </c>
      <c r="S21" s="47">
        <f t="shared" si="5"/>
        <v>141.816</v>
      </c>
      <c r="T21" s="47">
        <f t="shared" si="6"/>
        <v>5.9089999999999998</v>
      </c>
      <c r="U21" s="104">
        <v>6.7</v>
      </c>
      <c r="V21" s="104">
        <f t="shared" si="7"/>
        <v>6.7</v>
      </c>
      <c r="W21" s="105" t="s">
        <v>127</v>
      </c>
      <c r="X21" s="107">
        <v>1047</v>
      </c>
      <c r="Y21" s="107">
        <v>0</v>
      </c>
      <c r="Z21" s="107">
        <v>1187</v>
      </c>
      <c r="AA21" s="107">
        <v>1185</v>
      </c>
      <c r="AB21" s="107">
        <v>1187</v>
      </c>
      <c r="AC21" s="48" t="s">
        <v>90</v>
      </c>
      <c r="AD21" s="48" t="s">
        <v>90</v>
      </c>
      <c r="AE21" s="48" t="s">
        <v>90</v>
      </c>
      <c r="AF21" s="106" t="s">
        <v>90</v>
      </c>
      <c r="AG21" s="112">
        <v>48777711</v>
      </c>
      <c r="AH21" s="49">
        <f t="shared" si="9"/>
        <v>1371</v>
      </c>
      <c r="AI21" s="50">
        <f t="shared" si="8"/>
        <v>232.01895413775597</v>
      </c>
      <c r="AJ21" s="95">
        <v>1</v>
      </c>
      <c r="AK21" s="95">
        <v>0</v>
      </c>
      <c r="AL21" s="95">
        <v>1</v>
      </c>
      <c r="AM21" s="95">
        <v>1</v>
      </c>
      <c r="AN21" s="95">
        <v>1</v>
      </c>
      <c r="AO21" s="95">
        <v>0</v>
      </c>
      <c r="AP21" s="107">
        <v>11073356</v>
      </c>
      <c r="AQ21" s="107">
        <f t="shared" si="1"/>
        <v>0</v>
      </c>
      <c r="AR21" s="51"/>
      <c r="AS21" s="52" t="s">
        <v>101</v>
      </c>
      <c r="AY21" s="97"/>
    </row>
    <row r="22" spans="1:51" x14ac:dyDescent="0.25">
      <c r="A22" s="94" t="s">
        <v>138</v>
      </c>
      <c r="B22" s="40">
        <v>2.4583333333333299</v>
      </c>
      <c r="C22" s="40">
        <v>0.5</v>
      </c>
      <c r="D22" s="102">
        <v>4</v>
      </c>
      <c r="E22" s="41">
        <f t="shared" si="0"/>
        <v>2.8169014084507045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133</v>
      </c>
      <c r="P22" s="103">
        <v>137</v>
      </c>
      <c r="Q22" s="103">
        <v>10996009</v>
      </c>
      <c r="R22" s="46">
        <f t="shared" si="4"/>
        <v>5859</v>
      </c>
      <c r="S22" s="47">
        <f t="shared" si="5"/>
        <v>140.61600000000001</v>
      </c>
      <c r="T22" s="47">
        <f t="shared" si="6"/>
        <v>5.859</v>
      </c>
      <c r="U22" s="104">
        <v>6.2</v>
      </c>
      <c r="V22" s="104">
        <f t="shared" si="7"/>
        <v>6.2</v>
      </c>
      <c r="W22" s="105" t="s">
        <v>127</v>
      </c>
      <c r="X22" s="107">
        <v>1026</v>
      </c>
      <c r="Y22" s="107">
        <v>0</v>
      </c>
      <c r="Z22" s="107">
        <v>1187</v>
      </c>
      <c r="AA22" s="107">
        <v>1185</v>
      </c>
      <c r="AB22" s="107">
        <v>1187</v>
      </c>
      <c r="AC22" s="48" t="s">
        <v>90</v>
      </c>
      <c r="AD22" s="48" t="s">
        <v>90</v>
      </c>
      <c r="AE22" s="48" t="s">
        <v>90</v>
      </c>
      <c r="AF22" s="106" t="s">
        <v>90</v>
      </c>
      <c r="AG22" s="112">
        <v>48779052</v>
      </c>
      <c r="AH22" s="49">
        <f t="shared" si="9"/>
        <v>1341</v>
      </c>
      <c r="AI22" s="50">
        <f t="shared" si="8"/>
        <v>228.87864823348696</v>
      </c>
      <c r="AJ22" s="95">
        <v>1</v>
      </c>
      <c r="AK22" s="95">
        <v>0</v>
      </c>
      <c r="AL22" s="95">
        <v>1</v>
      </c>
      <c r="AM22" s="95">
        <v>1</v>
      </c>
      <c r="AN22" s="95">
        <v>1</v>
      </c>
      <c r="AO22" s="95">
        <v>0</v>
      </c>
      <c r="AP22" s="107">
        <v>11073356</v>
      </c>
      <c r="AQ22" s="107">
        <f t="shared" si="1"/>
        <v>0</v>
      </c>
      <c r="AR22" s="51"/>
      <c r="AS22" s="52" t="s">
        <v>101</v>
      </c>
      <c r="AV22" s="55" t="s">
        <v>110</v>
      </c>
      <c r="AY22" s="97"/>
    </row>
    <row r="23" spans="1:51" x14ac:dyDescent="0.25">
      <c r="B23" s="40">
        <v>2.5</v>
      </c>
      <c r="C23" s="40">
        <v>0.54166666666666696</v>
      </c>
      <c r="D23" s="102">
        <v>4</v>
      </c>
      <c r="E23" s="41">
        <f t="shared" si="0"/>
        <v>2.8169014084507045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132</v>
      </c>
      <c r="P23" s="103">
        <v>135</v>
      </c>
      <c r="Q23" s="103">
        <v>11001784</v>
      </c>
      <c r="R23" s="46">
        <f t="shared" si="4"/>
        <v>5775</v>
      </c>
      <c r="S23" s="47">
        <f t="shared" si="5"/>
        <v>138.6</v>
      </c>
      <c r="T23" s="47">
        <f t="shared" si="6"/>
        <v>5.7750000000000004</v>
      </c>
      <c r="U23" s="104">
        <v>5.7</v>
      </c>
      <c r="V23" s="104">
        <f t="shared" si="7"/>
        <v>5.7</v>
      </c>
      <c r="W23" s="105" t="s">
        <v>127</v>
      </c>
      <c r="X23" s="107">
        <v>1026</v>
      </c>
      <c r="Y23" s="107">
        <v>0</v>
      </c>
      <c r="Z23" s="107">
        <v>1187</v>
      </c>
      <c r="AA23" s="107">
        <v>1185</v>
      </c>
      <c r="AB23" s="107">
        <v>1187</v>
      </c>
      <c r="AC23" s="48" t="s">
        <v>90</v>
      </c>
      <c r="AD23" s="48" t="s">
        <v>90</v>
      </c>
      <c r="AE23" s="48" t="s">
        <v>90</v>
      </c>
      <c r="AF23" s="106" t="s">
        <v>90</v>
      </c>
      <c r="AG23" s="112">
        <v>48780396</v>
      </c>
      <c r="AH23" s="49">
        <f t="shared" si="9"/>
        <v>1344</v>
      </c>
      <c r="AI23" s="50">
        <f t="shared" si="8"/>
        <v>232.72727272727272</v>
      </c>
      <c r="AJ23" s="95">
        <v>1</v>
      </c>
      <c r="AK23" s="95">
        <v>0</v>
      </c>
      <c r="AL23" s="95">
        <v>1</v>
      </c>
      <c r="AM23" s="95">
        <v>1</v>
      </c>
      <c r="AN23" s="95">
        <v>1</v>
      </c>
      <c r="AO23" s="95">
        <v>0</v>
      </c>
      <c r="AP23" s="107">
        <v>11073356</v>
      </c>
      <c r="AQ23" s="107">
        <f t="shared" si="1"/>
        <v>0</v>
      </c>
      <c r="AR23" s="51"/>
      <c r="AS23" s="52" t="s">
        <v>113</v>
      </c>
      <c r="AT23" s="54"/>
      <c r="AV23" s="56" t="s">
        <v>111</v>
      </c>
      <c r="AW23" s="57" t="s">
        <v>112</v>
      </c>
      <c r="AY23" s="97"/>
    </row>
    <row r="24" spans="1:51" x14ac:dyDescent="0.25">
      <c r="B24" s="40">
        <v>2.5416666666666701</v>
      </c>
      <c r="C24" s="40">
        <v>0.58333333333333404</v>
      </c>
      <c r="D24" s="102">
        <v>4</v>
      </c>
      <c r="E24" s="41">
        <f t="shared" si="0"/>
        <v>2.8169014084507045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131</v>
      </c>
      <c r="P24" s="103">
        <v>138</v>
      </c>
      <c r="Q24" s="103">
        <v>11007839</v>
      </c>
      <c r="R24" s="46">
        <f t="shared" si="4"/>
        <v>6055</v>
      </c>
      <c r="S24" s="47">
        <f t="shared" si="5"/>
        <v>145.32</v>
      </c>
      <c r="T24" s="47">
        <f t="shared" si="6"/>
        <v>6.0549999999999997</v>
      </c>
      <c r="U24" s="104">
        <v>5.3</v>
      </c>
      <c r="V24" s="104">
        <f t="shared" si="7"/>
        <v>5.3</v>
      </c>
      <c r="W24" s="105" t="s">
        <v>127</v>
      </c>
      <c r="X24" s="107">
        <v>1025</v>
      </c>
      <c r="Y24" s="107">
        <v>0</v>
      </c>
      <c r="Z24" s="107">
        <v>1187</v>
      </c>
      <c r="AA24" s="107">
        <v>1185</v>
      </c>
      <c r="AB24" s="107">
        <v>1187</v>
      </c>
      <c r="AC24" s="48" t="s">
        <v>90</v>
      </c>
      <c r="AD24" s="48" t="s">
        <v>90</v>
      </c>
      <c r="AE24" s="48" t="s">
        <v>90</v>
      </c>
      <c r="AF24" s="106" t="s">
        <v>90</v>
      </c>
      <c r="AG24" s="112">
        <v>48781820</v>
      </c>
      <c r="AH24" s="49">
        <f>IF(ISBLANK(AG24),"-",AG24-AG23)</f>
        <v>1424</v>
      </c>
      <c r="AI24" s="50">
        <f t="shared" si="8"/>
        <v>235.17753922378202</v>
      </c>
      <c r="AJ24" s="95">
        <v>1</v>
      </c>
      <c r="AK24" s="95">
        <v>0</v>
      </c>
      <c r="AL24" s="95">
        <v>1</v>
      </c>
      <c r="AM24" s="95">
        <v>1</v>
      </c>
      <c r="AN24" s="95">
        <v>1</v>
      </c>
      <c r="AO24" s="95">
        <v>0</v>
      </c>
      <c r="AP24" s="107">
        <v>11073356</v>
      </c>
      <c r="AQ24" s="107">
        <f t="shared" si="1"/>
        <v>0</v>
      </c>
      <c r="AR24" s="53">
        <v>1.1599999999999999</v>
      </c>
      <c r="AS24" s="52" t="s">
        <v>113</v>
      </c>
      <c r="AV24" s="58" t="s">
        <v>29</v>
      </c>
      <c r="AW24" s="58">
        <v>14.7</v>
      </c>
      <c r="AY24" s="97"/>
    </row>
    <row r="25" spans="1:51" x14ac:dyDescent="0.25">
      <c r="A25" s="94" t="s">
        <v>130</v>
      </c>
      <c r="B25" s="40">
        <v>2.5833333333333299</v>
      </c>
      <c r="C25" s="40">
        <v>0.625</v>
      </c>
      <c r="D25" s="102">
        <v>4</v>
      </c>
      <c r="E25" s="41">
        <f t="shared" si="0"/>
        <v>2.8169014084507045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132</v>
      </c>
      <c r="P25" s="103">
        <v>137</v>
      </c>
      <c r="Q25" s="103">
        <v>11013459</v>
      </c>
      <c r="R25" s="46">
        <f t="shared" si="4"/>
        <v>5620</v>
      </c>
      <c r="S25" s="47">
        <f t="shared" si="5"/>
        <v>134.88</v>
      </c>
      <c r="T25" s="47">
        <f t="shared" si="6"/>
        <v>5.62</v>
      </c>
      <c r="U25" s="104">
        <v>5</v>
      </c>
      <c r="V25" s="104">
        <f t="shared" si="7"/>
        <v>5</v>
      </c>
      <c r="W25" s="105" t="s">
        <v>127</v>
      </c>
      <c r="X25" s="107">
        <v>1005</v>
      </c>
      <c r="Y25" s="107">
        <v>0</v>
      </c>
      <c r="Z25" s="107">
        <v>1187</v>
      </c>
      <c r="AA25" s="107">
        <v>1185</v>
      </c>
      <c r="AB25" s="107">
        <v>1187</v>
      </c>
      <c r="AC25" s="48" t="s">
        <v>90</v>
      </c>
      <c r="AD25" s="48" t="s">
        <v>90</v>
      </c>
      <c r="AE25" s="48" t="s">
        <v>90</v>
      </c>
      <c r="AF25" s="106" t="s">
        <v>90</v>
      </c>
      <c r="AG25" s="112">
        <v>48783140</v>
      </c>
      <c r="AH25" s="49">
        <f t="shared" si="9"/>
        <v>1320</v>
      </c>
      <c r="AI25" s="50">
        <f t="shared" si="8"/>
        <v>234.87544483985764</v>
      </c>
      <c r="AJ25" s="95">
        <v>1</v>
      </c>
      <c r="AK25" s="95">
        <v>0</v>
      </c>
      <c r="AL25" s="95">
        <v>1</v>
      </c>
      <c r="AM25" s="95">
        <v>1</v>
      </c>
      <c r="AN25" s="95">
        <v>1</v>
      </c>
      <c r="AO25" s="95">
        <v>0</v>
      </c>
      <c r="AP25" s="107">
        <v>11073356</v>
      </c>
      <c r="AQ25" s="107">
        <f t="shared" si="1"/>
        <v>0</v>
      </c>
      <c r="AR25" s="51"/>
      <c r="AS25" s="52" t="s">
        <v>113</v>
      </c>
      <c r="AV25" s="58" t="s">
        <v>74</v>
      </c>
      <c r="AW25" s="58">
        <v>10.36</v>
      </c>
      <c r="AY25" s="97"/>
    </row>
    <row r="26" spans="1:51" x14ac:dyDescent="0.25">
      <c r="B26" s="40">
        <v>2.625</v>
      </c>
      <c r="C26" s="40">
        <v>0.66666666666666696</v>
      </c>
      <c r="D26" s="102">
        <v>4</v>
      </c>
      <c r="E26" s="41">
        <f t="shared" si="0"/>
        <v>2.8169014084507045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132</v>
      </c>
      <c r="P26" s="103">
        <v>136</v>
      </c>
      <c r="Q26" s="103">
        <v>11018897</v>
      </c>
      <c r="R26" s="46">
        <f t="shared" si="4"/>
        <v>5438</v>
      </c>
      <c r="S26" s="47">
        <f t="shared" si="5"/>
        <v>130.512</v>
      </c>
      <c r="T26" s="47">
        <f t="shared" si="6"/>
        <v>5.4379999999999997</v>
      </c>
      <c r="U26" s="104">
        <v>4.9000000000000004</v>
      </c>
      <c r="V26" s="104">
        <f t="shared" si="7"/>
        <v>4.9000000000000004</v>
      </c>
      <c r="W26" s="105" t="s">
        <v>127</v>
      </c>
      <c r="X26" s="107">
        <v>1025</v>
      </c>
      <c r="Y26" s="107">
        <v>0</v>
      </c>
      <c r="Z26" s="107">
        <v>1186</v>
      </c>
      <c r="AA26" s="107">
        <v>1185</v>
      </c>
      <c r="AB26" s="107">
        <v>1187</v>
      </c>
      <c r="AC26" s="48" t="s">
        <v>90</v>
      </c>
      <c r="AD26" s="48" t="s">
        <v>90</v>
      </c>
      <c r="AE26" s="48" t="s">
        <v>90</v>
      </c>
      <c r="AF26" s="106" t="s">
        <v>90</v>
      </c>
      <c r="AG26" s="112">
        <v>48784444</v>
      </c>
      <c r="AH26" s="49">
        <f t="shared" si="9"/>
        <v>1304</v>
      </c>
      <c r="AI26" s="50">
        <f t="shared" si="8"/>
        <v>239.79404192717911</v>
      </c>
      <c r="AJ26" s="95">
        <v>1</v>
      </c>
      <c r="AK26" s="95">
        <v>0</v>
      </c>
      <c r="AL26" s="95">
        <v>1</v>
      </c>
      <c r="AM26" s="95">
        <v>1</v>
      </c>
      <c r="AN26" s="95">
        <v>1</v>
      </c>
      <c r="AO26" s="95">
        <v>0</v>
      </c>
      <c r="AP26" s="107">
        <v>11073356</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132</v>
      </c>
      <c r="P27" s="103">
        <v>138</v>
      </c>
      <c r="Q27" s="103">
        <v>11024617</v>
      </c>
      <c r="R27" s="46">
        <f t="shared" si="4"/>
        <v>5720</v>
      </c>
      <c r="S27" s="47">
        <f t="shared" si="5"/>
        <v>137.28</v>
      </c>
      <c r="T27" s="47">
        <f t="shared" si="6"/>
        <v>5.72</v>
      </c>
      <c r="U27" s="104">
        <v>4.5</v>
      </c>
      <c r="V27" s="104">
        <f t="shared" si="7"/>
        <v>4.5</v>
      </c>
      <c r="W27" s="105" t="s">
        <v>127</v>
      </c>
      <c r="X27" s="107">
        <v>1046</v>
      </c>
      <c r="Y27" s="107">
        <v>0</v>
      </c>
      <c r="Z27" s="107">
        <v>1186</v>
      </c>
      <c r="AA27" s="107">
        <v>1185</v>
      </c>
      <c r="AB27" s="107">
        <v>1186</v>
      </c>
      <c r="AC27" s="48" t="s">
        <v>90</v>
      </c>
      <c r="AD27" s="48" t="s">
        <v>90</v>
      </c>
      <c r="AE27" s="48" t="s">
        <v>90</v>
      </c>
      <c r="AF27" s="106" t="s">
        <v>90</v>
      </c>
      <c r="AG27" s="112">
        <v>48785776</v>
      </c>
      <c r="AH27" s="49">
        <f t="shared" si="9"/>
        <v>1332</v>
      </c>
      <c r="AI27" s="50">
        <f t="shared" si="8"/>
        <v>232.86713286713288</v>
      </c>
      <c r="AJ27" s="95">
        <v>1</v>
      </c>
      <c r="AK27" s="95">
        <v>0</v>
      </c>
      <c r="AL27" s="95">
        <v>1</v>
      </c>
      <c r="AM27" s="95">
        <v>1</v>
      </c>
      <c r="AN27" s="95">
        <v>1</v>
      </c>
      <c r="AO27" s="95">
        <v>0</v>
      </c>
      <c r="AP27" s="107">
        <v>11073356</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132</v>
      </c>
      <c r="P28" s="103">
        <v>142</v>
      </c>
      <c r="Q28" s="103">
        <v>11030403</v>
      </c>
      <c r="R28" s="46">
        <f t="shared" si="4"/>
        <v>5786</v>
      </c>
      <c r="S28" s="47">
        <f t="shared" si="5"/>
        <v>138.864</v>
      </c>
      <c r="T28" s="47">
        <f t="shared" si="6"/>
        <v>5.7859999999999996</v>
      </c>
      <c r="U28" s="104">
        <v>3.9</v>
      </c>
      <c r="V28" s="104">
        <f t="shared" si="7"/>
        <v>3.9</v>
      </c>
      <c r="W28" s="105" t="s">
        <v>127</v>
      </c>
      <c r="X28" s="107">
        <v>1046</v>
      </c>
      <c r="Y28" s="107">
        <v>0</v>
      </c>
      <c r="Z28" s="107">
        <v>1186</v>
      </c>
      <c r="AA28" s="107">
        <v>1185</v>
      </c>
      <c r="AB28" s="107">
        <v>1187</v>
      </c>
      <c r="AC28" s="48" t="s">
        <v>90</v>
      </c>
      <c r="AD28" s="48" t="s">
        <v>90</v>
      </c>
      <c r="AE28" s="48" t="s">
        <v>90</v>
      </c>
      <c r="AF28" s="106" t="s">
        <v>90</v>
      </c>
      <c r="AG28" s="112">
        <v>48787124</v>
      </c>
      <c r="AH28" s="49">
        <f t="shared" si="9"/>
        <v>1348</v>
      </c>
      <c r="AI28" s="50">
        <f t="shared" si="8"/>
        <v>232.97614932595923</v>
      </c>
      <c r="AJ28" s="95">
        <v>1</v>
      </c>
      <c r="AK28" s="95">
        <v>0</v>
      </c>
      <c r="AL28" s="95">
        <v>1</v>
      </c>
      <c r="AM28" s="95">
        <v>1</v>
      </c>
      <c r="AN28" s="95">
        <v>1</v>
      </c>
      <c r="AO28" s="95">
        <v>0</v>
      </c>
      <c r="AP28" s="107">
        <v>11073356</v>
      </c>
      <c r="AQ28" s="107">
        <f t="shared" si="1"/>
        <v>0</v>
      </c>
      <c r="AR28" s="53">
        <v>1.18</v>
      </c>
      <c r="AS28" s="52" t="s">
        <v>113</v>
      </c>
      <c r="AV28" s="58" t="s">
        <v>116</v>
      </c>
      <c r="AW28" s="58">
        <v>101.325</v>
      </c>
      <c r="AY28" s="97"/>
    </row>
    <row r="29" spans="1:51" x14ac:dyDescent="0.25">
      <c r="A29" s="94" t="s">
        <v>130</v>
      </c>
      <c r="B29" s="40">
        <v>2.75</v>
      </c>
      <c r="C29" s="40">
        <v>0.79166666666666896</v>
      </c>
      <c r="D29" s="102">
        <v>4</v>
      </c>
      <c r="E29" s="41">
        <f t="shared" si="0"/>
        <v>2.8169014084507045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129</v>
      </c>
      <c r="P29" s="103">
        <v>135</v>
      </c>
      <c r="Q29" s="103">
        <v>11036116</v>
      </c>
      <c r="R29" s="46">
        <f t="shared" si="4"/>
        <v>5713</v>
      </c>
      <c r="S29" s="47">
        <f t="shared" si="5"/>
        <v>137.11199999999999</v>
      </c>
      <c r="T29" s="47">
        <f t="shared" si="6"/>
        <v>5.7130000000000001</v>
      </c>
      <c r="U29" s="104">
        <v>3.5</v>
      </c>
      <c r="V29" s="104">
        <f t="shared" si="7"/>
        <v>3.5</v>
      </c>
      <c r="W29" s="105" t="s">
        <v>127</v>
      </c>
      <c r="X29" s="107">
        <v>1026</v>
      </c>
      <c r="Y29" s="107">
        <v>0</v>
      </c>
      <c r="Z29" s="107">
        <v>1186</v>
      </c>
      <c r="AA29" s="107">
        <v>1185</v>
      </c>
      <c r="AB29" s="107">
        <v>1187</v>
      </c>
      <c r="AC29" s="48" t="s">
        <v>90</v>
      </c>
      <c r="AD29" s="48" t="s">
        <v>90</v>
      </c>
      <c r="AE29" s="48" t="s">
        <v>90</v>
      </c>
      <c r="AF29" s="106" t="s">
        <v>90</v>
      </c>
      <c r="AG29" s="112">
        <v>48788468</v>
      </c>
      <c r="AH29" s="49">
        <f t="shared" si="9"/>
        <v>1344</v>
      </c>
      <c r="AI29" s="50">
        <f t="shared" si="8"/>
        <v>235.25293190967969</v>
      </c>
      <c r="AJ29" s="95">
        <v>1</v>
      </c>
      <c r="AK29" s="95">
        <v>0</v>
      </c>
      <c r="AL29" s="95">
        <v>1</v>
      </c>
      <c r="AM29" s="95">
        <v>1</v>
      </c>
      <c r="AN29" s="95">
        <v>1</v>
      </c>
      <c r="AO29" s="95">
        <v>0</v>
      </c>
      <c r="AP29" s="107">
        <v>11073356</v>
      </c>
      <c r="AQ29" s="107">
        <f t="shared" si="1"/>
        <v>0</v>
      </c>
      <c r="AR29" s="51"/>
      <c r="AS29" s="52" t="s">
        <v>113</v>
      </c>
      <c r="AY29" s="97"/>
    </row>
    <row r="30" spans="1:51" x14ac:dyDescent="0.25">
      <c r="B30" s="40">
        <v>2.7916666666666701</v>
      </c>
      <c r="C30" s="40">
        <v>0.83333333333333703</v>
      </c>
      <c r="D30" s="102">
        <v>4</v>
      </c>
      <c r="E30" s="41">
        <f t="shared" si="0"/>
        <v>2.8169014084507045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130</v>
      </c>
      <c r="P30" s="103">
        <v>137</v>
      </c>
      <c r="Q30" s="103">
        <v>11041775</v>
      </c>
      <c r="R30" s="46">
        <f t="shared" si="4"/>
        <v>5659</v>
      </c>
      <c r="S30" s="47">
        <f t="shared" si="5"/>
        <v>135.816</v>
      </c>
      <c r="T30" s="47">
        <f t="shared" si="6"/>
        <v>5.6589999999999998</v>
      </c>
      <c r="U30" s="104">
        <v>3.2</v>
      </c>
      <c r="V30" s="104">
        <f t="shared" si="7"/>
        <v>3.2</v>
      </c>
      <c r="W30" s="105" t="s">
        <v>127</v>
      </c>
      <c r="X30" s="107">
        <v>1025</v>
      </c>
      <c r="Y30" s="107">
        <v>0</v>
      </c>
      <c r="Z30" s="107">
        <v>1187</v>
      </c>
      <c r="AA30" s="107">
        <v>1185</v>
      </c>
      <c r="AB30" s="107">
        <v>1187</v>
      </c>
      <c r="AC30" s="48" t="s">
        <v>90</v>
      </c>
      <c r="AD30" s="48" t="s">
        <v>90</v>
      </c>
      <c r="AE30" s="48" t="s">
        <v>90</v>
      </c>
      <c r="AF30" s="106" t="s">
        <v>90</v>
      </c>
      <c r="AG30" s="112">
        <v>48789800</v>
      </c>
      <c r="AH30" s="49">
        <f t="shared" si="9"/>
        <v>1332</v>
      </c>
      <c r="AI30" s="50">
        <f t="shared" si="8"/>
        <v>235.37727513695</v>
      </c>
      <c r="AJ30" s="95">
        <v>1</v>
      </c>
      <c r="AK30" s="95">
        <v>0</v>
      </c>
      <c r="AL30" s="95">
        <v>1</v>
      </c>
      <c r="AM30" s="95">
        <v>1</v>
      </c>
      <c r="AN30" s="95">
        <v>1</v>
      </c>
      <c r="AO30" s="95">
        <v>0</v>
      </c>
      <c r="AP30" s="107">
        <v>11073356</v>
      </c>
      <c r="AQ30" s="107">
        <f t="shared" si="1"/>
        <v>0</v>
      </c>
      <c r="AR30" s="51"/>
      <c r="AS30" s="52" t="s">
        <v>113</v>
      </c>
      <c r="AV30" s="223" t="s">
        <v>117</v>
      </c>
      <c r="AW30" s="223"/>
      <c r="AY30" s="97"/>
    </row>
    <row r="31" spans="1:51" x14ac:dyDescent="0.25">
      <c r="B31" s="40">
        <v>2.8333333333333299</v>
      </c>
      <c r="C31" s="40">
        <v>0.875000000000004</v>
      </c>
      <c r="D31" s="102">
        <v>4</v>
      </c>
      <c r="E31" s="41">
        <f t="shared" si="0"/>
        <v>2.8169014084507045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128</v>
      </c>
      <c r="P31" s="103">
        <v>139</v>
      </c>
      <c r="Q31" s="103">
        <v>11047429</v>
      </c>
      <c r="R31" s="46">
        <f t="shared" si="4"/>
        <v>5654</v>
      </c>
      <c r="S31" s="47">
        <f t="shared" si="5"/>
        <v>135.696</v>
      </c>
      <c r="T31" s="47">
        <f t="shared" si="6"/>
        <v>5.6539999999999999</v>
      </c>
      <c r="U31" s="104">
        <v>2.7</v>
      </c>
      <c r="V31" s="104">
        <f t="shared" si="7"/>
        <v>2.7</v>
      </c>
      <c r="W31" s="105" t="s">
        <v>127</v>
      </c>
      <c r="X31" s="107">
        <v>1067</v>
      </c>
      <c r="Y31" s="107">
        <v>0</v>
      </c>
      <c r="Z31" s="107">
        <v>1187</v>
      </c>
      <c r="AA31" s="107">
        <v>1185</v>
      </c>
      <c r="AB31" s="107">
        <v>1187</v>
      </c>
      <c r="AC31" s="48" t="s">
        <v>90</v>
      </c>
      <c r="AD31" s="48" t="s">
        <v>90</v>
      </c>
      <c r="AE31" s="48" t="s">
        <v>90</v>
      </c>
      <c r="AF31" s="106" t="s">
        <v>90</v>
      </c>
      <c r="AG31" s="112">
        <v>48791140</v>
      </c>
      <c r="AH31" s="49">
        <f t="shared" si="9"/>
        <v>1340</v>
      </c>
      <c r="AI31" s="50">
        <f t="shared" si="8"/>
        <v>237.00035373187126</v>
      </c>
      <c r="AJ31" s="95">
        <v>1</v>
      </c>
      <c r="AK31" s="95">
        <v>0</v>
      </c>
      <c r="AL31" s="95">
        <v>1</v>
      </c>
      <c r="AM31" s="95">
        <v>1</v>
      </c>
      <c r="AN31" s="95">
        <v>1</v>
      </c>
      <c r="AO31" s="95">
        <v>0</v>
      </c>
      <c r="AP31" s="107">
        <v>11073356</v>
      </c>
      <c r="AQ31" s="107">
        <f t="shared" si="1"/>
        <v>0</v>
      </c>
      <c r="AR31" s="51"/>
      <c r="AS31" s="52" t="s">
        <v>113</v>
      </c>
      <c r="AV31" s="59" t="s">
        <v>29</v>
      </c>
      <c r="AW31" s="59" t="s">
        <v>74</v>
      </c>
      <c r="AY31" s="97"/>
    </row>
    <row r="32" spans="1:51" x14ac:dyDescent="0.25">
      <c r="B32" s="40">
        <v>2.875</v>
      </c>
      <c r="C32" s="40">
        <v>0.91666666666667096</v>
      </c>
      <c r="D32" s="102">
        <v>3</v>
      </c>
      <c r="E32" s="41">
        <f t="shared" si="0"/>
        <v>2.1126760563380285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126</v>
      </c>
      <c r="P32" s="103">
        <v>135</v>
      </c>
      <c r="Q32" s="103">
        <v>11052973</v>
      </c>
      <c r="R32" s="46">
        <f t="shared" si="4"/>
        <v>5544</v>
      </c>
      <c r="S32" s="47">
        <f t="shared" si="5"/>
        <v>133.05600000000001</v>
      </c>
      <c r="T32" s="47">
        <f t="shared" si="6"/>
        <v>5.5439999999999996</v>
      </c>
      <c r="U32" s="104">
        <v>2.2999999999999998</v>
      </c>
      <c r="V32" s="104">
        <f t="shared" si="7"/>
        <v>2.2999999999999998</v>
      </c>
      <c r="W32" s="105" t="s">
        <v>127</v>
      </c>
      <c r="X32" s="107">
        <v>1035</v>
      </c>
      <c r="Y32" s="107">
        <v>0</v>
      </c>
      <c r="Z32" s="107">
        <v>1186</v>
      </c>
      <c r="AA32" s="107">
        <v>1185</v>
      </c>
      <c r="AB32" s="107">
        <v>1187</v>
      </c>
      <c r="AC32" s="48" t="s">
        <v>90</v>
      </c>
      <c r="AD32" s="48" t="s">
        <v>90</v>
      </c>
      <c r="AE32" s="48" t="s">
        <v>90</v>
      </c>
      <c r="AF32" s="106" t="s">
        <v>90</v>
      </c>
      <c r="AG32" s="112">
        <v>48792460</v>
      </c>
      <c r="AH32" s="49">
        <f t="shared" si="9"/>
        <v>1320</v>
      </c>
      <c r="AI32" s="50">
        <f t="shared" si="8"/>
        <v>238.0952380952381</v>
      </c>
      <c r="AJ32" s="95">
        <v>1</v>
      </c>
      <c r="AK32" s="95">
        <v>0</v>
      </c>
      <c r="AL32" s="95">
        <v>1</v>
      </c>
      <c r="AM32" s="95">
        <v>1</v>
      </c>
      <c r="AN32" s="95">
        <v>1</v>
      </c>
      <c r="AO32" s="95">
        <v>0</v>
      </c>
      <c r="AP32" s="107">
        <v>11073356</v>
      </c>
      <c r="AQ32" s="107">
        <f t="shared" si="1"/>
        <v>0</v>
      </c>
      <c r="AR32" s="53">
        <v>1.1200000000000001</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3</v>
      </c>
      <c r="E33" s="41">
        <f t="shared" si="0"/>
        <v>2.1126760563380285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132</v>
      </c>
      <c r="P33" s="103">
        <v>120</v>
      </c>
      <c r="Q33" s="103">
        <v>11058180</v>
      </c>
      <c r="R33" s="46">
        <f t="shared" si="4"/>
        <v>5207</v>
      </c>
      <c r="S33" s="47">
        <f t="shared" si="5"/>
        <v>124.968</v>
      </c>
      <c r="T33" s="47">
        <f t="shared" si="6"/>
        <v>5.2069999999999999</v>
      </c>
      <c r="U33" s="104">
        <v>2.5</v>
      </c>
      <c r="V33" s="104">
        <f t="shared" si="7"/>
        <v>2.5</v>
      </c>
      <c r="W33" s="105" t="s">
        <v>131</v>
      </c>
      <c r="X33" s="107">
        <v>0</v>
      </c>
      <c r="Y33" s="107">
        <v>0</v>
      </c>
      <c r="Z33" s="107">
        <v>1187</v>
      </c>
      <c r="AA33" s="107">
        <v>1185</v>
      </c>
      <c r="AB33" s="107">
        <v>1186</v>
      </c>
      <c r="AC33" s="48" t="s">
        <v>90</v>
      </c>
      <c r="AD33" s="48" t="s">
        <v>90</v>
      </c>
      <c r="AE33" s="48" t="s">
        <v>90</v>
      </c>
      <c r="AF33" s="106" t="s">
        <v>90</v>
      </c>
      <c r="AG33" s="112">
        <v>48793692</v>
      </c>
      <c r="AH33" s="49">
        <f t="shared" si="9"/>
        <v>1232</v>
      </c>
      <c r="AI33" s="50">
        <f t="shared" si="8"/>
        <v>236.60457077011716</v>
      </c>
      <c r="AJ33" s="95">
        <v>0</v>
      </c>
      <c r="AK33" s="95">
        <v>0</v>
      </c>
      <c r="AL33" s="95">
        <v>1</v>
      </c>
      <c r="AM33" s="95">
        <v>1</v>
      </c>
      <c r="AN33" s="95">
        <v>1</v>
      </c>
      <c r="AO33" s="95">
        <v>0.3</v>
      </c>
      <c r="AP33" s="107">
        <v>11073545</v>
      </c>
      <c r="AQ33" s="107">
        <f t="shared" si="1"/>
        <v>189</v>
      </c>
      <c r="AR33" s="51"/>
      <c r="AS33" s="52" t="s">
        <v>113</v>
      </c>
      <c r="AY33" s="97"/>
    </row>
    <row r="34" spans="2:51" x14ac:dyDescent="0.25">
      <c r="B34" s="40">
        <v>2.9583333333333299</v>
      </c>
      <c r="C34" s="40">
        <v>1</v>
      </c>
      <c r="D34" s="102">
        <v>3</v>
      </c>
      <c r="E34" s="41">
        <f t="shared" si="0"/>
        <v>2.1126760563380285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124</v>
      </c>
      <c r="P34" s="103">
        <v>115</v>
      </c>
      <c r="Q34" s="103">
        <v>11062991</v>
      </c>
      <c r="R34" s="46">
        <f t="shared" si="4"/>
        <v>4811</v>
      </c>
      <c r="S34" s="47">
        <f t="shared" si="5"/>
        <v>115.464</v>
      </c>
      <c r="T34" s="47">
        <f t="shared" si="6"/>
        <v>4.8109999999999999</v>
      </c>
      <c r="U34" s="104">
        <v>2.9</v>
      </c>
      <c r="V34" s="104">
        <f t="shared" si="7"/>
        <v>2.9</v>
      </c>
      <c r="W34" s="105" t="s">
        <v>131</v>
      </c>
      <c r="X34" s="107">
        <v>0</v>
      </c>
      <c r="Y34" s="107">
        <v>0</v>
      </c>
      <c r="Z34" s="107">
        <v>1186</v>
      </c>
      <c r="AA34" s="107">
        <v>1185</v>
      </c>
      <c r="AB34" s="107">
        <v>1186</v>
      </c>
      <c r="AC34" s="48" t="s">
        <v>90</v>
      </c>
      <c r="AD34" s="48" t="s">
        <v>90</v>
      </c>
      <c r="AE34" s="48" t="s">
        <v>90</v>
      </c>
      <c r="AF34" s="106" t="s">
        <v>90</v>
      </c>
      <c r="AG34" s="112">
        <v>48794884</v>
      </c>
      <c r="AH34" s="49">
        <f t="shared" si="9"/>
        <v>1192</v>
      </c>
      <c r="AI34" s="50">
        <f t="shared" si="8"/>
        <v>247.7655373103305</v>
      </c>
      <c r="AJ34" s="95">
        <v>0</v>
      </c>
      <c r="AK34" s="95">
        <v>0</v>
      </c>
      <c r="AL34" s="95">
        <v>1</v>
      </c>
      <c r="AM34" s="95">
        <v>1</v>
      </c>
      <c r="AN34" s="95">
        <v>1</v>
      </c>
      <c r="AO34" s="95">
        <v>0.3</v>
      </c>
      <c r="AP34" s="107">
        <v>11073788</v>
      </c>
      <c r="AQ34" s="107">
        <f t="shared" si="1"/>
        <v>243</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129866</v>
      </c>
      <c r="S35" s="65">
        <f>AVERAGE(S11:S34)</f>
        <v>129.86600000000001</v>
      </c>
      <c r="T35" s="65">
        <f>SUM(T11:T34)</f>
        <v>129.86599999999999</v>
      </c>
      <c r="U35" s="104"/>
      <c r="V35" s="91"/>
      <c r="W35" s="57"/>
      <c r="X35" s="85"/>
      <c r="Y35" s="86"/>
      <c r="Z35" s="86"/>
      <c r="AA35" s="86"/>
      <c r="AB35" s="87"/>
      <c r="AC35" s="85"/>
      <c r="AD35" s="86"/>
      <c r="AE35" s="87"/>
      <c r="AF35" s="88"/>
      <c r="AG35" s="66">
        <f>AG34-AG10</f>
        <v>30836</v>
      </c>
      <c r="AH35" s="67">
        <f>SUM(AH11:AH34)</f>
        <v>30836</v>
      </c>
      <c r="AI35" s="68">
        <f>$AH$35/$T35</f>
        <v>237.44475074307366</v>
      </c>
      <c r="AJ35" s="95"/>
      <c r="AK35" s="95"/>
      <c r="AL35" s="95"/>
      <c r="AM35" s="95"/>
      <c r="AN35" s="95"/>
      <c r="AO35" s="69"/>
      <c r="AP35" s="70">
        <f>AP34-AP10</f>
        <v>3317</v>
      </c>
      <c r="AQ35" s="71">
        <f>SUM(AQ11:AQ34)</f>
        <v>3317</v>
      </c>
      <c r="AR35" s="72">
        <f>AVERAGE(AR11:AR34)</f>
        <v>1.1183333333333334</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239</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240</v>
      </c>
      <c r="C44" s="99"/>
      <c r="D44" s="99"/>
      <c r="E44" s="99"/>
      <c r="F44" s="239"/>
      <c r="G44" s="23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239"/>
      <c r="D45" s="239"/>
      <c r="E45" s="239"/>
      <c r="F45" s="239"/>
      <c r="G45" s="23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134</v>
      </c>
      <c r="C46" s="239"/>
      <c r="D46" s="239"/>
      <c r="E46" s="239"/>
      <c r="F46" s="239"/>
      <c r="G46" s="239"/>
      <c r="H46" s="23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180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241</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8" t="s">
        <v>139</v>
      </c>
      <c r="C53" s="130"/>
      <c r="D53" s="130"/>
      <c r="E53" s="130"/>
      <c r="F53" s="130"/>
      <c r="G53" s="130"/>
      <c r="H53" s="130"/>
      <c r="I53" s="131"/>
      <c r="J53" s="131"/>
      <c r="K53" s="131"/>
      <c r="L53" s="131"/>
      <c r="M53" s="131"/>
      <c r="N53" s="131"/>
      <c r="O53" s="131"/>
      <c r="P53" s="131"/>
      <c r="Q53" s="131"/>
      <c r="R53" s="131"/>
      <c r="S53" s="83"/>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227</v>
      </c>
      <c r="C54" s="99"/>
      <c r="D54" s="99"/>
      <c r="E54" s="99"/>
      <c r="F54" s="99"/>
      <c r="G54" s="99"/>
      <c r="H54" s="99"/>
      <c r="I54" s="100"/>
      <c r="J54" s="100"/>
      <c r="K54" s="100"/>
      <c r="L54" s="100"/>
      <c r="M54" s="100"/>
      <c r="N54" s="100"/>
      <c r="O54" s="100"/>
      <c r="P54" s="100"/>
      <c r="Q54" s="100"/>
      <c r="R54" s="100"/>
      <c r="S54" s="156"/>
      <c r="T54" s="83"/>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99"/>
      <c r="H55" s="99"/>
      <c r="I55" s="100"/>
      <c r="J55" s="100"/>
      <c r="K55" s="100"/>
      <c r="L55" s="100"/>
      <c r="M55" s="100"/>
      <c r="N55" s="100"/>
      <c r="O55" s="100"/>
      <c r="P55" s="100"/>
      <c r="Q55" s="100"/>
      <c r="R55" s="100"/>
      <c r="S55" s="156"/>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228</v>
      </c>
      <c r="C56" s="99"/>
      <c r="D56" s="99"/>
      <c r="E56" s="99"/>
      <c r="F56" s="99"/>
      <c r="G56" s="99"/>
      <c r="H56" s="99"/>
      <c r="I56" s="100"/>
      <c r="J56" s="100"/>
      <c r="K56" s="100"/>
      <c r="L56" s="100"/>
      <c r="M56" s="100"/>
      <c r="N56" s="100"/>
      <c r="O56" s="100"/>
      <c r="P56" s="100"/>
      <c r="Q56" s="100"/>
      <c r="R56" s="100"/>
      <c r="S56" s="83"/>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4"/>
      <c r="C57" s="99"/>
      <c r="D57" s="99"/>
      <c r="E57" s="99"/>
      <c r="F57" s="99"/>
      <c r="G57" s="99"/>
      <c r="H57" s="99"/>
      <c r="I57" s="100"/>
      <c r="J57" s="100"/>
      <c r="K57" s="100"/>
      <c r="L57" s="100"/>
      <c r="M57" s="100"/>
      <c r="N57" s="100"/>
      <c r="O57" s="100"/>
      <c r="P57" s="100"/>
      <c r="Q57" s="100"/>
      <c r="R57" s="100"/>
      <c r="S57" s="83"/>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81"/>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81"/>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149"/>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A70" s="98"/>
      <c r="B70" s="117"/>
      <c r="C70" s="115"/>
      <c r="D70" s="109"/>
      <c r="E70" s="115"/>
      <c r="F70" s="115"/>
      <c r="G70" s="99"/>
      <c r="H70" s="99"/>
      <c r="I70" s="99"/>
      <c r="J70" s="100"/>
      <c r="K70" s="100"/>
      <c r="L70" s="100"/>
      <c r="M70" s="100"/>
      <c r="N70" s="100"/>
      <c r="O70" s="100"/>
      <c r="P70" s="100"/>
      <c r="Q70" s="100"/>
      <c r="R70" s="100"/>
      <c r="S70" s="100"/>
      <c r="T70" s="101"/>
      <c r="U70" s="79"/>
      <c r="V70" s="79"/>
      <c r="AS70" s="94"/>
      <c r="AT70" s="94"/>
      <c r="AU70" s="94"/>
      <c r="AV70" s="94"/>
      <c r="AW70" s="94"/>
      <c r="AX70" s="94"/>
      <c r="AY70" s="94"/>
    </row>
    <row r="71" spans="1:51" x14ac:dyDescent="0.25">
      <c r="A71" s="98"/>
      <c r="B71" s="118"/>
      <c r="C71" s="119"/>
      <c r="D71" s="120"/>
      <c r="E71" s="119"/>
      <c r="F71" s="119"/>
      <c r="G71" s="119"/>
      <c r="H71" s="119"/>
      <c r="I71" s="119"/>
      <c r="J71" s="121"/>
      <c r="K71" s="121"/>
      <c r="L71" s="121"/>
      <c r="M71" s="121"/>
      <c r="N71" s="121"/>
      <c r="O71" s="121"/>
      <c r="P71" s="121"/>
      <c r="Q71" s="121"/>
      <c r="R71" s="121"/>
      <c r="S71" s="121"/>
      <c r="T71" s="122"/>
      <c r="U71" s="123"/>
      <c r="V71" s="123"/>
      <c r="AS71" s="94"/>
      <c r="AT71" s="94"/>
      <c r="AU71" s="94"/>
      <c r="AV71" s="94"/>
      <c r="AW71" s="94"/>
      <c r="AX71" s="94"/>
      <c r="AY71" s="94"/>
    </row>
    <row r="72" spans="1:51" x14ac:dyDescent="0.25">
      <c r="A72" s="98"/>
      <c r="B72" s="118"/>
      <c r="C72" s="119"/>
      <c r="D72" s="120"/>
      <c r="E72" s="119"/>
      <c r="F72" s="119"/>
      <c r="G72" s="119"/>
      <c r="H72" s="119"/>
      <c r="I72" s="119"/>
      <c r="J72" s="121"/>
      <c r="K72" s="121"/>
      <c r="L72" s="121"/>
      <c r="M72" s="121"/>
      <c r="N72" s="121"/>
      <c r="O72" s="121"/>
      <c r="P72" s="121"/>
      <c r="Q72" s="121"/>
      <c r="R72" s="121"/>
      <c r="S72" s="121"/>
      <c r="T72" s="122"/>
      <c r="U72" s="123"/>
      <c r="V72" s="123"/>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O74" s="12"/>
      <c r="P74" s="96"/>
      <c r="Q74" s="96"/>
      <c r="AS74" s="94"/>
      <c r="AT74" s="94"/>
      <c r="AU74" s="94"/>
      <c r="AV74" s="94"/>
      <c r="AW74" s="94"/>
      <c r="AX74" s="94"/>
      <c r="AY74" s="94"/>
    </row>
    <row r="75" spans="1:51" x14ac:dyDescent="0.25">
      <c r="O75" s="12"/>
      <c r="P75" s="96"/>
      <c r="Q75" s="96"/>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R77" s="96"/>
      <c r="S77" s="96"/>
      <c r="AS77" s="94"/>
      <c r="AT77" s="94"/>
      <c r="AU77" s="94"/>
      <c r="AV77" s="94"/>
      <c r="AW77" s="94"/>
      <c r="AX77" s="94"/>
      <c r="AY77" s="94"/>
    </row>
    <row r="78" spans="1:51" x14ac:dyDescent="0.25">
      <c r="O78" s="12"/>
      <c r="P78" s="96"/>
      <c r="Q78" s="96"/>
      <c r="R78" s="96"/>
      <c r="S78" s="96"/>
      <c r="T78" s="96"/>
      <c r="AS78" s="94"/>
      <c r="AT78" s="94"/>
      <c r="AU78" s="94"/>
      <c r="AV78" s="94"/>
      <c r="AW78" s="94"/>
      <c r="AX78" s="94"/>
      <c r="AY78" s="94"/>
    </row>
    <row r="79" spans="1:51" x14ac:dyDescent="0.25">
      <c r="O79" s="12"/>
      <c r="P79" s="96"/>
      <c r="Q79" s="96"/>
      <c r="R79" s="96"/>
      <c r="S79" s="96"/>
      <c r="T79" s="96"/>
      <c r="AS79" s="94"/>
      <c r="AT79" s="94"/>
      <c r="AU79" s="94"/>
      <c r="AV79" s="94"/>
      <c r="AW79" s="94"/>
      <c r="AX79" s="94"/>
      <c r="AY79" s="94"/>
    </row>
    <row r="80" spans="1:51" x14ac:dyDescent="0.25">
      <c r="O80" s="12"/>
      <c r="P80" s="96"/>
      <c r="T80" s="96"/>
      <c r="AS80" s="94"/>
      <c r="AT80" s="94"/>
      <c r="AU80" s="94"/>
      <c r="AV80" s="94"/>
      <c r="AW80" s="94"/>
      <c r="AX80" s="94"/>
      <c r="AY80" s="94"/>
    </row>
    <row r="81" spans="15:51" x14ac:dyDescent="0.25">
      <c r="O81" s="96"/>
      <c r="Q81" s="96"/>
      <c r="R81" s="96"/>
      <c r="S81" s="96"/>
      <c r="AS81" s="94"/>
      <c r="AT81" s="94"/>
      <c r="AU81" s="94"/>
      <c r="AV81" s="94"/>
      <c r="AW81" s="94"/>
      <c r="AX81" s="94"/>
      <c r="AY81" s="94"/>
    </row>
    <row r="82" spans="15:51" x14ac:dyDescent="0.25">
      <c r="O82" s="12"/>
      <c r="P82" s="96"/>
      <c r="Q82" s="96"/>
      <c r="R82" s="96"/>
      <c r="S82" s="96"/>
      <c r="T82" s="96"/>
      <c r="AS82" s="94"/>
      <c r="AT82" s="94"/>
      <c r="AU82" s="94"/>
      <c r="AV82" s="94"/>
      <c r="AW82" s="94"/>
      <c r="AX82" s="94"/>
      <c r="AY82" s="94"/>
    </row>
    <row r="83" spans="15:51" x14ac:dyDescent="0.25">
      <c r="O83" s="12"/>
      <c r="P83" s="96"/>
      <c r="Q83" s="96"/>
      <c r="R83" s="96"/>
      <c r="S83" s="96"/>
      <c r="T83" s="96"/>
      <c r="U83" s="96"/>
      <c r="AS83" s="94"/>
      <c r="AT83" s="94"/>
      <c r="AU83" s="94"/>
      <c r="AV83" s="94"/>
      <c r="AW83" s="94"/>
      <c r="AX83" s="94"/>
      <c r="AY83" s="94"/>
    </row>
    <row r="84" spans="15:51" x14ac:dyDescent="0.25">
      <c r="O84" s="12"/>
      <c r="P84" s="96"/>
      <c r="T84" s="96"/>
      <c r="U84" s="96"/>
      <c r="AS84" s="94"/>
      <c r="AT84" s="94"/>
      <c r="AU84" s="94"/>
      <c r="AV84" s="94"/>
      <c r="AW84" s="94"/>
      <c r="AX84" s="94"/>
      <c r="AY84" s="94"/>
    </row>
    <row r="96" spans="15:51" x14ac:dyDescent="0.25">
      <c r="AS96" s="94"/>
      <c r="AT96" s="94"/>
      <c r="AU96" s="94"/>
      <c r="AV96" s="94"/>
      <c r="AW96" s="94"/>
      <c r="AX96" s="94"/>
      <c r="AY96" s="94"/>
    </row>
  </sheetData>
  <protectedRanges>
    <protectedRange sqref="S70:T73"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0:R73" name="Range2_12_1_6_1_1"/>
    <protectedRange sqref="L70:M73" name="Range2_2_12_1_7_1_1"/>
    <protectedRange sqref="AS11:AS15" name="Range1_4_1_1_1_1"/>
    <protectedRange sqref="J11:J15 J26:J34" name="Range1_1_2_1_10_1_1_1_1"/>
    <protectedRange sqref="S38:S69" name="Range2_12_3_1_1_1_1"/>
    <protectedRange sqref="D38:H38 N57:R69 N38:R52" name="Range2_12_1_3_1_1_1_1"/>
    <protectedRange sqref="I38:M38 E57:M69 E39:M43 E45:M52 F44:M44" name="Range2_2_12_1_6_1_1_1_1"/>
    <protectedRange sqref="D57:D69 D39:D43 D45:D52" name="Range2_1_1_1_1_11_1_1_1_1_1_1"/>
    <protectedRange sqref="C57:C69 C39:C43 C45: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0:K73" name="Range2_2_12_1_4_1_1_1_1_1_1_1_1_1_1_1_1_1_1_1"/>
    <protectedRange sqref="I70:I73" name="Range2_2_12_1_7_1_1_2_2_1_2"/>
    <protectedRange sqref="F70:H73" name="Range2_2_12_1_3_1_2_1_1_1_1_2_1_1_1_1_1_1_1_1_1_1_1"/>
    <protectedRange sqref="E70:E73"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Q10" name="Range1_16_3_1_1_1_1_1_4"/>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4" name="Range2_2_12_1_6_1_1_1_1_2"/>
    <protectedRange sqref="D44" name="Range2_1_1_1_1_11_1_1_1_1_1_1_2"/>
    <protectedRange sqref="C44" name="Range2_1_2_1_1_1_1_1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N56:R56" name="Range2_12_1_3_1_1_1_1_2_1_2_2_2_2_2_2_2_2"/>
    <protectedRange sqref="I56:M56" name="Range2_2_12_1_6_1_1_1_1_3_1_2_2_2_3_2_2_2_2"/>
    <protectedRange sqref="E56:H56" name="Range2_2_12_1_6_1_1_1_1_2_2_1_2_2_2_2_2_2_2_2"/>
    <protectedRange sqref="D56" name="Range2_1_1_1_1_11_1_1_1_1_1_1_2_2_1_2_2_2_2_2_2_2_2"/>
    <protectedRange sqref="C56" name="Range2_1_2_1_1_1_1_1_2_1_2_1_2_2_2_2_2_2_2_2"/>
    <protectedRange sqref="N55:R55" name="Range2_12_1_3_1_1_1_1_2_1_2_2_2_2_2_2_3_2_2_2_2"/>
    <protectedRange sqref="I55:M55" name="Range2_2_12_1_6_1_1_1_1_3_1_2_2_2_3_2_2_3_2_2_2_2"/>
    <protectedRange sqref="G55:H55" name="Range2_2_12_1_6_1_1_1_1_2_2_1_2_2_2_2_2_2_3_2_2_2_2"/>
    <protectedRange sqref="E55:F55" name="Range2_2_12_1_6_1_1_1_1_3_1_2_2_2_1_2_2_2_2_2_2_2_2_2_2_2"/>
    <protectedRange sqref="D55" name="Range2_1_1_1_1_11_1_1_1_1_1_1_3_1_2_2_2_1_2_2_2_2_2_2_2_2_2_2_2"/>
    <protectedRange sqref="C55" name="Range2_1_2_1_1_1_1_1_3_1_2_2_1_2_1_2_2_2_2_2_2_2_2_2_2_2"/>
    <protectedRange sqref="N53:R54" name="Range2_12_1_3_1_1_1_1_2_1_2_2_2_2_2_2_3_2_2_2_2_2_2"/>
    <protectedRange sqref="I53:M54" name="Range2_2_12_1_6_1_1_1_1_3_1_2_2_2_3_2_2_3_2_2_2_2_2_2"/>
    <protectedRange sqref="E53:H53 G54:H54" name="Range2_2_12_1_6_1_1_1_1_2_2_1_2_2_2_2_2_2_3_2_2_2_2_2_2"/>
    <protectedRange sqref="D53" name="Range2_1_1_1_1_11_1_1_1_1_1_1_2_2_1_2_2_2_2_2_2_3_2_2_2_2_2_2"/>
    <protectedRange sqref="E54:F54" name="Range2_2_12_1_6_1_1_1_1_3_1_2_2_2_1_2_2_2_2_2_2_2_2_2_2_2_2_2"/>
    <protectedRange sqref="D54" name="Range2_1_1_1_1_11_1_1_1_1_1_1_3_1_2_2_2_1_2_2_2_2_2_2_2_2_2_2_2_2_2"/>
    <protectedRange sqref="C53" name="Range2_1_2_1_1_1_1_1_2_1_2_1_2_2_2_2_2_2_3_2_2_2_2_2_2"/>
    <protectedRange sqref="C54" name="Range2_1_2_1_1_1_1_1_3_1_2_2_1_2_1_2_2_2_2_2_2_2_2_2_2_2_2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199" priority="36" operator="containsText" text="N/A">
      <formula>NOT(ISERROR(SEARCH("N/A",X11)))</formula>
    </cfRule>
    <cfRule type="cellIs" dxfId="198" priority="49" operator="equal">
      <formula>0</formula>
    </cfRule>
  </conditionalFormatting>
  <conditionalFormatting sqref="AC11:AE34 X11:Y34 AA11:AA34">
    <cfRule type="cellIs" dxfId="197" priority="48" operator="greaterThanOrEqual">
      <formula>1185</formula>
    </cfRule>
  </conditionalFormatting>
  <conditionalFormatting sqref="AC11:AE34 X11:Y34 AA11:AA34">
    <cfRule type="cellIs" dxfId="196" priority="47" operator="between">
      <formula>0.1</formula>
      <formula>1184</formula>
    </cfRule>
  </conditionalFormatting>
  <conditionalFormatting sqref="X8">
    <cfRule type="cellIs" dxfId="195" priority="46" operator="equal">
      <formula>0</formula>
    </cfRule>
  </conditionalFormatting>
  <conditionalFormatting sqref="X8">
    <cfRule type="cellIs" dxfId="194" priority="45" operator="greaterThan">
      <formula>1179</formula>
    </cfRule>
  </conditionalFormatting>
  <conditionalFormatting sqref="X8">
    <cfRule type="cellIs" dxfId="193" priority="44" operator="greaterThan">
      <formula>99</formula>
    </cfRule>
  </conditionalFormatting>
  <conditionalFormatting sqref="X8">
    <cfRule type="cellIs" dxfId="192" priority="43" operator="greaterThan">
      <formula>0.99</formula>
    </cfRule>
  </conditionalFormatting>
  <conditionalFormatting sqref="AB8">
    <cfRule type="cellIs" dxfId="191" priority="42" operator="equal">
      <formula>0</formula>
    </cfRule>
  </conditionalFormatting>
  <conditionalFormatting sqref="AB8">
    <cfRule type="cellIs" dxfId="190" priority="41" operator="greaterThan">
      <formula>1179</formula>
    </cfRule>
  </conditionalFormatting>
  <conditionalFormatting sqref="AB8">
    <cfRule type="cellIs" dxfId="189" priority="40" operator="greaterThan">
      <formula>99</formula>
    </cfRule>
  </conditionalFormatting>
  <conditionalFormatting sqref="AB8">
    <cfRule type="cellIs" dxfId="188" priority="39" operator="greaterThan">
      <formula>0.99</formula>
    </cfRule>
  </conditionalFormatting>
  <conditionalFormatting sqref="AH11:AH31">
    <cfRule type="cellIs" dxfId="187" priority="37" operator="greaterThan">
      <formula>$AH$8</formula>
    </cfRule>
    <cfRule type="cellIs" dxfId="186" priority="38" operator="greaterThan">
      <formula>$AH$8</formula>
    </cfRule>
  </conditionalFormatting>
  <conditionalFormatting sqref="AB11:AB34">
    <cfRule type="containsText" dxfId="185" priority="32" operator="containsText" text="N/A">
      <formula>NOT(ISERROR(SEARCH("N/A",AB11)))</formula>
    </cfRule>
    <cfRule type="cellIs" dxfId="184" priority="35" operator="equal">
      <formula>0</formula>
    </cfRule>
  </conditionalFormatting>
  <conditionalFormatting sqref="AB11:AB34">
    <cfRule type="cellIs" dxfId="183" priority="34" operator="greaterThanOrEqual">
      <formula>1185</formula>
    </cfRule>
  </conditionalFormatting>
  <conditionalFormatting sqref="AB11:AB34">
    <cfRule type="cellIs" dxfId="182" priority="33" operator="between">
      <formula>0.1</formula>
      <formula>1184</formula>
    </cfRule>
  </conditionalFormatting>
  <conditionalFormatting sqref="AO11:AO34 AN11:AN35">
    <cfRule type="cellIs" dxfId="181" priority="31" operator="equal">
      <formula>0</formula>
    </cfRule>
  </conditionalFormatting>
  <conditionalFormatting sqref="AO11:AO34 AN11:AN35">
    <cfRule type="cellIs" dxfId="180" priority="30" operator="greaterThan">
      <formula>1179</formula>
    </cfRule>
  </conditionalFormatting>
  <conditionalFormatting sqref="AO11:AO34 AN11:AN35">
    <cfRule type="cellIs" dxfId="179" priority="29" operator="greaterThan">
      <formula>99</formula>
    </cfRule>
  </conditionalFormatting>
  <conditionalFormatting sqref="AO11:AO34 AN11:AN35">
    <cfRule type="cellIs" dxfId="178" priority="28" operator="greaterThan">
      <formula>0.99</formula>
    </cfRule>
  </conditionalFormatting>
  <conditionalFormatting sqref="AQ11:AQ34">
    <cfRule type="cellIs" dxfId="177" priority="27" operator="equal">
      <formula>0</formula>
    </cfRule>
  </conditionalFormatting>
  <conditionalFormatting sqref="AQ11:AQ34">
    <cfRule type="cellIs" dxfId="176" priority="26" operator="greaterThan">
      <formula>1179</formula>
    </cfRule>
  </conditionalFormatting>
  <conditionalFormatting sqref="AQ11:AQ34">
    <cfRule type="cellIs" dxfId="175" priority="25" operator="greaterThan">
      <formula>99</formula>
    </cfRule>
  </conditionalFormatting>
  <conditionalFormatting sqref="AQ11:AQ34">
    <cfRule type="cellIs" dxfId="174" priority="24" operator="greaterThan">
      <formula>0.99</formula>
    </cfRule>
  </conditionalFormatting>
  <conditionalFormatting sqref="Z11:Z34">
    <cfRule type="containsText" dxfId="173" priority="20" operator="containsText" text="N/A">
      <formula>NOT(ISERROR(SEARCH("N/A",Z11)))</formula>
    </cfRule>
    <cfRule type="cellIs" dxfId="172" priority="23" operator="equal">
      <formula>0</formula>
    </cfRule>
  </conditionalFormatting>
  <conditionalFormatting sqref="Z11:Z34">
    <cfRule type="cellIs" dxfId="171" priority="22" operator="greaterThanOrEqual">
      <formula>1185</formula>
    </cfRule>
  </conditionalFormatting>
  <conditionalFormatting sqref="Z11:Z34">
    <cfRule type="cellIs" dxfId="170" priority="21" operator="between">
      <formula>0.1</formula>
      <formula>1184</formula>
    </cfRule>
  </conditionalFormatting>
  <conditionalFormatting sqref="AJ11:AN35">
    <cfRule type="cellIs" dxfId="169" priority="19" operator="equal">
      <formula>0</formula>
    </cfRule>
  </conditionalFormatting>
  <conditionalFormatting sqref="AJ11:AN35">
    <cfRule type="cellIs" dxfId="168" priority="18" operator="greaterThan">
      <formula>1179</formula>
    </cfRule>
  </conditionalFormatting>
  <conditionalFormatting sqref="AJ11:AN35">
    <cfRule type="cellIs" dxfId="167" priority="17" operator="greaterThan">
      <formula>99</formula>
    </cfRule>
  </conditionalFormatting>
  <conditionalFormatting sqref="AJ11:AN35">
    <cfRule type="cellIs" dxfId="166" priority="16" operator="greaterThan">
      <formula>0.99</formula>
    </cfRule>
  </conditionalFormatting>
  <conditionalFormatting sqref="AP11:AP34">
    <cfRule type="cellIs" dxfId="165" priority="15" operator="equal">
      <formula>0</formula>
    </cfRule>
  </conditionalFormatting>
  <conditionalFormatting sqref="AP11:AP34">
    <cfRule type="cellIs" dxfId="164" priority="14" operator="greaterThan">
      <formula>1179</formula>
    </cfRule>
  </conditionalFormatting>
  <conditionalFormatting sqref="AP11:AP34">
    <cfRule type="cellIs" dxfId="163" priority="13" operator="greaterThan">
      <formula>99</formula>
    </cfRule>
  </conditionalFormatting>
  <conditionalFormatting sqref="AP11:AP34">
    <cfRule type="cellIs" dxfId="162" priority="12" operator="greaterThan">
      <formula>0.99</formula>
    </cfRule>
  </conditionalFormatting>
  <conditionalFormatting sqref="AH32:AH34">
    <cfRule type="cellIs" dxfId="161" priority="10" operator="greaterThan">
      <formula>$AH$8</formula>
    </cfRule>
    <cfRule type="cellIs" dxfId="160" priority="11" operator="greaterThan">
      <formula>$AH$8</formula>
    </cfRule>
  </conditionalFormatting>
  <conditionalFormatting sqref="AI11:AI34">
    <cfRule type="cellIs" dxfId="159" priority="9" operator="greaterThan">
      <formula>$AI$8</formula>
    </cfRule>
  </conditionalFormatting>
  <conditionalFormatting sqref="AL32:AN34 AL11:AL34">
    <cfRule type="cellIs" dxfId="158" priority="8" operator="equal">
      <formula>0</formula>
    </cfRule>
  </conditionalFormatting>
  <conditionalFormatting sqref="AL32:AN34 AL11:AL34">
    <cfRule type="cellIs" dxfId="157" priority="7" operator="greaterThan">
      <formula>1179</formula>
    </cfRule>
  </conditionalFormatting>
  <conditionalFormatting sqref="AL32:AN34 AL11:AL34">
    <cfRule type="cellIs" dxfId="156" priority="6" operator="greaterThan">
      <formula>99</formula>
    </cfRule>
  </conditionalFormatting>
  <conditionalFormatting sqref="AL32:AN34 AL11:AL34">
    <cfRule type="cellIs" dxfId="155" priority="5" operator="greaterThan">
      <formula>0.99</formula>
    </cfRule>
  </conditionalFormatting>
  <conditionalFormatting sqref="AM16:AM34">
    <cfRule type="cellIs" dxfId="154" priority="4" operator="equal">
      <formula>0</formula>
    </cfRule>
  </conditionalFormatting>
  <conditionalFormatting sqref="AM16:AM34">
    <cfRule type="cellIs" dxfId="153" priority="3" operator="greaterThan">
      <formula>1179</formula>
    </cfRule>
  </conditionalFormatting>
  <conditionalFormatting sqref="AM16:AM34">
    <cfRule type="cellIs" dxfId="152" priority="2" operator="greaterThan">
      <formula>99</formula>
    </cfRule>
  </conditionalFormatting>
  <conditionalFormatting sqref="AM16:AM34">
    <cfRule type="cellIs" dxfId="151"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6"/>
  <sheetViews>
    <sheetView showWhiteSpace="0" topLeftCell="A43" zoomScaleNormal="100" workbookViewId="0">
      <selection activeCell="B54" sqref="B54:C56"/>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87"/>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90" t="s">
        <v>10</v>
      </c>
      <c r="I7" s="108" t="s">
        <v>11</v>
      </c>
      <c r="J7" s="108" t="s">
        <v>12</v>
      </c>
      <c r="K7" s="108" t="s">
        <v>13</v>
      </c>
      <c r="L7" s="12"/>
      <c r="M7" s="12"/>
      <c r="N7" s="12"/>
      <c r="O7" s="190"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42580</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30620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88" t="s">
        <v>51</v>
      </c>
      <c r="V9" s="188" t="s">
        <v>52</v>
      </c>
      <c r="W9" s="233" t="s">
        <v>53</v>
      </c>
      <c r="X9" s="234" t="s">
        <v>54</v>
      </c>
      <c r="Y9" s="235"/>
      <c r="Z9" s="235"/>
      <c r="AA9" s="235"/>
      <c r="AB9" s="235"/>
      <c r="AC9" s="235"/>
      <c r="AD9" s="235"/>
      <c r="AE9" s="236"/>
      <c r="AF9" s="186" t="s">
        <v>55</v>
      </c>
      <c r="AG9" s="186" t="s">
        <v>56</v>
      </c>
      <c r="AH9" s="222" t="s">
        <v>57</v>
      </c>
      <c r="AI9" s="237" t="s">
        <v>58</v>
      </c>
      <c r="AJ9" s="188" t="s">
        <v>59</v>
      </c>
      <c r="AK9" s="188" t="s">
        <v>60</v>
      </c>
      <c r="AL9" s="188" t="s">
        <v>61</v>
      </c>
      <c r="AM9" s="188" t="s">
        <v>62</v>
      </c>
      <c r="AN9" s="188" t="s">
        <v>63</v>
      </c>
      <c r="AO9" s="188" t="s">
        <v>64</v>
      </c>
      <c r="AP9" s="188" t="s">
        <v>65</v>
      </c>
      <c r="AQ9" s="220" t="s">
        <v>66</v>
      </c>
      <c r="AR9" s="188" t="s">
        <v>67</v>
      </c>
      <c r="AS9" s="222" t="s">
        <v>68</v>
      </c>
      <c r="AV9" s="35" t="s">
        <v>69</v>
      </c>
      <c r="AW9" s="35" t="s">
        <v>70</v>
      </c>
      <c r="AY9" s="36" t="s">
        <v>71</v>
      </c>
    </row>
    <row r="10" spans="2:51" x14ac:dyDescent="0.25">
      <c r="B10" s="188" t="s">
        <v>72</v>
      </c>
      <c r="C10" s="188" t="s">
        <v>73</v>
      </c>
      <c r="D10" s="188" t="s">
        <v>74</v>
      </c>
      <c r="E10" s="188" t="s">
        <v>75</v>
      </c>
      <c r="F10" s="188" t="s">
        <v>74</v>
      </c>
      <c r="G10" s="188" t="s">
        <v>75</v>
      </c>
      <c r="H10" s="216"/>
      <c r="I10" s="188" t="s">
        <v>75</v>
      </c>
      <c r="J10" s="188" t="s">
        <v>75</v>
      </c>
      <c r="K10" s="188" t="s">
        <v>75</v>
      </c>
      <c r="L10" s="28" t="s">
        <v>29</v>
      </c>
      <c r="M10" s="219"/>
      <c r="N10" s="28" t="s">
        <v>29</v>
      </c>
      <c r="O10" s="221"/>
      <c r="P10" s="221"/>
      <c r="Q10" s="1">
        <f>'JULY 28'!Q34</f>
        <v>11062991</v>
      </c>
      <c r="R10" s="230"/>
      <c r="S10" s="231"/>
      <c r="T10" s="232"/>
      <c r="U10" s="188" t="s">
        <v>75</v>
      </c>
      <c r="V10" s="188" t="s">
        <v>75</v>
      </c>
      <c r="W10" s="233"/>
      <c r="X10" s="37" t="s">
        <v>76</v>
      </c>
      <c r="Y10" s="37" t="s">
        <v>77</v>
      </c>
      <c r="Z10" s="37" t="s">
        <v>78</v>
      </c>
      <c r="AA10" s="37" t="s">
        <v>79</v>
      </c>
      <c r="AB10" s="37" t="s">
        <v>80</v>
      </c>
      <c r="AC10" s="37" t="s">
        <v>81</v>
      </c>
      <c r="AD10" s="37" t="s">
        <v>82</v>
      </c>
      <c r="AE10" s="37" t="s">
        <v>83</v>
      </c>
      <c r="AF10" s="38"/>
      <c r="AG10" s="1">
        <f>'JULY 28'!AG34</f>
        <v>48794884</v>
      </c>
      <c r="AH10" s="222"/>
      <c r="AI10" s="238"/>
      <c r="AJ10" s="188" t="s">
        <v>84</v>
      </c>
      <c r="AK10" s="188" t="s">
        <v>84</v>
      </c>
      <c r="AL10" s="188" t="s">
        <v>84</v>
      </c>
      <c r="AM10" s="188" t="s">
        <v>84</v>
      </c>
      <c r="AN10" s="188" t="s">
        <v>84</v>
      </c>
      <c r="AO10" s="188" t="s">
        <v>84</v>
      </c>
      <c r="AP10" s="1">
        <f>'JULY 28'!AP34</f>
        <v>11073788</v>
      </c>
      <c r="AQ10" s="221"/>
      <c r="AR10" s="189" t="s">
        <v>85</v>
      </c>
      <c r="AS10" s="222"/>
      <c r="AV10" s="39" t="s">
        <v>86</v>
      </c>
      <c r="AW10" s="39" t="s">
        <v>87</v>
      </c>
      <c r="AY10" s="80" t="s">
        <v>126</v>
      </c>
    </row>
    <row r="11" spans="2:51" x14ac:dyDescent="0.25">
      <c r="B11" s="40">
        <v>2</v>
      </c>
      <c r="C11" s="40">
        <v>4.1666666666666664E-2</v>
      </c>
      <c r="D11" s="102">
        <v>4</v>
      </c>
      <c r="E11" s="41">
        <f t="shared" ref="E11:E34" si="0">D11/1.42</f>
        <v>2.8169014084507045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129</v>
      </c>
      <c r="P11" s="103">
        <v>109</v>
      </c>
      <c r="Q11" s="103">
        <v>11067417</v>
      </c>
      <c r="R11" s="46">
        <f>IF(ISBLANK(Q11),"-",Q11-Q10)</f>
        <v>4426</v>
      </c>
      <c r="S11" s="47">
        <f>R11*24/1000</f>
        <v>106.224</v>
      </c>
      <c r="T11" s="47">
        <f>R11/1000</f>
        <v>4.4260000000000002</v>
      </c>
      <c r="U11" s="104">
        <v>3.8</v>
      </c>
      <c r="V11" s="104">
        <f>U11</f>
        <v>3.8</v>
      </c>
      <c r="W11" s="105" t="s">
        <v>131</v>
      </c>
      <c r="X11" s="107">
        <v>0</v>
      </c>
      <c r="Y11" s="107">
        <v>0</v>
      </c>
      <c r="Z11" s="107">
        <v>1186</v>
      </c>
      <c r="AA11" s="107">
        <v>1185</v>
      </c>
      <c r="AB11" s="107">
        <v>1045</v>
      </c>
      <c r="AC11" s="48" t="s">
        <v>90</v>
      </c>
      <c r="AD11" s="48" t="s">
        <v>90</v>
      </c>
      <c r="AE11" s="48" t="s">
        <v>90</v>
      </c>
      <c r="AF11" s="106" t="s">
        <v>90</v>
      </c>
      <c r="AG11" s="112">
        <v>48795984</v>
      </c>
      <c r="AH11" s="49">
        <f>IF(ISBLANK(AG11),"-",AG11-AG10)</f>
        <v>1100</v>
      </c>
      <c r="AI11" s="50">
        <f>AH11/T11</f>
        <v>248.53140533212832</v>
      </c>
      <c r="AJ11" s="95">
        <v>0</v>
      </c>
      <c r="AK11" s="95">
        <v>0</v>
      </c>
      <c r="AL11" s="95">
        <v>1</v>
      </c>
      <c r="AM11" s="95">
        <v>1</v>
      </c>
      <c r="AN11" s="95">
        <v>1</v>
      </c>
      <c r="AO11" s="95">
        <v>0.6</v>
      </c>
      <c r="AP11" s="107">
        <v>11074378</v>
      </c>
      <c r="AQ11" s="107">
        <f t="shared" ref="AQ11:AQ34" si="1">AP11-AP10</f>
        <v>590</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127</v>
      </c>
      <c r="P12" s="103">
        <v>108</v>
      </c>
      <c r="Q12" s="103">
        <v>11071757</v>
      </c>
      <c r="R12" s="46">
        <f t="shared" ref="R12:R34" si="4">IF(ISBLANK(Q12),"-",Q12-Q11)</f>
        <v>4340</v>
      </c>
      <c r="S12" s="47">
        <f t="shared" ref="S12:S34" si="5">R12*24/1000</f>
        <v>104.16</v>
      </c>
      <c r="T12" s="47">
        <f t="shared" ref="T12:T34" si="6">R12/1000</f>
        <v>4.34</v>
      </c>
      <c r="U12" s="104">
        <v>5.2</v>
      </c>
      <c r="V12" s="104">
        <f t="shared" ref="V12:V34" si="7">U12</f>
        <v>5.2</v>
      </c>
      <c r="W12" s="105" t="s">
        <v>131</v>
      </c>
      <c r="X12" s="107">
        <v>0</v>
      </c>
      <c r="Y12" s="107">
        <v>0</v>
      </c>
      <c r="Z12" s="107">
        <v>1116</v>
      </c>
      <c r="AA12" s="107">
        <v>1185</v>
      </c>
      <c r="AB12" s="107">
        <v>1046</v>
      </c>
      <c r="AC12" s="48" t="s">
        <v>90</v>
      </c>
      <c r="AD12" s="48" t="s">
        <v>90</v>
      </c>
      <c r="AE12" s="48" t="s">
        <v>90</v>
      </c>
      <c r="AF12" s="106" t="s">
        <v>90</v>
      </c>
      <c r="AG12" s="112">
        <v>48797020</v>
      </c>
      <c r="AH12" s="49">
        <f>IF(ISBLANK(AG12),"-",AG12-AG11)</f>
        <v>1036</v>
      </c>
      <c r="AI12" s="50">
        <f t="shared" ref="AI12:AI34" si="8">AH12/T12</f>
        <v>238.70967741935485</v>
      </c>
      <c r="AJ12" s="95">
        <v>0</v>
      </c>
      <c r="AK12" s="95">
        <v>0</v>
      </c>
      <c r="AL12" s="95">
        <v>1</v>
      </c>
      <c r="AM12" s="95">
        <v>1</v>
      </c>
      <c r="AN12" s="95">
        <v>1</v>
      </c>
      <c r="AO12" s="95">
        <v>0.6</v>
      </c>
      <c r="AP12" s="107">
        <v>11075012</v>
      </c>
      <c r="AQ12" s="107">
        <f t="shared" si="1"/>
        <v>634</v>
      </c>
      <c r="AR12" s="110">
        <v>1.05</v>
      </c>
      <c r="AS12" s="52" t="s">
        <v>113</v>
      </c>
      <c r="AV12" s="39" t="s">
        <v>92</v>
      </c>
      <c r="AW12" s="39" t="s">
        <v>93</v>
      </c>
      <c r="AY12" s="80" t="s">
        <v>124</v>
      </c>
    </row>
    <row r="13" spans="2:51" x14ac:dyDescent="0.25">
      <c r="B13" s="40">
        <v>2.0833333333333299</v>
      </c>
      <c r="C13" s="40">
        <v>0.125</v>
      </c>
      <c r="D13" s="102">
        <v>4</v>
      </c>
      <c r="E13" s="41">
        <f t="shared" si="0"/>
        <v>2.8169014084507045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128</v>
      </c>
      <c r="P13" s="103">
        <v>108</v>
      </c>
      <c r="Q13" s="103">
        <v>11076093</v>
      </c>
      <c r="R13" s="46">
        <f t="shared" si="4"/>
        <v>4336</v>
      </c>
      <c r="S13" s="47">
        <f t="shared" si="5"/>
        <v>104.06399999999999</v>
      </c>
      <c r="T13" s="47">
        <f t="shared" si="6"/>
        <v>4.3360000000000003</v>
      </c>
      <c r="U13" s="104">
        <v>6.8</v>
      </c>
      <c r="V13" s="104">
        <f t="shared" si="7"/>
        <v>6.8</v>
      </c>
      <c r="W13" s="105" t="s">
        <v>131</v>
      </c>
      <c r="X13" s="107">
        <v>0</v>
      </c>
      <c r="Y13" s="107">
        <v>0</v>
      </c>
      <c r="Z13" s="107">
        <v>1116</v>
      </c>
      <c r="AA13" s="107">
        <v>1185</v>
      </c>
      <c r="AB13" s="107">
        <v>1046</v>
      </c>
      <c r="AC13" s="48" t="s">
        <v>90</v>
      </c>
      <c r="AD13" s="48" t="s">
        <v>90</v>
      </c>
      <c r="AE13" s="48" t="s">
        <v>90</v>
      </c>
      <c r="AF13" s="106" t="s">
        <v>90</v>
      </c>
      <c r="AG13" s="112">
        <v>48798036</v>
      </c>
      <c r="AH13" s="49">
        <f>IF(ISBLANK(AG13),"-",AG13-AG12)</f>
        <v>1016</v>
      </c>
      <c r="AI13" s="50">
        <f t="shared" si="8"/>
        <v>234.31734317343171</v>
      </c>
      <c r="AJ13" s="95">
        <v>0</v>
      </c>
      <c r="AK13" s="95">
        <v>0</v>
      </c>
      <c r="AL13" s="95">
        <v>1</v>
      </c>
      <c r="AM13" s="95">
        <v>1</v>
      </c>
      <c r="AN13" s="95">
        <v>1</v>
      </c>
      <c r="AO13" s="95">
        <v>0.6</v>
      </c>
      <c r="AP13" s="107">
        <v>11075644</v>
      </c>
      <c r="AQ13" s="107">
        <f t="shared" si="1"/>
        <v>632</v>
      </c>
      <c r="AR13" s="51"/>
      <c r="AS13" s="52" t="s">
        <v>113</v>
      </c>
      <c r="AV13" s="39" t="s">
        <v>94</v>
      </c>
      <c r="AW13" s="39" t="s">
        <v>95</v>
      </c>
      <c r="AY13" s="80" t="s">
        <v>129</v>
      </c>
    </row>
    <row r="14" spans="2:51" x14ac:dyDescent="0.25">
      <c r="B14" s="40">
        <v>2.125</v>
      </c>
      <c r="C14" s="40">
        <v>0.16666666666666699</v>
      </c>
      <c r="D14" s="102">
        <v>4</v>
      </c>
      <c r="E14" s="41">
        <f t="shared" si="0"/>
        <v>2.8169014084507045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124</v>
      </c>
      <c r="P14" s="103">
        <v>119</v>
      </c>
      <c r="Q14" s="103">
        <v>11080386</v>
      </c>
      <c r="R14" s="46">
        <f t="shared" si="4"/>
        <v>4293</v>
      </c>
      <c r="S14" s="47">
        <f t="shared" si="5"/>
        <v>103.032</v>
      </c>
      <c r="T14" s="47">
        <f t="shared" si="6"/>
        <v>4.2930000000000001</v>
      </c>
      <c r="U14" s="104">
        <v>8.5</v>
      </c>
      <c r="V14" s="104">
        <f t="shared" si="7"/>
        <v>8.5</v>
      </c>
      <c r="W14" s="105" t="s">
        <v>131</v>
      </c>
      <c r="X14" s="107">
        <v>0</v>
      </c>
      <c r="Y14" s="107">
        <v>0</v>
      </c>
      <c r="Z14" s="107">
        <v>1187</v>
      </c>
      <c r="AA14" s="107">
        <v>1185</v>
      </c>
      <c r="AB14" s="107">
        <v>1066</v>
      </c>
      <c r="AC14" s="48" t="s">
        <v>90</v>
      </c>
      <c r="AD14" s="48" t="s">
        <v>90</v>
      </c>
      <c r="AE14" s="48" t="s">
        <v>90</v>
      </c>
      <c r="AF14" s="106" t="s">
        <v>90</v>
      </c>
      <c r="AG14" s="112">
        <v>48799078</v>
      </c>
      <c r="AH14" s="49">
        <f t="shared" ref="AH14:AH34" si="9">IF(ISBLANK(AG14),"-",AG14-AG13)</f>
        <v>1042</v>
      </c>
      <c r="AI14" s="50">
        <f t="shared" si="8"/>
        <v>242.72070812951316</v>
      </c>
      <c r="AJ14" s="95">
        <v>0</v>
      </c>
      <c r="AK14" s="95">
        <v>0</v>
      </c>
      <c r="AL14" s="95">
        <v>1</v>
      </c>
      <c r="AM14" s="95">
        <v>1</v>
      </c>
      <c r="AN14" s="95">
        <v>1</v>
      </c>
      <c r="AO14" s="95">
        <v>0.6</v>
      </c>
      <c r="AP14" s="107">
        <v>11076119</v>
      </c>
      <c r="AQ14" s="107">
        <f>AP14-AP13</f>
        <v>475</v>
      </c>
      <c r="AR14" s="51"/>
      <c r="AS14" s="52" t="s">
        <v>113</v>
      </c>
      <c r="AT14" s="54"/>
      <c r="AV14" s="39" t="s">
        <v>96</v>
      </c>
      <c r="AW14" s="39" t="s">
        <v>97</v>
      </c>
      <c r="AY14" s="80" t="s">
        <v>226</v>
      </c>
    </row>
    <row r="15" spans="2:51" ht="14.25" customHeight="1" x14ac:dyDescent="0.25">
      <c r="B15" s="40">
        <v>2.1666666666666701</v>
      </c>
      <c r="C15" s="40">
        <v>0.20833333333333301</v>
      </c>
      <c r="D15" s="102">
        <v>4</v>
      </c>
      <c r="E15" s="41">
        <f t="shared" si="0"/>
        <v>2.8169014084507045</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131</v>
      </c>
      <c r="P15" s="103">
        <v>123</v>
      </c>
      <c r="Q15" s="103">
        <v>11084785</v>
      </c>
      <c r="R15" s="46">
        <f t="shared" si="4"/>
        <v>4399</v>
      </c>
      <c r="S15" s="47">
        <f t="shared" si="5"/>
        <v>105.57599999999999</v>
      </c>
      <c r="T15" s="47">
        <f t="shared" si="6"/>
        <v>4.399</v>
      </c>
      <c r="U15" s="104">
        <v>9.5</v>
      </c>
      <c r="V15" s="104">
        <f t="shared" si="7"/>
        <v>9.5</v>
      </c>
      <c r="W15" s="105" t="s">
        <v>131</v>
      </c>
      <c r="X15" s="107">
        <v>0</v>
      </c>
      <c r="Y15" s="107">
        <v>0</v>
      </c>
      <c r="Z15" s="107">
        <v>1187</v>
      </c>
      <c r="AA15" s="107">
        <v>1185</v>
      </c>
      <c r="AB15" s="107">
        <v>1136</v>
      </c>
      <c r="AC15" s="48" t="s">
        <v>90</v>
      </c>
      <c r="AD15" s="48" t="s">
        <v>90</v>
      </c>
      <c r="AE15" s="48" t="s">
        <v>90</v>
      </c>
      <c r="AF15" s="106" t="s">
        <v>90</v>
      </c>
      <c r="AG15" s="112">
        <v>48800240</v>
      </c>
      <c r="AH15" s="49">
        <f t="shared" si="9"/>
        <v>1162</v>
      </c>
      <c r="AI15" s="50">
        <f t="shared" si="8"/>
        <v>264.15094339622641</v>
      </c>
      <c r="AJ15" s="95">
        <v>0</v>
      </c>
      <c r="AK15" s="95">
        <v>0</v>
      </c>
      <c r="AL15" s="95">
        <v>1</v>
      </c>
      <c r="AM15" s="95">
        <v>1</v>
      </c>
      <c r="AN15" s="95">
        <v>1</v>
      </c>
      <c r="AO15" s="95">
        <v>0.6</v>
      </c>
      <c r="AP15" s="107">
        <v>11076382</v>
      </c>
      <c r="AQ15" s="107">
        <f>AP15-AP14</f>
        <v>263</v>
      </c>
      <c r="AR15" s="51"/>
      <c r="AS15" s="52" t="s">
        <v>113</v>
      </c>
      <c r="AV15" s="39" t="s">
        <v>98</v>
      </c>
      <c r="AW15" s="39" t="s">
        <v>99</v>
      </c>
      <c r="AY15" s="94"/>
    </row>
    <row r="16" spans="2:51" x14ac:dyDescent="0.25">
      <c r="B16" s="40">
        <v>2.2083333333333299</v>
      </c>
      <c r="C16" s="40">
        <v>0.25</v>
      </c>
      <c r="D16" s="102">
        <v>4</v>
      </c>
      <c r="E16" s="41">
        <f t="shared" si="0"/>
        <v>2.8169014084507045</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141</v>
      </c>
      <c r="P16" s="103">
        <v>131</v>
      </c>
      <c r="Q16" s="103">
        <v>11089468</v>
      </c>
      <c r="R16" s="46">
        <f t="shared" si="4"/>
        <v>4683</v>
      </c>
      <c r="S16" s="47">
        <f t="shared" si="5"/>
        <v>112.392</v>
      </c>
      <c r="T16" s="47">
        <f t="shared" si="6"/>
        <v>4.6829999999999998</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48801544</v>
      </c>
      <c r="AH16" s="49">
        <f t="shared" si="9"/>
        <v>1304</v>
      </c>
      <c r="AI16" s="50">
        <f t="shared" si="8"/>
        <v>278.45398248985691</v>
      </c>
      <c r="AJ16" s="95">
        <v>0</v>
      </c>
      <c r="AK16" s="95">
        <v>0</v>
      </c>
      <c r="AL16" s="95">
        <v>1</v>
      </c>
      <c r="AM16" s="95">
        <v>1</v>
      </c>
      <c r="AN16" s="95">
        <v>1</v>
      </c>
      <c r="AO16" s="95">
        <v>0</v>
      </c>
      <c r="AP16" s="107">
        <v>11076382</v>
      </c>
      <c r="AQ16" s="107">
        <f>AP16-AP15</f>
        <v>0</v>
      </c>
      <c r="AR16" s="53">
        <v>1.1200000000000001</v>
      </c>
      <c r="AS16" s="52" t="s">
        <v>101</v>
      </c>
      <c r="AV16" s="39" t="s">
        <v>102</v>
      </c>
      <c r="AW16" s="39" t="s">
        <v>103</v>
      </c>
      <c r="AY16" s="94"/>
    </row>
    <row r="17" spans="1:51" x14ac:dyDescent="0.25">
      <c r="B17" s="40">
        <v>2.25</v>
      </c>
      <c r="C17" s="40">
        <v>0.29166666666666702</v>
      </c>
      <c r="D17" s="102">
        <v>4</v>
      </c>
      <c r="E17" s="41">
        <f t="shared" si="0"/>
        <v>2.8169014084507045</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137</v>
      </c>
      <c r="P17" s="103">
        <v>140</v>
      </c>
      <c r="Q17" s="103">
        <v>11095313</v>
      </c>
      <c r="R17" s="46">
        <f t="shared" si="4"/>
        <v>5845</v>
      </c>
      <c r="S17" s="47">
        <f t="shared" si="5"/>
        <v>140.28</v>
      </c>
      <c r="T17" s="47">
        <f t="shared" si="6"/>
        <v>5.8449999999999998</v>
      </c>
      <c r="U17" s="104">
        <v>9.1999999999999993</v>
      </c>
      <c r="V17" s="104">
        <f t="shared" si="7"/>
        <v>9.1999999999999993</v>
      </c>
      <c r="W17" s="105" t="s">
        <v>127</v>
      </c>
      <c r="X17" s="107">
        <v>0</v>
      </c>
      <c r="Y17" s="107">
        <v>986</v>
      </c>
      <c r="Z17" s="107">
        <v>1187</v>
      </c>
      <c r="AA17" s="107">
        <v>1185</v>
      </c>
      <c r="AB17" s="107">
        <v>1188</v>
      </c>
      <c r="AC17" s="48" t="s">
        <v>90</v>
      </c>
      <c r="AD17" s="48" t="s">
        <v>90</v>
      </c>
      <c r="AE17" s="48" t="s">
        <v>90</v>
      </c>
      <c r="AF17" s="106" t="s">
        <v>90</v>
      </c>
      <c r="AG17" s="112">
        <v>48802868</v>
      </c>
      <c r="AH17" s="49">
        <f t="shared" si="9"/>
        <v>1324</v>
      </c>
      <c r="AI17" s="50">
        <f t="shared" si="8"/>
        <v>226.51839178785286</v>
      </c>
      <c r="AJ17" s="95">
        <v>0</v>
      </c>
      <c r="AK17" s="95">
        <v>1</v>
      </c>
      <c r="AL17" s="95">
        <v>1</v>
      </c>
      <c r="AM17" s="95">
        <v>1</v>
      </c>
      <c r="AN17" s="95">
        <v>1</v>
      </c>
      <c r="AO17" s="95">
        <v>0</v>
      </c>
      <c r="AP17" s="107">
        <v>11076382</v>
      </c>
      <c r="AQ17" s="107">
        <f t="shared" si="1"/>
        <v>0</v>
      </c>
      <c r="AR17" s="51"/>
      <c r="AS17" s="52" t="s">
        <v>101</v>
      </c>
      <c r="AT17" s="54"/>
      <c r="AV17" s="39" t="s">
        <v>104</v>
      </c>
      <c r="AW17" s="39" t="s">
        <v>105</v>
      </c>
      <c r="AY17" s="97"/>
    </row>
    <row r="18" spans="1:51" x14ac:dyDescent="0.25">
      <c r="B18" s="40">
        <v>2.2916666666666701</v>
      </c>
      <c r="C18" s="40">
        <v>0.33333333333333298</v>
      </c>
      <c r="D18" s="102">
        <v>4</v>
      </c>
      <c r="E18" s="41">
        <f t="shared" si="0"/>
        <v>2.8169014084507045</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132</v>
      </c>
      <c r="P18" s="103">
        <v>137</v>
      </c>
      <c r="Q18" s="103">
        <v>11101451</v>
      </c>
      <c r="R18" s="46">
        <f t="shared" si="4"/>
        <v>6138</v>
      </c>
      <c r="S18" s="47">
        <f t="shared" si="5"/>
        <v>147.31200000000001</v>
      </c>
      <c r="T18" s="47">
        <f t="shared" si="6"/>
        <v>6.1379999999999999</v>
      </c>
      <c r="U18" s="104">
        <v>8.6999999999999993</v>
      </c>
      <c r="V18" s="104">
        <f t="shared" si="7"/>
        <v>8.6999999999999993</v>
      </c>
      <c r="W18" s="105" t="s">
        <v>127</v>
      </c>
      <c r="X18" s="107">
        <v>0</v>
      </c>
      <c r="Y18" s="107">
        <v>1017</v>
      </c>
      <c r="Z18" s="107">
        <v>1187</v>
      </c>
      <c r="AA18" s="107">
        <v>1185</v>
      </c>
      <c r="AB18" s="107">
        <v>1187</v>
      </c>
      <c r="AC18" s="48" t="s">
        <v>90</v>
      </c>
      <c r="AD18" s="48" t="s">
        <v>90</v>
      </c>
      <c r="AE18" s="48" t="s">
        <v>90</v>
      </c>
      <c r="AF18" s="106" t="s">
        <v>90</v>
      </c>
      <c r="AG18" s="112">
        <v>48804252</v>
      </c>
      <c r="AH18" s="49">
        <f t="shared" si="9"/>
        <v>1384</v>
      </c>
      <c r="AI18" s="50">
        <f t="shared" si="8"/>
        <v>225.48061257738678</v>
      </c>
      <c r="AJ18" s="95">
        <v>0</v>
      </c>
      <c r="AK18" s="95">
        <v>1</v>
      </c>
      <c r="AL18" s="95">
        <v>1</v>
      </c>
      <c r="AM18" s="95">
        <v>1</v>
      </c>
      <c r="AN18" s="95">
        <v>1</v>
      </c>
      <c r="AO18" s="95">
        <v>0</v>
      </c>
      <c r="AP18" s="107">
        <v>11076382</v>
      </c>
      <c r="AQ18" s="107">
        <f t="shared" si="1"/>
        <v>0</v>
      </c>
      <c r="AR18" s="51"/>
      <c r="AS18" s="52" t="s">
        <v>101</v>
      </c>
      <c r="AV18" s="39" t="s">
        <v>106</v>
      </c>
      <c r="AW18" s="39" t="s">
        <v>107</v>
      </c>
      <c r="AY18" s="97"/>
    </row>
    <row r="19" spans="1:51" x14ac:dyDescent="0.25">
      <c r="A19" s="94" t="s">
        <v>130</v>
      </c>
      <c r="B19" s="40">
        <v>2.3333333333333299</v>
      </c>
      <c r="C19" s="40">
        <v>0.375</v>
      </c>
      <c r="D19" s="102">
        <v>4</v>
      </c>
      <c r="E19" s="41">
        <f t="shared" si="0"/>
        <v>2.8169014084507045</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133</v>
      </c>
      <c r="P19" s="103">
        <v>139</v>
      </c>
      <c r="Q19" s="103">
        <v>11107567</v>
      </c>
      <c r="R19" s="46">
        <f t="shared" si="4"/>
        <v>6116</v>
      </c>
      <c r="S19" s="47">
        <f t="shared" si="5"/>
        <v>146.78399999999999</v>
      </c>
      <c r="T19" s="47">
        <f t="shared" si="6"/>
        <v>6.1159999999999997</v>
      </c>
      <c r="U19" s="104">
        <v>8.1999999999999993</v>
      </c>
      <c r="V19" s="104">
        <f t="shared" si="7"/>
        <v>8.1999999999999993</v>
      </c>
      <c r="W19" s="105" t="s">
        <v>127</v>
      </c>
      <c r="X19" s="107">
        <v>0</v>
      </c>
      <c r="Y19" s="107">
        <v>1027</v>
      </c>
      <c r="Z19" s="107">
        <v>1188</v>
      </c>
      <c r="AA19" s="107">
        <v>1185</v>
      </c>
      <c r="AB19" s="107">
        <v>1187</v>
      </c>
      <c r="AC19" s="48" t="s">
        <v>90</v>
      </c>
      <c r="AD19" s="48" t="s">
        <v>90</v>
      </c>
      <c r="AE19" s="48" t="s">
        <v>90</v>
      </c>
      <c r="AF19" s="106" t="s">
        <v>90</v>
      </c>
      <c r="AG19" s="112">
        <v>48805642</v>
      </c>
      <c r="AH19" s="49">
        <f t="shared" si="9"/>
        <v>1390</v>
      </c>
      <c r="AI19" s="50">
        <f t="shared" si="8"/>
        <v>227.27272727272728</v>
      </c>
      <c r="AJ19" s="95">
        <v>0</v>
      </c>
      <c r="AK19" s="95">
        <v>1</v>
      </c>
      <c r="AL19" s="95">
        <v>1</v>
      </c>
      <c r="AM19" s="95">
        <v>1</v>
      </c>
      <c r="AN19" s="95">
        <v>1</v>
      </c>
      <c r="AO19" s="95">
        <v>0</v>
      </c>
      <c r="AP19" s="107">
        <v>11076382</v>
      </c>
      <c r="AQ19" s="107">
        <f t="shared" si="1"/>
        <v>0</v>
      </c>
      <c r="AR19" s="51"/>
      <c r="AS19" s="52" t="s">
        <v>101</v>
      </c>
      <c r="AV19" s="39" t="s">
        <v>108</v>
      </c>
      <c r="AW19" s="39" t="s">
        <v>109</v>
      </c>
      <c r="AY19" s="97"/>
    </row>
    <row r="20" spans="1:51" x14ac:dyDescent="0.25">
      <c r="B20" s="40">
        <v>2.375</v>
      </c>
      <c r="C20" s="40">
        <v>0.41666666666666669</v>
      </c>
      <c r="D20" s="102">
        <v>4</v>
      </c>
      <c r="E20" s="41">
        <f t="shared" si="0"/>
        <v>2.8169014084507045</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134</v>
      </c>
      <c r="P20" s="103">
        <v>146</v>
      </c>
      <c r="Q20" s="103">
        <v>11113515</v>
      </c>
      <c r="R20" s="46">
        <f t="shared" si="4"/>
        <v>5948</v>
      </c>
      <c r="S20" s="47">
        <f t="shared" si="5"/>
        <v>142.75200000000001</v>
      </c>
      <c r="T20" s="47">
        <f t="shared" si="6"/>
        <v>5.9480000000000004</v>
      </c>
      <c r="U20" s="104">
        <v>7.6</v>
      </c>
      <c r="V20" s="104">
        <f t="shared" si="7"/>
        <v>7.6</v>
      </c>
      <c r="W20" s="105" t="s">
        <v>127</v>
      </c>
      <c r="X20" s="107">
        <v>0</v>
      </c>
      <c r="Y20" s="107">
        <v>1037</v>
      </c>
      <c r="Z20" s="107">
        <v>1187</v>
      </c>
      <c r="AA20" s="107">
        <v>1185</v>
      </c>
      <c r="AB20" s="107">
        <v>1187</v>
      </c>
      <c r="AC20" s="48" t="s">
        <v>90</v>
      </c>
      <c r="AD20" s="48" t="s">
        <v>90</v>
      </c>
      <c r="AE20" s="48" t="s">
        <v>90</v>
      </c>
      <c r="AF20" s="106" t="s">
        <v>90</v>
      </c>
      <c r="AG20" s="112">
        <v>48807012</v>
      </c>
      <c r="AH20" s="49">
        <f t="shared" si="9"/>
        <v>1370</v>
      </c>
      <c r="AI20" s="50">
        <f t="shared" si="8"/>
        <v>230.32952252858101</v>
      </c>
      <c r="AJ20" s="95">
        <v>0</v>
      </c>
      <c r="AK20" s="95">
        <v>1</v>
      </c>
      <c r="AL20" s="95">
        <v>1</v>
      </c>
      <c r="AM20" s="95">
        <v>1</v>
      </c>
      <c r="AN20" s="95">
        <v>1</v>
      </c>
      <c r="AO20" s="95">
        <v>0</v>
      </c>
      <c r="AP20" s="107">
        <v>11076382</v>
      </c>
      <c r="AQ20" s="107">
        <v>0</v>
      </c>
      <c r="AR20" s="53">
        <v>1.1599999999999999</v>
      </c>
      <c r="AS20" s="52" t="s">
        <v>130</v>
      </c>
      <c r="AY20" s="97"/>
    </row>
    <row r="21" spans="1:51" x14ac:dyDescent="0.25">
      <c r="B21" s="40">
        <v>2.4166666666666701</v>
      </c>
      <c r="C21" s="40">
        <v>0.45833333333333298</v>
      </c>
      <c r="D21" s="102">
        <v>4</v>
      </c>
      <c r="E21" s="41">
        <f t="shared" si="0"/>
        <v>2.8169014084507045</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133</v>
      </c>
      <c r="P21" s="103">
        <v>142</v>
      </c>
      <c r="Q21" s="103">
        <v>11119272</v>
      </c>
      <c r="R21" s="46">
        <f t="shared" si="4"/>
        <v>5757</v>
      </c>
      <c r="S21" s="47">
        <f t="shared" si="5"/>
        <v>138.16800000000001</v>
      </c>
      <c r="T21" s="47">
        <f t="shared" si="6"/>
        <v>5.7569999999999997</v>
      </c>
      <c r="U21" s="104">
        <v>7</v>
      </c>
      <c r="V21" s="104">
        <f t="shared" si="7"/>
        <v>7</v>
      </c>
      <c r="W21" s="105" t="s">
        <v>127</v>
      </c>
      <c r="X21" s="107">
        <v>0</v>
      </c>
      <c r="Y21" s="107">
        <v>1036</v>
      </c>
      <c r="Z21" s="107">
        <v>1187</v>
      </c>
      <c r="AA21" s="107">
        <v>1185</v>
      </c>
      <c r="AB21" s="107">
        <v>1187</v>
      </c>
      <c r="AC21" s="48" t="s">
        <v>90</v>
      </c>
      <c r="AD21" s="48" t="s">
        <v>90</v>
      </c>
      <c r="AE21" s="48" t="s">
        <v>90</v>
      </c>
      <c r="AF21" s="106" t="s">
        <v>90</v>
      </c>
      <c r="AG21" s="112">
        <v>48808332</v>
      </c>
      <c r="AH21" s="49">
        <f t="shared" si="9"/>
        <v>1320</v>
      </c>
      <c r="AI21" s="50">
        <f t="shared" si="8"/>
        <v>229.2860865033872</v>
      </c>
      <c r="AJ21" s="95">
        <v>0</v>
      </c>
      <c r="AK21" s="95">
        <v>1</v>
      </c>
      <c r="AL21" s="95">
        <v>1</v>
      </c>
      <c r="AM21" s="95">
        <v>1</v>
      </c>
      <c r="AN21" s="95">
        <v>1</v>
      </c>
      <c r="AO21" s="95">
        <v>0</v>
      </c>
      <c r="AP21" s="107">
        <v>11076382</v>
      </c>
      <c r="AQ21" s="107">
        <f t="shared" si="1"/>
        <v>0</v>
      </c>
      <c r="AR21" s="51"/>
      <c r="AS21" s="52" t="s">
        <v>101</v>
      </c>
      <c r="AY21" s="97"/>
    </row>
    <row r="22" spans="1:51" x14ac:dyDescent="0.25">
      <c r="A22" s="94" t="s">
        <v>138</v>
      </c>
      <c r="B22" s="40">
        <v>2.4583333333333299</v>
      </c>
      <c r="C22" s="40">
        <v>0.5</v>
      </c>
      <c r="D22" s="102">
        <v>4</v>
      </c>
      <c r="E22" s="41">
        <f t="shared" si="0"/>
        <v>2.8169014084507045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131</v>
      </c>
      <c r="P22" s="103">
        <v>144</v>
      </c>
      <c r="Q22" s="103">
        <v>11125134</v>
      </c>
      <c r="R22" s="46">
        <f t="shared" si="4"/>
        <v>5862</v>
      </c>
      <c r="S22" s="47">
        <f t="shared" si="5"/>
        <v>140.68799999999999</v>
      </c>
      <c r="T22" s="47">
        <f t="shared" si="6"/>
        <v>5.8620000000000001</v>
      </c>
      <c r="U22" s="104">
        <v>6.4</v>
      </c>
      <c r="V22" s="104">
        <f t="shared" si="7"/>
        <v>6.4</v>
      </c>
      <c r="W22" s="105" t="s">
        <v>127</v>
      </c>
      <c r="X22" s="107">
        <v>0</v>
      </c>
      <c r="Y22" s="107">
        <v>1036</v>
      </c>
      <c r="Z22" s="107">
        <v>1186</v>
      </c>
      <c r="AA22" s="107">
        <v>1185</v>
      </c>
      <c r="AB22" s="107">
        <v>1187</v>
      </c>
      <c r="AC22" s="48" t="s">
        <v>90</v>
      </c>
      <c r="AD22" s="48" t="s">
        <v>90</v>
      </c>
      <c r="AE22" s="48" t="s">
        <v>90</v>
      </c>
      <c r="AF22" s="106" t="s">
        <v>90</v>
      </c>
      <c r="AG22" s="112">
        <v>48809676</v>
      </c>
      <c r="AH22" s="49">
        <f t="shared" si="9"/>
        <v>1344</v>
      </c>
      <c r="AI22" s="50">
        <f t="shared" si="8"/>
        <v>229.27328556806549</v>
      </c>
      <c r="AJ22" s="95">
        <v>0</v>
      </c>
      <c r="AK22" s="95">
        <v>1</v>
      </c>
      <c r="AL22" s="95">
        <v>1</v>
      </c>
      <c r="AM22" s="95">
        <v>1</v>
      </c>
      <c r="AN22" s="95">
        <v>1</v>
      </c>
      <c r="AO22" s="95">
        <v>0</v>
      </c>
      <c r="AP22" s="107">
        <v>11076382</v>
      </c>
      <c r="AQ22" s="107">
        <f t="shared" si="1"/>
        <v>0</v>
      </c>
      <c r="AR22" s="51"/>
      <c r="AS22" s="52" t="s">
        <v>101</v>
      </c>
      <c r="AV22" s="55" t="s">
        <v>110</v>
      </c>
      <c r="AY22" s="97"/>
    </row>
    <row r="23" spans="1:51" x14ac:dyDescent="0.25">
      <c r="B23" s="40">
        <v>2.5</v>
      </c>
      <c r="C23" s="40">
        <v>0.54166666666666696</v>
      </c>
      <c r="D23" s="102">
        <v>4</v>
      </c>
      <c r="E23" s="41">
        <f t="shared" si="0"/>
        <v>2.8169014084507045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132</v>
      </c>
      <c r="P23" s="103">
        <v>138</v>
      </c>
      <c r="Q23" s="103">
        <v>11130986</v>
      </c>
      <c r="R23" s="46">
        <f t="shared" si="4"/>
        <v>5852</v>
      </c>
      <c r="S23" s="47">
        <f t="shared" si="5"/>
        <v>140.44800000000001</v>
      </c>
      <c r="T23" s="47">
        <f t="shared" si="6"/>
        <v>5.8520000000000003</v>
      </c>
      <c r="U23" s="104">
        <v>5.9</v>
      </c>
      <c r="V23" s="104">
        <f t="shared" si="7"/>
        <v>5.9</v>
      </c>
      <c r="W23" s="105" t="s">
        <v>127</v>
      </c>
      <c r="X23" s="107">
        <v>0</v>
      </c>
      <c r="Y23" s="107">
        <v>1036</v>
      </c>
      <c r="Z23" s="107">
        <v>1187</v>
      </c>
      <c r="AA23" s="107">
        <v>1185</v>
      </c>
      <c r="AB23" s="107">
        <v>1187</v>
      </c>
      <c r="AC23" s="48" t="s">
        <v>90</v>
      </c>
      <c r="AD23" s="48" t="s">
        <v>90</v>
      </c>
      <c r="AE23" s="48" t="s">
        <v>90</v>
      </c>
      <c r="AF23" s="106" t="s">
        <v>90</v>
      </c>
      <c r="AG23" s="112">
        <v>48811016</v>
      </c>
      <c r="AH23" s="49">
        <f t="shared" si="9"/>
        <v>1340</v>
      </c>
      <c r="AI23" s="50">
        <f t="shared" si="8"/>
        <v>228.98154477101843</v>
      </c>
      <c r="AJ23" s="95">
        <v>0</v>
      </c>
      <c r="AK23" s="95">
        <v>1</v>
      </c>
      <c r="AL23" s="95">
        <v>1</v>
      </c>
      <c r="AM23" s="95">
        <v>1</v>
      </c>
      <c r="AN23" s="95">
        <v>1</v>
      </c>
      <c r="AO23" s="95">
        <v>0</v>
      </c>
      <c r="AP23" s="107">
        <v>11076382</v>
      </c>
      <c r="AQ23" s="107">
        <f t="shared" si="1"/>
        <v>0</v>
      </c>
      <c r="AR23" s="51"/>
      <c r="AS23" s="52" t="s">
        <v>113</v>
      </c>
      <c r="AT23" s="54"/>
      <c r="AV23" s="56" t="s">
        <v>111</v>
      </c>
      <c r="AW23" s="57" t="s">
        <v>112</v>
      </c>
      <c r="AY23" s="97"/>
    </row>
    <row r="24" spans="1:51" x14ac:dyDescent="0.25">
      <c r="B24" s="40">
        <v>2.5416666666666701</v>
      </c>
      <c r="C24" s="40">
        <v>0.58333333333333404</v>
      </c>
      <c r="D24" s="102">
        <v>4</v>
      </c>
      <c r="E24" s="41">
        <f t="shared" si="0"/>
        <v>2.8169014084507045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129</v>
      </c>
      <c r="P24" s="103">
        <v>136</v>
      </c>
      <c r="Q24" s="103">
        <v>11136666</v>
      </c>
      <c r="R24" s="46">
        <f t="shared" si="4"/>
        <v>5680</v>
      </c>
      <c r="S24" s="47">
        <f t="shared" si="5"/>
        <v>136.32</v>
      </c>
      <c r="T24" s="47">
        <f t="shared" si="6"/>
        <v>5.68</v>
      </c>
      <c r="U24" s="104">
        <v>5.5</v>
      </c>
      <c r="V24" s="104">
        <f t="shared" si="7"/>
        <v>5.5</v>
      </c>
      <c r="W24" s="105" t="s">
        <v>127</v>
      </c>
      <c r="X24" s="107">
        <v>0</v>
      </c>
      <c r="Y24" s="107">
        <v>1015</v>
      </c>
      <c r="Z24" s="107">
        <v>1187</v>
      </c>
      <c r="AA24" s="107">
        <v>1185</v>
      </c>
      <c r="AB24" s="107">
        <v>1187</v>
      </c>
      <c r="AC24" s="48" t="s">
        <v>90</v>
      </c>
      <c r="AD24" s="48" t="s">
        <v>90</v>
      </c>
      <c r="AE24" s="48" t="s">
        <v>90</v>
      </c>
      <c r="AF24" s="106" t="s">
        <v>90</v>
      </c>
      <c r="AG24" s="112">
        <v>48812380</v>
      </c>
      <c r="AH24" s="49">
        <f>IF(ISBLANK(AG24),"-",AG24-AG23)</f>
        <v>1364</v>
      </c>
      <c r="AI24" s="50">
        <f t="shared" si="8"/>
        <v>240.14084507042256</v>
      </c>
      <c r="AJ24" s="95">
        <v>0</v>
      </c>
      <c r="AK24" s="95">
        <v>1</v>
      </c>
      <c r="AL24" s="95">
        <v>1</v>
      </c>
      <c r="AM24" s="95">
        <v>1</v>
      </c>
      <c r="AN24" s="95">
        <v>1</v>
      </c>
      <c r="AO24" s="95">
        <v>0</v>
      </c>
      <c r="AP24" s="107">
        <v>11076382</v>
      </c>
      <c r="AQ24" s="107">
        <f t="shared" si="1"/>
        <v>0</v>
      </c>
      <c r="AR24" s="53">
        <v>1.21</v>
      </c>
      <c r="AS24" s="52" t="s">
        <v>113</v>
      </c>
      <c r="AV24" s="58" t="s">
        <v>29</v>
      </c>
      <c r="AW24" s="58">
        <v>14.7</v>
      </c>
      <c r="AY24" s="97"/>
    </row>
    <row r="25" spans="1:51" x14ac:dyDescent="0.25">
      <c r="A25" s="94" t="s">
        <v>130</v>
      </c>
      <c r="B25" s="40">
        <v>2.5833333333333299</v>
      </c>
      <c r="C25" s="40">
        <v>0.625</v>
      </c>
      <c r="D25" s="102">
        <v>4</v>
      </c>
      <c r="E25" s="41">
        <f t="shared" si="0"/>
        <v>2.8169014084507045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135</v>
      </c>
      <c r="P25" s="103">
        <v>139</v>
      </c>
      <c r="Q25" s="103">
        <v>11142264</v>
      </c>
      <c r="R25" s="46">
        <f t="shared" si="4"/>
        <v>5598</v>
      </c>
      <c r="S25" s="47">
        <f t="shared" si="5"/>
        <v>134.352</v>
      </c>
      <c r="T25" s="47">
        <f t="shared" si="6"/>
        <v>5.5979999999999999</v>
      </c>
      <c r="U25" s="104">
        <v>5.3</v>
      </c>
      <c r="V25" s="104">
        <f t="shared" si="7"/>
        <v>5.3</v>
      </c>
      <c r="W25" s="105" t="s">
        <v>127</v>
      </c>
      <c r="X25" s="107">
        <v>0</v>
      </c>
      <c r="Y25" s="107">
        <v>1015</v>
      </c>
      <c r="Z25" s="107">
        <v>1187</v>
      </c>
      <c r="AA25" s="107">
        <v>1185</v>
      </c>
      <c r="AB25" s="107">
        <v>1187</v>
      </c>
      <c r="AC25" s="48" t="s">
        <v>90</v>
      </c>
      <c r="AD25" s="48" t="s">
        <v>90</v>
      </c>
      <c r="AE25" s="48" t="s">
        <v>90</v>
      </c>
      <c r="AF25" s="106" t="s">
        <v>90</v>
      </c>
      <c r="AG25" s="112">
        <v>48813692</v>
      </c>
      <c r="AH25" s="49">
        <f t="shared" si="9"/>
        <v>1312</v>
      </c>
      <c r="AI25" s="50">
        <f t="shared" si="8"/>
        <v>234.36941764916043</v>
      </c>
      <c r="AJ25" s="95">
        <v>0</v>
      </c>
      <c r="AK25" s="95">
        <v>1</v>
      </c>
      <c r="AL25" s="95">
        <v>1</v>
      </c>
      <c r="AM25" s="95">
        <v>1</v>
      </c>
      <c r="AN25" s="95">
        <v>1</v>
      </c>
      <c r="AO25" s="95">
        <v>0</v>
      </c>
      <c r="AP25" s="107">
        <v>11076382</v>
      </c>
      <c r="AQ25" s="107">
        <f t="shared" si="1"/>
        <v>0</v>
      </c>
      <c r="AR25" s="51"/>
      <c r="AS25" s="52" t="s">
        <v>113</v>
      </c>
      <c r="AV25" s="58" t="s">
        <v>74</v>
      </c>
      <c r="AW25" s="58">
        <v>10.36</v>
      </c>
      <c r="AY25" s="97"/>
    </row>
    <row r="26" spans="1:51" x14ac:dyDescent="0.25">
      <c r="B26" s="40">
        <v>2.625</v>
      </c>
      <c r="C26" s="40">
        <v>0.66666666666666696</v>
      </c>
      <c r="D26" s="102">
        <v>4</v>
      </c>
      <c r="E26" s="41">
        <f t="shared" si="0"/>
        <v>2.8169014084507045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132</v>
      </c>
      <c r="P26" s="103">
        <v>140</v>
      </c>
      <c r="Q26" s="103">
        <v>11148052</v>
      </c>
      <c r="R26" s="46">
        <f t="shared" si="4"/>
        <v>5788</v>
      </c>
      <c r="S26" s="47">
        <f t="shared" si="5"/>
        <v>138.91200000000001</v>
      </c>
      <c r="T26" s="47">
        <f t="shared" si="6"/>
        <v>5.7880000000000003</v>
      </c>
      <c r="U26" s="104">
        <v>5</v>
      </c>
      <c r="V26" s="104">
        <f t="shared" si="7"/>
        <v>5</v>
      </c>
      <c r="W26" s="105" t="s">
        <v>127</v>
      </c>
      <c r="X26" s="107">
        <v>0</v>
      </c>
      <c r="Y26" s="107">
        <v>1046</v>
      </c>
      <c r="Z26" s="107">
        <v>1187</v>
      </c>
      <c r="AA26" s="107">
        <v>1185</v>
      </c>
      <c r="AB26" s="107">
        <v>1187</v>
      </c>
      <c r="AC26" s="48" t="s">
        <v>90</v>
      </c>
      <c r="AD26" s="48" t="s">
        <v>90</v>
      </c>
      <c r="AE26" s="48" t="s">
        <v>90</v>
      </c>
      <c r="AF26" s="106" t="s">
        <v>90</v>
      </c>
      <c r="AG26" s="112">
        <v>48815036</v>
      </c>
      <c r="AH26" s="49">
        <f t="shared" si="9"/>
        <v>1344</v>
      </c>
      <c r="AI26" s="50">
        <f t="shared" si="8"/>
        <v>232.20456116102281</v>
      </c>
      <c r="AJ26" s="95">
        <v>0</v>
      </c>
      <c r="AK26" s="95">
        <v>1</v>
      </c>
      <c r="AL26" s="95">
        <v>1</v>
      </c>
      <c r="AM26" s="95">
        <v>1</v>
      </c>
      <c r="AN26" s="95">
        <v>1</v>
      </c>
      <c r="AO26" s="95">
        <v>0</v>
      </c>
      <c r="AP26" s="107">
        <v>11076382</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132</v>
      </c>
      <c r="P27" s="103">
        <v>138</v>
      </c>
      <c r="Q27" s="103">
        <v>11153893</v>
      </c>
      <c r="R27" s="46">
        <f t="shared" si="4"/>
        <v>5841</v>
      </c>
      <c r="S27" s="47">
        <f t="shared" si="5"/>
        <v>140.184</v>
      </c>
      <c r="T27" s="47">
        <f t="shared" si="6"/>
        <v>5.8410000000000002</v>
      </c>
      <c r="U27" s="104">
        <v>4.5999999999999996</v>
      </c>
      <c r="V27" s="104">
        <f t="shared" si="7"/>
        <v>4.5999999999999996</v>
      </c>
      <c r="W27" s="105" t="s">
        <v>127</v>
      </c>
      <c r="X27" s="107">
        <v>0</v>
      </c>
      <c r="Y27" s="107">
        <v>1046</v>
      </c>
      <c r="Z27" s="107">
        <v>1187</v>
      </c>
      <c r="AA27" s="107">
        <v>1185</v>
      </c>
      <c r="AB27" s="107">
        <v>1187</v>
      </c>
      <c r="AC27" s="48" t="s">
        <v>90</v>
      </c>
      <c r="AD27" s="48" t="s">
        <v>90</v>
      </c>
      <c r="AE27" s="48" t="s">
        <v>90</v>
      </c>
      <c r="AF27" s="106" t="s">
        <v>90</v>
      </c>
      <c r="AG27" s="112">
        <v>48816392</v>
      </c>
      <c r="AH27" s="49">
        <f t="shared" si="9"/>
        <v>1356</v>
      </c>
      <c r="AI27" s="50">
        <f t="shared" si="8"/>
        <v>232.15202876219826</v>
      </c>
      <c r="AJ27" s="95">
        <v>0</v>
      </c>
      <c r="AK27" s="95">
        <v>1</v>
      </c>
      <c r="AL27" s="95">
        <v>1</v>
      </c>
      <c r="AM27" s="95">
        <v>1</v>
      </c>
      <c r="AN27" s="95">
        <v>1</v>
      </c>
      <c r="AO27" s="95">
        <v>0</v>
      </c>
      <c r="AP27" s="107">
        <v>11076382</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135</v>
      </c>
      <c r="P28" s="103">
        <v>137</v>
      </c>
      <c r="Q28" s="103">
        <v>11159677</v>
      </c>
      <c r="R28" s="46">
        <f t="shared" si="4"/>
        <v>5784</v>
      </c>
      <c r="S28" s="47">
        <f t="shared" si="5"/>
        <v>138.816</v>
      </c>
      <c r="T28" s="47">
        <f t="shared" si="6"/>
        <v>5.7839999999999998</v>
      </c>
      <c r="U28" s="104">
        <v>4.0999999999999996</v>
      </c>
      <c r="V28" s="104">
        <f t="shared" si="7"/>
        <v>4.0999999999999996</v>
      </c>
      <c r="W28" s="105" t="s">
        <v>127</v>
      </c>
      <c r="X28" s="107">
        <v>0</v>
      </c>
      <c r="Y28" s="107">
        <v>1016</v>
      </c>
      <c r="Z28" s="107">
        <v>1187</v>
      </c>
      <c r="AA28" s="107">
        <v>1185</v>
      </c>
      <c r="AB28" s="107">
        <v>1187</v>
      </c>
      <c r="AC28" s="48" t="s">
        <v>90</v>
      </c>
      <c r="AD28" s="48" t="s">
        <v>90</v>
      </c>
      <c r="AE28" s="48" t="s">
        <v>90</v>
      </c>
      <c r="AF28" s="106" t="s">
        <v>90</v>
      </c>
      <c r="AG28" s="112">
        <v>48817732</v>
      </c>
      <c r="AH28" s="49">
        <f t="shared" si="9"/>
        <v>1340</v>
      </c>
      <c r="AI28" s="50">
        <f t="shared" si="8"/>
        <v>231.67358229598895</v>
      </c>
      <c r="AJ28" s="95">
        <v>0</v>
      </c>
      <c r="AK28" s="95">
        <v>1</v>
      </c>
      <c r="AL28" s="95">
        <v>1</v>
      </c>
      <c r="AM28" s="95">
        <v>1</v>
      </c>
      <c r="AN28" s="95">
        <v>1</v>
      </c>
      <c r="AO28" s="95">
        <v>0</v>
      </c>
      <c r="AP28" s="107">
        <v>11076382</v>
      </c>
      <c r="AQ28" s="107">
        <f t="shared" si="1"/>
        <v>0</v>
      </c>
      <c r="AR28" s="53">
        <v>1.18</v>
      </c>
      <c r="AS28" s="52" t="s">
        <v>113</v>
      </c>
      <c r="AV28" s="58" t="s">
        <v>116</v>
      </c>
      <c r="AW28" s="58">
        <v>101.325</v>
      </c>
      <c r="AY28" s="97"/>
    </row>
    <row r="29" spans="1:51" x14ac:dyDescent="0.25">
      <c r="A29" s="94" t="s">
        <v>130</v>
      </c>
      <c r="B29" s="40">
        <v>2.75</v>
      </c>
      <c r="C29" s="40">
        <v>0.79166666666666896</v>
      </c>
      <c r="D29" s="102">
        <v>4</v>
      </c>
      <c r="E29" s="41">
        <f t="shared" si="0"/>
        <v>2.8169014084507045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131</v>
      </c>
      <c r="P29" s="103">
        <v>136</v>
      </c>
      <c r="Q29" s="103">
        <v>11165319</v>
      </c>
      <c r="R29" s="46">
        <f t="shared" si="4"/>
        <v>5642</v>
      </c>
      <c r="S29" s="47">
        <f t="shared" si="5"/>
        <v>135.40799999999999</v>
      </c>
      <c r="T29" s="47">
        <f t="shared" si="6"/>
        <v>5.6420000000000003</v>
      </c>
      <c r="U29" s="104">
        <v>3.8</v>
      </c>
      <c r="V29" s="104">
        <f t="shared" si="7"/>
        <v>3.8</v>
      </c>
      <c r="W29" s="105" t="s">
        <v>127</v>
      </c>
      <c r="X29" s="107">
        <v>0</v>
      </c>
      <c r="Y29" s="107">
        <v>1016</v>
      </c>
      <c r="Z29" s="107">
        <v>1187</v>
      </c>
      <c r="AA29" s="107">
        <v>1185</v>
      </c>
      <c r="AB29" s="107">
        <v>1186</v>
      </c>
      <c r="AC29" s="48" t="s">
        <v>90</v>
      </c>
      <c r="AD29" s="48" t="s">
        <v>90</v>
      </c>
      <c r="AE29" s="48" t="s">
        <v>90</v>
      </c>
      <c r="AF29" s="106" t="s">
        <v>90</v>
      </c>
      <c r="AG29" s="112">
        <v>48819056</v>
      </c>
      <c r="AH29" s="49">
        <f t="shared" si="9"/>
        <v>1324</v>
      </c>
      <c r="AI29" s="50">
        <f t="shared" si="8"/>
        <v>234.66855724920239</v>
      </c>
      <c r="AJ29" s="95">
        <v>0</v>
      </c>
      <c r="AK29" s="95">
        <v>1</v>
      </c>
      <c r="AL29" s="95">
        <v>1</v>
      </c>
      <c r="AM29" s="95">
        <v>1</v>
      </c>
      <c r="AN29" s="95">
        <v>1</v>
      </c>
      <c r="AO29" s="95">
        <v>0</v>
      </c>
      <c r="AP29" s="107">
        <v>11076382</v>
      </c>
      <c r="AQ29" s="107">
        <f t="shared" si="1"/>
        <v>0</v>
      </c>
      <c r="AR29" s="51"/>
      <c r="AS29" s="52" t="s">
        <v>113</v>
      </c>
      <c r="AY29" s="97"/>
    </row>
    <row r="30" spans="1:51" x14ac:dyDescent="0.25">
      <c r="B30" s="40">
        <v>2.7916666666666701</v>
      </c>
      <c r="C30" s="40">
        <v>0.83333333333333703</v>
      </c>
      <c r="D30" s="102">
        <v>4</v>
      </c>
      <c r="E30" s="41">
        <f t="shared" si="0"/>
        <v>2.8169014084507045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133</v>
      </c>
      <c r="P30" s="103">
        <v>134</v>
      </c>
      <c r="Q30" s="103">
        <v>11170927</v>
      </c>
      <c r="R30" s="46">
        <f t="shared" si="4"/>
        <v>5608</v>
      </c>
      <c r="S30" s="47">
        <f t="shared" si="5"/>
        <v>134.59200000000001</v>
      </c>
      <c r="T30" s="47">
        <f t="shared" si="6"/>
        <v>5.6079999999999997</v>
      </c>
      <c r="U30" s="104">
        <v>3.5</v>
      </c>
      <c r="V30" s="104">
        <f t="shared" si="7"/>
        <v>3.5</v>
      </c>
      <c r="W30" s="105" t="s">
        <v>127</v>
      </c>
      <c r="X30" s="107">
        <v>0</v>
      </c>
      <c r="Y30" s="107">
        <v>994</v>
      </c>
      <c r="Z30" s="107">
        <v>1187</v>
      </c>
      <c r="AA30" s="107">
        <v>1185</v>
      </c>
      <c r="AB30" s="107">
        <v>1187</v>
      </c>
      <c r="AC30" s="48" t="s">
        <v>90</v>
      </c>
      <c r="AD30" s="48" t="s">
        <v>90</v>
      </c>
      <c r="AE30" s="48" t="s">
        <v>90</v>
      </c>
      <c r="AF30" s="106" t="s">
        <v>90</v>
      </c>
      <c r="AG30" s="112">
        <v>48820376</v>
      </c>
      <c r="AH30" s="49">
        <f t="shared" si="9"/>
        <v>1320</v>
      </c>
      <c r="AI30" s="50">
        <f t="shared" si="8"/>
        <v>235.37803138373752</v>
      </c>
      <c r="AJ30" s="95">
        <v>0</v>
      </c>
      <c r="AK30" s="95">
        <v>1</v>
      </c>
      <c r="AL30" s="95">
        <v>1</v>
      </c>
      <c r="AM30" s="95">
        <v>1</v>
      </c>
      <c r="AN30" s="95">
        <v>1</v>
      </c>
      <c r="AO30" s="95">
        <v>0</v>
      </c>
      <c r="AP30" s="107">
        <v>11076382</v>
      </c>
      <c r="AQ30" s="107">
        <f t="shared" si="1"/>
        <v>0</v>
      </c>
      <c r="AR30" s="51"/>
      <c r="AS30" s="52" t="s">
        <v>113</v>
      </c>
      <c r="AV30" s="223" t="s">
        <v>117</v>
      </c>
      <c r="AW30" s="223"/>
      <c r="AY30" s="97"/>
    </row>
    <row r="31" spans="1:51" x14ac:dyDescent="0.25">
      <c r="B31" s="40">
        <v>2.8333333333333299</v>
      </c>
      <c r="C31" s="40">
        <v>0.875000000000004</v>
      </c>
      <c r="D31" s="102">
        <v>4</v>
      </c>
      <c r="E31" s="41">
        <f t="shared" si="0"/>
        <v>2.8169014084507045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127</v>
      </c>
      <c r="P31" s="103">
        <v>137</v>
      </c>
      <c r="Q31" s="103">
        <v>11176636</v>
      </c>
      <c r="R31" s="46">
        <f t="shared" si="4"/>
        <v>5709</v>
      </c>
      <c r="S31" s="47">
        <f t="shared" si="5"/>
        <v>137.01599999999999</v>
      </c>
      <c r="T31" s="47">
        <f t="shared" si="6"/>
        <v>5.7089999999999996</v>
      </c>
      <c r="U31" s="104">
        <v>3</v>
      </c>
      <c r="V31" s="104">
        <f t="shared" si="7"/>
        <v>3</v>
      </c>
      <c r="W31" s="105" t="s">
        <v>127</v>
      </c>
      <c r="X31" s="107">
        <v>0</v>
      </c>
      <c r="Y31" s="107">
        <v>1055</v>
      </c>
      <c r="Z31" s="107">
        <v>1187</v>
      </c>
      <c r="AA31" s="107">
        <v>1185</v>
      </c>
      <c r="AB31" s="107">
        <v>1187</v>
      </c>
      <c r="AC31" s="48" t="s">
        <v>90</v>
      </c>
      <c r="AD31" s="48" t="s">
        <v>90</v>
      </c>
      <c r="AE31" s="48" t="s">
        <v>90</v>
      </c>
      <c r="AF31" s="106" t="s">
        <v>90</v>
      </c>
      <c r="AG31" s="112">
        <v>48821752</v>
      </c>
      <c r="AH31" s="49">
        <f t="shared" si="9"/>
        <v>1376</v>
      </c>
      <c r="AI31" s="50">
        <f t="shared" si="8"/>
        <v>241.02294622525838</v>
      </c>
      <c r="AJ31" s="95">
        <v>0</v>
      </c>
      <c r="AK31" s="95">
        <v>1</v>
      </c>
      <c r="AL31" s="95">
        <v>1</v>
      </c>
      <c r="AM31" s="95">
        <v>1</v>
      </c>
      <c r="AN31" s="95">
        <v>1</v>
      </c>
      <c r="AO31" s="95">
        <v>0</v>
      </c>
      <c r="AP31" s="107">
        <v>11076382</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126</v>
      </c>
      <c r="P32" s="103">
        <v>125</v>
      </c>
      <c r="Q32" s="103">
        <v>11182109</v>
      </c>
      <c r="R32" s="46">
        <f t="shared" si="4"/>
        <v>5473</v>
      </c>
      <c r="S32" s="47">
        <f t="shared" si="5"/>
        <v>131.352</v>
      </c>
      <c r="T32" s="47">
        <f t="shared" si="6"/>
        <v>5.4729999999999999</v>
      </c>
      <c r="U32" s="104">
        <v>2.6</v>
      </c>
      <c r="V32" s="104">
        <f t="shared" si="7"/>
        <v>2.6</v>
      </c>
      <c r="W32" s="105" t="s">
        <v>127</v>
      </c>
      <c r="X32" s="107">
        <v>0</v>
      </c>
      <c r="Y32" s="107">
        <v>1035</v>
      </c>
      <c r="Z32" s="107">
        <v>1187</v>
      </c>
      <c r="AA32" s="107">
        <v>1185</v>
      </c>
      <c r="AB32" s="107">
        <v>1187</v>
      </c>
      <c r="AC32" s="48" t="s">
        <v>90</v>
      </c>
      <c r="AD32" s="48" t="s">
        <v>90</v>
      </c>
      <c r="AE32" s="48" t="s">
        <v>90</v>
      </c>
      <c r="AF32" s="106" t="s">
        <v>90</v>
      </c>
      <c r="AG32" s="112">
        <v>48823060</v>
      </c>
      <c r="AH32" s="49">
        <f t="shared" si="9"/>
        <v>1308</v>
      </c>
      <c r="AI32" s="50">
        <f t="shared" si="8"/>
        <v>238.99141238808699</v>
      </c>
      <c r="AJ32" s="95">
        <v>0</v>
      </c>
      <c r="AK32" s="95">
        <v>1</v>
      </c>
      <c r="AL32" s="95">
        <v>1</v>
      </c>
      <c r="AM32" s="95">
        <v>1</v>
      </c>
      <c r="AN32" s="95">
        <v>1</v>
      </c>
      <c r="AO32" s="95">
        <v>0</v>
      </c>
      <c r="AP32" s="107">
        <v>11076382</v>
      </c>
      <c r="AQ32" s="107">
        <f t="shared" si="1"/>
        <v>0</v>
      </c>
      <c r="AR32" s="53">
        <v>1.1499999999999999</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127</v>
      </c>
      <c r="P33" s="103">
        <v>121</v>
      </c>
      <c r="Q33" s="103">
        <v>11187418</v>
      </c>
      <c r="R33" s="46">
        <f t="shared" si="4"/>
        <v>5309</v>
      </c>
      <c r="S33" s="47">
        <f t="shared" si="5"/>
        <v>127.416</v>
      </c>
      <c r="T33" s="47">
        <f t="shared" si="6"/>
        <v>5.3090000000000002</v>
      </c>
      <c r="U33" s="104">
        <v>2.9</v>
      </c>
      <c r="V33" s="104">
        <f t="shared" si="7"/>
        <v>2.9</v>
      </c>
      <c r="W33" s="105" t="s">
        <v>131</v>
      </c>
      <c r="X33" s="107">
        <v>0</v>
      </c>
      <c r="Y33" s="107">
        <v>0</v>
      </c>
      <c r="Z33" s="107">
        <v>1187</v>
      </c>
      <c r="AA33" s="107">
        <v>1185</v>
      </c>
      <c r="AB33" s="107">
        <v>1187</v>
      </c>
      <c r="AC33" s="48" t="s">
        <v>90</v>
      </c>
      <c r="AD33" s="48" t="s">
        <v>90</v>
      </c>
      <c r="AE33" s="48" t="s">
        <v>90</v>
      </c>
      <c r="AF33" s="106" t="s">
        <v>90</v>
      </c>
      <c r="AG33" s="112">
        <v>48824324</v>
      </c>
      <c r="AH33" s="49">
        <f t="shared" si="9"/>
        <v>1264</v>
      </c>
      <c r="AI33" s="50">
        <f t="shared" si="8"/>
        <v>238.08626860048972</v>
      </c>
      <c r="AJ33" s="95">
        <v>0</v>
      </c>
      <c r="AK33" s="95">
        <v>0</v>
      </c>
      <c r="AL33" s="95">
        <v>1</v>
      </c>
      <c r="AM33" s="95">
        <v>1</v>
      </c>
      <c r="AN33" s="95">
        <v>1</v>
      </c>
      <c r="AO33" s="95">
        <v>0.3</v>
      </c>
      <c r="AP33" s="107">
        <v>11076633</v>
      </c>
      <c r="AQ33" s="107">
        <f t="shared" si="1"/>
        <v>251</v>
      </c>
      <c r="AR33" s="51"/>
      <c r="AS33" s="52" t="s">
        <v>113</v>
      </c>
      <c r="AY33" s="97"/>
    </row>
    <row r="34" spans="2:51" x14ac:dyDescent="0.25">
      <c r="B34" s="40">
        <v>2.9583333333333299</v>
      </c>
      <c r="C34" s="40">
        <v>1</v>
      </c>
      <c r="D34" s="102">
        <v>4</v>
      </c>
      <c r="E34" s="41">
        <f t="shared" si="0"/>
        <v>2.8169014084507045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133</v>
      </c>
      <c r="P34" s="103">
        <v>119</v>
      </c>
      <c r="Q34" s="103">
        <v>11192286</v>
      </c>
      <c r="R34" s="46">
        <f t="shared" si="4"/>
        <v>4868</v>
      </c>
      <c r="S34" s="47">
        <f t="shared" si="5"/>
        <v>116.83199999999999</v>
      </c>
      <c r="T34" s="47">
        <f t="shared" si="6"/>
        <v>4.8680000000000003</v>
      </c>
      <c r="U34" s="104">
        <v>3.3</v>
      </c>
      <c r="V34" s="104">
        <f t="shared" si="7"/>
        <v>3.3</v>
      </c>
      <c r="W34" s="105" t="s">
        <v>131</v>
      </c>
      <c r="X34" s="107">
        <v>0</v>
      </c>
      <c r="Y34" s="107">
        <v>0</v>
      </c>
      <c r="Z34" s="107">
        <v>1187</v>
      </c>
      <c r="AA34" s="107">
        <v>1185</v>
      </c>
      <c r="AB34" s="107">
        <v>1187</v>
      </c>
      <c r="AC34" s="48" t="s">
        <v>90</v>
      </c>
      <c r="AD34" s="48" t="s">
        <v>90</v>
      </c>
      <c r="AE34" s="48" t="s">
        <v>90</v>
      </c>
      <c r="AF34" s="106" t="s">
        <v>90</v>
      </c>
      <c r="AG34" s="112">
        <v>48825504</v>
      </c>
      <c r="AH34" s="49">
        <f t="shared" si="9"/>
        <v>1180</v>
      </c>
      <c r="AI34" s="50">
        <f t="shared" si="8"/>
        <v>242.39934264585042</v>
      </c>
      <c r="AJ34" s="95">
        <v>0</v>
      </c>
      <c r="AK34" s="95">
        <v>0</v>
      </c>
      <c r="AL34" s="95">
        <v>1</v>
      </c>
      <c r="AM34" s="95">
        <v>1</v>
      </c>
      <c r="AN34" s="95">
        <v>1</v>
      </c>
      <c r="AO34" s="95">
        <v>0.3</v>
      </c>
      <c r="AP34" s="107">
        <v>11076922</v>
      </c>
      <c r="AQ34" s="107">
        <f t="shared" si="1"/>
        <v>289</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129295</v>
      </c>
      <c r="S35" s="65">
        <f>AVERAGE(S11:S34)</f>
        <v>129.29499999999999</v>
      </c>
      <c r="T35" s="65">
        <f>SUM(T11:T34)</f>
        <v>129.29500000000002</v>
      </c>
      <c r="U35" s="104"/>
      <c r="V35" s="91"/>
      <c r="W35" s="57"/>
      <c r="X35" s="85"/>
      <c r="Y35" s="86"/>
      <c r="Z35" s="86"/>
      <c r="AA35" s="86"/>
      <c r="AB35" s="87"/>
      <c r="AC35" s="85"/>
      <c r="AD35" s="86"/>
      <c r="AE35" s="87"/>
      <c r="AF35" s="88"/>
      <c r="AG35" s="66">
        <f>AG34-AG10</f>
        <v>30620</v>
      </c>
      <c r="AH35" s="67">
        <f>SUM(AH11:AH34)</f>
        <v>30620</v>
      </c>
      <c r="AI35" s="68">
        <f>$AH$35/$T35</f>
        <v>236.82276963533002</v>
      </c>
      <c r="AJ35" s="95"/>
      <c r="AK35" s="95"/>
      <c r="AL35" s="95"/>
      <c r="AM35" s="95"/>
      <c r="AN35" s="95"/>
      <c r="AO35" s="69"/>
      <c r="AP35" s="70">
        <f>AP34-AP10</f>
        <v>3134</v>
      </c>
      <c r="AQ35" s="71">
        <f>SUM(AQ11:AQ34)</f>
        <v>3134</v>
      </c>
      <c r="AR35" s="72">
        <f>AVERAGE(AR11:AR34)</f>
        <v>1.1449999999999998</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166</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242</v>
      </c>
      <c r="C44" s="99"/>
      <c r="D44" s="99"/>
      <c r="E44" s="99"/>
      <c r="F44" s="239"/>
      <c r="G44" s="23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239"/>
      <c r="D45" s="239"/>
      <c r="E45" s="239"/>
      <c r="F45" s="239"/>
      <c r="G45" s="23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168</v>
      </c>
      <c r="C46" s="239"/>
      <c r="D46" s="239"/>
      <c r="E46" s="239"/>
      <c r="F46" s="239"/>
      <c r="G46" s="239"/>
      <c r="H46" s="23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180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243</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8" t="s">
        <v>139</v>
      </c>
      <c r="C53" s="130"/>
      <c r="D53" s="130"/>
      <c r="E53" s="130"/>
      <c r="F53" s="130"/>
      <c r="G53" s="130"/>
      <c r="H53" s="130"/>
      <c r="I53" s="131"/>
      <c r="J53" s="131"/>
      <c r="K53" s="131"/>
      <c r="L53" s="131"/>
      <c r="M53" s="131"/>
      <c r="N53" s="131"/>
      <c r="O53" s="131"/>
      <c r="P53" s="131"/>
      <c r="Q53" s="131"/>
      <c r="R53" s="131"/>
      <c r="S53" s="170"/>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222</v>
      </c>
      <c r="C54" s="99"/>
      <c r="D54" s="99"/>
      <c r="E54" s="99"/>
      <c r="F54" s="99"/>
      <c r="G54" s="99"/>
      <c r="H54" s="99"/>
      <c r="I54" s="100"/>
      <c r="J54" s="100"/>
      <c r="K54" s="100"/>
      <c r="L54" s="100"/>
      <c r="M54" s="100"/>
      <c r="N54" s="100"/>
      <c r="O54" s="100"/>
      <c r="P54" s="100"/>
      <c r="Q54" s="100"/>
      <c r="R54" s="100"/>
      <c r="S54" s="156"/>
      <c r="T54" s="83"/>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99"/>
      <c r="H55" s="99"/>
      <c r="I55" s="100"/>
      <c r="J55" s="100"/>
      <c r="K55" s="100"/>
      <c r="L55" s="100"/>
      <c r="M55" s="100"/>
      <c r="N55" s="100"/>
      <c r="O55" s="100"/>
      <c r="P55" s="100"/>
      <c r="Q55" s="100"/>
      <c r="R55" s="100"/>
      <c r="S55" s="156"/>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221</v>
      </c>
      <c r="C56" s="99"/>
      <c r="D56" s="99"/>
      <c r="E56" s="99"/>
      <c r="F56" s="99"/>
      <c r="G56" s="99"/>
      <c r="H56" s="99"/>
      <c r="I56" s="100"/>
      <c r="J56" s="100"/>
      <c r="K56" s="100"/>
      <c r="L56" s="100"/>
      <c r="M56" s="100"/>
      <c r="N56" s="100"/>
      <c r="O56" s="100"/>
      <c r="P56" s="100"/>
      <c r="Q56" s="100"/>
      <c r="R56" s="100"/>
      <c r="S56" s="83"/>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4"/>
      <c r="C57" s="99"/>
      <c r="D57" s="99"/>
      <c r="E57" s="99"/>
      <c r="F57" s="99"/>
      <c r="G57" s="99"/>
      <c r="H57" s="99"/>
      <c r="I57" s="100"/>
      <c r="J57" s="100"/>
      <c r="K57" s="100"/>
      <c r="L57" s="100"/>
      <c r="M57" s="100"/>
      <c r="N57" s="100"/>
      <c r="O57" s="100"/>
      <c r="P57" s="100"/>
      <c r="Q57" s="100"/>
      <c r="R57" s="100"/>
      <c r="S57" s="83"/>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81"/>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81"/>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149"/>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A70" s="98"/>
      <c r="B70" s="117"/>
      <c r="C70" s="115"/>
      <c r="D70" s="109"/>
      <c r="E70" s="115"/>
      <c r="F70" s="115"/>
      <c r="G70" s="99"/>
      <c r="H70" s="99"/>
      <c r="I70" s="99"/>
      <c r="J70" s="100"/>
      <c r="K70" s="100"/>
      <c r="L70" s="100"/>
      <c r="M70" s="100"/>
      <c r="N70" s="100"/>
      <c r="O70" s="100"/>
      <c r="P70" s="100"/>
      <c r="Q70" s="100"/>
      <c r="R70" s="100"/>
      <c r="S70" s="100"/>
      <c r="T70" s="101"/>
      <c r="U70" s="79"/>
      <c r="V70" s="79"/>
      <c r="AS70" s="94"/>
      <c r="AT70" s="94"/>
      <c r="AU70" s="94"/>
      <c r="AV70" s="94"/>
      <c r="AW70" s="94"/>
      <c r="AX70" s="94"/>
      <c r="AY70" s="94"/>
    </row>
    <row r="71" spans="1:51" x14ac:dyDescent="0.25">
      <c r="A71" s="98"/>
      <c r="B71" s="118"/>
      <c r="C71" s="119"/>
      <c r="D71" s="120"/>
      <c r="E71" s="119"/>
      <c r="F71" s="119"/>
      <c r="G71" s="119"/>
      <c r="H71" s="119"/>
      <c r="I71" s="119"/>
      <c r="J71" s="121"/>
      <c r="K71" s="121"/>
      <c r="L71" s="121"/>
      <c r="M71" s="121"/>
      <c r="N71" s="121"/>
      <c r="O71" s="121"/>
      <c r="P71" s="121"/>
      <c r="Q71" s="121"/>
      <c r="R71" s="121"/>
      <c r="S71" s="121"/>
      <c r="T71" s="122"/>
      <c r="U71" s="123"/>
      <c r="V71" s="123"/>
      <c r="AS71" s="94"/>
      <c r="AT71" s="94"/>
      <c r="AU71" s="94"/>
      <c r="AV71" s="94"/>
      <c r="AW71" s="94"/>
      <c r="AX71" s="94"/>
      <c r="AY71" s="94"/>
    </row>
    <row r="72" spans="1:51" x14ac:dyDescent="0.25">
      <c r="A72" s="98"/>
      <c r="B72" s="118"/>
      <c r="C72" s="119"/>
      <c r="D72" s="120"/>
      <c r="E72" s="119"/>
      <c r="F72" s="119"/>
      <c r="G72" s="119"/>
      <c r="H72" s="119"/>
      <c r="I72" s="119"/>
      <c r="J72" s="121"/>
      <c r="K72" s="121"/>
      <c r="L72" s="121"/>
      <c r="M72" s="121"/>
      <c r="N72" s="121"/>
      <c r="O72" s="121"/>
      <c r="P72" s="121"/>
      <c r="Q72" s="121"/>
      <c r="R72" s="121"/>
      <c r="S72" s="121"/>
      <c r="T72" s="122"/>
      <c r="U72" s="123"/>
      <c r="V72" s="123"/>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O74" s="12"/>
      <c r="P74" s="96"/>
      <c r="Q74" s="96"/>
      <c r="AS74" s="94"/>
      <c r="AT74" s="94"/>
      <c r="AU74" s="94"/>
      <c r="AV74" s="94"/>
      <c r="AW74" s="94"/>
      <c r="AX74" s="94"/>
      <c r="AY74" s="94"/>
    </row>
    <row r="75" spans="1:51" x14ac:dyDescent="0.25">
      <c r="O75" s="12"/>
      <c r="P75" s="96"/>
      <c r="Q75" s="96"/>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R77" s="96"/>
      <c r="S77" s="96"/>
      <c r="AS77" s="94"/>
      <c r="AT77" s="94"/>
      <c r="AU77" s="94"/>
      <c r="AV77" s="94"/>
      <c r="AW77" s="94"/>
      <c r="AX77" s="94"/>
      <c r="AY77" s="94"/>
    </row>
    <row r="78" spans="1:51" x14ac:dyDescent="0.25">
      <c r="O78" s="12"/>
      <c r="P78" s="96"/>
      <c r="Q78" s="96"/>
      <c r="R78" s="96"/>
      <c r="S78" s="96"/>
      <c r="T78" s="96"/>
      <c r="AS78" s="94"/>
      <c r="AT78" s="94"/>
      <c r="AU78" s="94"/>
      <c r="AV78" s="94"/>
      <c r="AW78" s="94"/>
      <c r="AX78" s="94"/>
      <c r="AY78" s="94"/>
    </row>
    <row r="79" spans="1:51" x14ac:dyDescent="0.25">
      <c r="O79" s="12"/>
      <c r="P79" s="96"/>
      <c r="Q79" s="96"/>
      <c r="R79" s="96"/>
      <c r="S79" s="96"/>
      <c r="T79" s="96"/>
      <c r="AS79" s="94"/>
      <c r="AT79" s="94"/>
      <c r="AU79" s="94"/>
      <c r="AV79" s="94"/>
      <c r="AW79" s="94"/>
      <c r="AX79" s="94"/>
      <c r="AY79" s="94"/>
    </row>
    <row r="80" spans="1:51" x14ac:dyDescent="0.25">
      <c r="O80" s="12"/>
      <c r="P80" s="96"/>
      <c r="T80" s="96"/>
      <c r="AS80" s="94"/>
      <c r="AT80" s="94"/>
      <c r="AU80" s="94"/>
      <c r="AV80" s="94"/>
      <c r="AW80" s="94"/>
      <c r="AX80" s="94"/>
      <c r="AY80" s="94"/>
    </row>
    <row r="81" spans="15:51" x14ac:dyDescent="0.25">
      <c r="O81" s="96"/>
      <c r="Q81" s="96"/>
      <c r="R81" s="96"/>
      <c r="S81" s="96"/>
      <c r="AS81" s="94"/>
      <c r="AT81" s="94"/>
      <c r="AU81" s="94"/>
      <c r="AV81" s="94"/>
      <c r="AW81" s="94"/>
      <c r="AX81" s="94"/>
      <c r="AY81" s="94"/>
    </row>
    <row r="82" spans="15:51" x14ac:dyDescent="0.25">
      <c r="O82" s="12"/>
      <c r="P82" s="96"/>
      <c r="Q82" s="96"/>
      <c r="R82" s="96"/>
      <c r="S82" s="96"/>
      <c r="T82" s="96"/>
      <c r="AS82" s="94"/>
      <c r="AT82" s="94"/>
      <c r="AU82" s="94"/>
      <c r="AV82" s="94"/>
      <c r="AW82" s="94"/>
      <c r="AX82" s="94"/>
      <c r="AY82" s="94"/>
    </row>
    <row r="83" spans="15:51" x14ac:dyDescent="0.25">
      <c r="O83" s="12"/>
      <c r="P83" s="96"/>
      <c r="Q83" s="96"/>
      <c r="R83" s="96"/>
      <c r="S83" s="96"/>
      <c r="T83" s="96"/>
      <c r="U83" s="96"/>
      <c r="AS83" s="94"/>
      <c r="AT83" s="94"/>
      <c r="AU83" s="94"/>
      <c r="AV83" s="94"/>
      <c r="AW83" s="94"/>
      <c r="AX83" s="94"/>
      <c r="AY83" s="94"/>
    </row>
    <row r="84" spans="15:51" x14ac:dyDescent="0.25">
      <c r="O84" s="12"/>
      <c r="P84" s="96"/>
      <c r="T84" s="96"/>
      <c r="U84" s="96"/>
      <c r="AS84" s="94"/>
      <c r="AT84" s="94"/>
      <c r="AU84" s="94"/>
      <c r="AV84" s="94"/>
      <c r="AW84" s="94"/>
      <c r="AX84" s="94"/>
      <c r="AY84" s="94"/>
    </row>
    <row r="96" spans="15:51" x14ac:dyDescent="0.25">
      <c r="AS96" s="94"/>
      <c r="AT96" s="94"/>
      <c r="AU96" s="94"/>
      <c r="AV96" s="94"/>
      <c r="AW96" s="94"/>
      <c r="AX96" s="94"/>
      <c r="AY96" s="94"/>
    </row>
  </sheetData>
  <protectedRanges>
    <protectedRange sqref="S70:T73"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0:R73" name="Range2_12_1_6_1_1"/>
    <protectedRange sqref="L70:M73" name="Range2_2_12_1_7_1_1"/>
    <protectedRange sqref="AS11:AS15" name="Range1_4_1_1_1_1"/>
    <protectedRange sqref="J11:J15 J26:J34" name="Range1_1_2_1_10_1_1_1_1"/>
    <protectedRange sqref="S38:S69" name="Range2_12_3_1_1_1_1"/>
    <protectedRange sqref="D38:H38 N57:R69 N38:R52" name="Range2_12_1_3_1_1_1_1"/>
    <protectedRange sqref="I38:M38 E57:M69 E39:M43 E45:M52 F44:M44" name="Range2_2_12_1_6_1_1_1_1"/>
    <protectedRange sqref="D57:D69 D39:D43 D45:D52" name="Range2_1_1_1_1_11_1_1_1_1_1_1"/>
    <protectedRange sqref="C57:C69 C39:C43 C45: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0:K73" name="Range2_2_12_1_4_1_1_1_1_1_1_1_1_1_1_1_1_1_1_1"/>
    <protectedRange sqref="I70:I73" name="Range2_2_12_1_7_1_1_2_2_1_2"/>
    <protectedRange sqref="F70:H73" name="Range2_2_12_1_3_1_2_1_1_1_1_2_1_1_1_1_1_1_1_1_1_1_1"/>
    <protectedRange sqref="E70:E73"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Q10" name="Range1_16_3_1_1_1_1_1_4"/>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4" name="Range2_2_12_1_6_1_1_1_1_2"/>
    <protectedRange sqref="D44" name="Range2_1_1_1_1_11_1_1_1_1_1_1_2"/>
    <protectedRange sqref="C44" name="Range2_1_2_1_1_1_1_1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N56:R56" name="Range2_12_1_3_1_1_1_1_2_1_2_2_2_2_2_2_2_2_2"/>
    <protectedRange sqref="I56:M56" name="Range2_2_12_1_6_1_1_1_1_3_1_2_2_2_3_2_2_2_2_2"/>
    <protectedRange sqref="E56:H56" name="Range2_2_12_1_6_1_1_1_1_2_2_1_2_2_2_2_2_2_2_2_2"/>
    <protectedRange sqref="D56" name="Range2_1_1_1_1_11_1_1_1_1_1_1_2_2_1_2_2_2_2_2_2_2_2_2"/>
    <protectedRange sqref="C56" name="Range2_1_2_1_1_1_1_1_2_1_2_1_2_2_2_2_2_2_2_2_2"/>
    <protectedRange sqref="N55:R55" name="Range2_12_1_3_1_1_1_1_2_1_2_2_2_2_2_2_3_2_2_2_2_2"/>
    <protectedRange sqref="I55:M55" name="Range2_2_12_1_6_1_1_1_1_3_1_2_2_2_3_2_2_3_2_2_2_2_2"/>
    <protectedRange sqref="G55:H55" name="Range2_2_12_1_6_1_1_1_1_2_2_1_2_2_2_2_2_2_3_2_2_2_2_2"/>
    <protectedRange sqref="E55:F55" name="Range2_2_12_1_6_1_1_1_1_3_1_2_2_2_1_2_2_2_2_2_2_2_2_2_2_2_2"/>
    <protectedRange sqref="D55" name="Range2_1_1_1_1_11_1_1_1_1_1_1_3_1_2_2_2_1_2_2_2_2_2_2_2_2_2_2_2_2"/>
    <protectedRange sqref="C55" name="Range2_1_2_1_1_1_1_1_3_1_2_2_1_2_1_2_2_2_2_2_2_2_2_2_2_2_2"/>
    <protectedRange sqref="N53:R54" name="Range2_12_1_3_1_1_1_1_2_1_2_2_2_2_2_2_3_2_2_2_2_2_2_2"/>
    <protectedRange sqref="I53:M54" name="Range2_2_12_1_6_1_1_1_1_3_1_2_2_2_3_2_2_3_2_2_2_2_2_2_2"/>
    <protectedRange sqref="E53:H53 G54:H54" name="Range2_2_12_1_6_1_1_1_1_2_2_1_2_2_2_2_2_2_3_2_2_2_2_2_2_2"/>
    <protectedRange sqref="D53" name="Range2_1_1_1_1_11_1_1_1_1_1_1_2_2_1_2_2_2_2_2_2_3_2_2_2_2_2_2_2"/>
    <protectedRange sqref="E54:F54" name="Range2_2_12_1_6_1_1_1_1_3_1_2_2_2_1_2_2_2_2_2_2_2_2_2_2_2_2_2_2"/>
    <protectedRange sqref="D54" name="Range2_1_1_1_1_11_1_1_1_1_1_1_3_1_2_2_2_1_2_2_2_2_2_2_2_2_2_2_2_2_2_2"/>
    <protectedRange sqref="C53" name="Range2_1_2_1_1_1_1_1_2_1_2_1_2_2_2_2_2_2_3_2_2_2_2_2_2_2"/>
    <protectedRange sqref="C54" name="Range2_1_2_1_1_1_1_1_3_1_2_2_1_2_1_2_2_2_2_2_2_2_2_2_2_2_2_2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150" priority="36" operator="containsText" text="N/A">
      <formula>NOT(ISERROR(SEARCH("N/A",X11)))</formula>
    </cfRule>
    <cfRule type="cellIs" dxfId="149" priority="49" operator="equal">
      <formula>0</formula>
    </cfRule>
  </conditionalFormatting>
  <conditionalFormatting sqref="AC11:AE34 X11:Y34 AA11:AA34">
    <cfRule type="cellIs" dxfId="148" priority="48" operator="greaterThanOrEqual">
      <formula>1185</formula>
    </cfRule>
  </conditionalFormatting>
  <conditionalFormatting sqref="AC11:AE34 X11:Y34 AA11:AA34">
    <cfRule type="cellIs" dxfId="147" priority="47" operator="between">
      <formula>0.1</formula>
      <formula>1184</formula>
    </cfRule>
  </conditionalFormatting>
  <conditionalFormatting sqref="X8">
    <cfRule type="cellIs" dxfId="146" priority="46" operator="equal">
      <formula>0</formula>
    </cfRule>
  </conditionalFormatting>
  <conditionalFormatting sqref="X8">
    <cfRule type="cellIs" dxfId="145" priority="45" operator="greaterThan">
      <formula>1179</formula>
    </cfRule>
  </conditionalFormatting>
  <conditionalFormatting sqref="X8">
    <cfRule type="cellIs" dxfId="144" priority="44" operator="greaterThan">
      <formula>99</formula>
    </cfRule>
  </conditionalFormatting>
  <conditionalFormatting sqref="X8">
    <cfRule type="cellIs" dxfId="143" priority="43" operator="greaterThan">
      <formula>0.99</formula>
    </cfRule>
  </conditionalFormatting>
  <conditionalFormatting sqref="AB8">
    <cfRule type="cellIs" dxfId="142" priority="42" operator="equal">
      <formula>0</formula>
    </cfRule>
  </conditionalFormatting>
  <conditionalFormatting sqref="AB8">
    <cfRule type="cellIs" dxfId="141" priority="41" operator="greaterThan">
      <formula>1179</formula>
    </cfRule>
  </conditionalFormatting>
  <conditionalFormatting sqref="AB8">
    <cfRule type="cellIs" dxfId="140" priority="40" operator="greaterThan">
      <formula>99</formula>
    </cfRule>
  </conditionalFormatting>
  <conditionalFormatting sqref="AB8">
    <cfRule type="cellIs" dxfId="139" priority="39" operator="greaterThan">
      <formula>0.99</formula>
    </cfRule>
  </conditionalFormatting>
  <conditionalFormatting sqref="AH11:AH31">
    <cfRule type="cellIs" dxfId="138" priority="37" operator="greaterThan">
      <formula>$AH$8</formula>
    </cfRule>
    <cfRule type="cellIs" dxfId="137" priority="38" operator="greaterThan">
      <formula>$AH$8</formula>
    </cfRule>
  </conditionalFormatting>
  <conditionalFormatting sqref="AB11:AB34">
    <cfRule type="containsText" dxfId="136" priority="32" operator="containsText" text="N/A">
      <formula>NOT(ISERROR(SEARCH("N/A",AB11)))</formula>
    </cfRule>
    <cfRule type="cellIs" dxfId="135" priority="35" operator="equal">
      <formula>0</formula>
    </cfRule>
  </conditionalFormatting>
  <conditionalFormatting sqref="AB11:AB34">
    <cfRule type="cellIs" dxfId="134" priority="34" operator="greaterThanOrEqual">
      <formula>1185</formula>
    </cfRule>
  </conditionalFormatting>
  <conditionalFormatting sqref="AB11:AB34">
    <cfRule type="cellIs" dxfId="133" priority="33" operator="between">
      <formula>0.1</formula>
      <formula>1184</formula>
    </cfRule>
  </conditionalFormatting>
  <conditionalFormatting sqref="AO11:AO34 AN11:AN35">
    <cfRule type="cellIs" dxfId="132" priority="31" operator="equal">
      <formula>0</formula>
    </cfRule>
  </conditionalFormatting>
  <conditionalFormatting sqref="AO11:AO34 AN11:AN35">
    <cfRule type="cellIs" dxfId="131" priority="30" operator="greaterThan">
      <formula>1179</formula>
    </cfRule>
  </conditionalFormatting>
  <conditionalFormatting sqref="AO11:AO34 AN11:AN35">
    <cfRule type="cellIs" dxfId="130" priority="29" operator="greaterThan">
      <formula>99</formula>
    </cfRule>
  </conditionalFormatting>
  <conditionalFormatting sqref="AO11:AO34 AN11:AN35">
    <cfRule type="cellIs" dxfId="129" priority="28" operator="greaterThan">
      <formula>0.99</formula>
    </cfRule>
  </conditionalFormatting>
  <conditionalFormatting sqref="AQ11:AQ34">
    <cfRule type="cellIs" dxfId="128" priority="27" operator="equal">
      <formula>0</formula>
    </cfRule>
  </conditionalFormatting>
  <conditionalFormatting sqref="AQ11:AQ34">
    <cfRule type="cellIs" dxfId="127" priority="26" operator="greaterThan">
      <formula>1179</formula>
    </cfRule>
  </conditionalFormatting>
  <conditionalFormatting sqref="AQ11:AQ34">
    <cfRule type="cellIs" dxfId="126" priority="25" operator="greaterThan">
      <formula>99</formula>
    </cfRule>
  </conditionalFormatting>
  <conditionalFormatting sqref="AQ11:AQ34">
    <cfRule type="cellIs" dxfId="125" priority="24" operator="greaterThan">
      <formula>0.99</formula>
    </cfRule>
  </conditionalFormatting>
  <conditionalFormatting sqref="Z11:Z34">
    <cfRule type="containsText" dxfId="124" priority="20" operator="containsText" text="N/A">
      <formula>NOT(ISERROR(SEARCH("N/A",Z11)))</formula>
    </cfRule>
    <cfRule type="cellIs" dxfId="123" priority="23" operator="equal">
      <formula>0</formula>
    </cfRule>
  </conditionalFormatting>
  <conditionalFormatting sqref="Z11:Z34">
    <cfRule type="cellIs" dxfId="122" priority="22" operator="greaterThanOrEqual">
      <formula>1185</formula>
    </cfRule>
  </conditionalFormatting>
  <conditionalFormatting sqref="Z11:Z34">
    <cfRule type="cellIs" dxfId="121" priority="21" operator="between">
      <formula>0.1</formula>
      <formula>1184</formula>
    </cfRule>
  </conditionalFormatting>
  <conditionalFormatting sqref="AJ11:AN35">
    <cfRule type="cellIs" dxfId="120" priority="19" operator="equal">
      <formula>0</formula>
    </cfRule>
  </conditionalFormatting>
  <conditionalFormatting sqref="AJ11:AN35">
    <cfRule type="cellIs" dxfId="119" priority="18" operator="greaterThan">
      <formula>1179</formula>
    </cfRule>
  </conditionalFormatting>
  <conditionalFormatting sqref="AJ11:AN35">
    <cfRule type="cellIs" dxfId="118" priority="17" operator="greaterThan">
      <formula>99</formula>
    </cfRule>
  </conditionalFormatting>
  <conditionalFormatting sqref="AJ11:AN35">
    <cfRule type="cellIs" dxfId="117" priority="16" operator="greaterThan">
      <formula>0.99</formula>
    </cfRule>
  </conditionalFormatting>
  <conditionalFormatting sqref="AP11:AP34">
    <cfRule type="cellIs" dxfId="116" priority="15" operator="equal">
      <formula>0</formula>
    </cfRule>
  </conditionalFormatting>
  <conditionalFormatting sqref="AP11:AP34">
    <cfRule type="cellIs" dxfId="115" priority="14" operator="greaterThan">
      <formula>1179</formula>
    </cfRule>
  </conditionalFormatting>
  <conditionalFormatting sqref="AP11:AP34">
    <cfRule type="cellIs" dxfId="114" priority="13" operator="greaterThan">
      <formula>99</formula>
    </cfRule>
  </conditionalFormatting>
  <conditionalFormatting sqref="AP11:AP34">
    <cfRule type="cellIs" dxfId="113" priority="12" operator="greaterThan">
      <formula>0.99</formula>
    </cfRule>
  </conditionalFormatting>
  <conditionalFormatting sqref="AH32:AH34">
    <cfRule type="cellIs" dxfId="112" priority="10" operator="greaterThan">
      <formula>$AH$8</formula>
    </cfRule>
    <cfRule type="cellIs" dxfId="111" priority="11" operator="greaterThan">
      <formula>$AH$8</formula>
    </cfRule>
  </conditionalFormatting>
  <conditionalFormatting sqref="AI11:AI34">
    <cfRule type="cellIs" dxfId="110" priority="9" operator="greaterThan">
      <formula>$AI$8</formula>
    </cfRule>
  </conditionalFormatting>
  <conditionalFormatting sqref="AL32:AN34 AL11:AL34">
    <cfRule type="cellIs" dxfId="109" priority="8" operator="equal">
      <formula>0</formula>
    </cfRule>
  </conditionalFormatting>
  <conditionalFormatting sqref="AL32:AN34 AL11:AL34">
    <cfRule type="cellIs" dxfId="108" priority="7" operator="greaterThan">
      <formula>1179</formula>
    </cfRule>
  </conditionalFormatting>
  <conditionalFormatting sqref="AL32:AN34 AL11:AL34">
    <cfRule type="cellIs" dxfId="107" priority="6" operator="greaterThan">
      <formula>99</formula>
    </cfRule>
  </conditionalFormatting>
  <conditionalFormatting sqref="AL32:AN34 AL11:AL34">
    <cfRule type="cellIs" dxfId="106" priority="5" operator="greaterThan">
      <formula>0.99</formula>
    </cfRule>
  </conditionalFormatting>
  <conditionalFormatting sqref="AM16:AM34">
    <cfRule type="cellIs" dxfId="105" priority="4" operator="equal">
      <formula>0</formula>
    </cfRule>
  </conditionalFormatting>
  <conditionalFormatting sqref="AM16:AM34">
    <cfRule type="cellIs" dxfId="104" priority="3" operator="greaterThan">
      <formula>1179</formula>
    </cfRule>
  </conditionalFormatting>
  <conditionalFormatting sqref="AM16:AM34">
    <cfRule type="cellIs" dxfId="103" priority="2" operator="greaterThan">
      <formula>99</formula>
    </cfRule>
  </conditionalFormatting>
  <conditionalFormatting sqref="AM16:AM34">
    <cfRule type="cellIs" dxfId="102"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31" zoomScaleNormal="100" workbookViewId="0">
      <selection activeCell="B46" sqref="B46:B47"/>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129</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39"/>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42" t="s">
        <v>10</v>
      </c>
      <c r="I7" s="108" t="s">
        <v>11</v>
      </c>
      <c r="J7" s="108" t="s">
        <v>12</v>
      </c>
      <c r="K7" s="108" t="s">
        <v>13</v>
      </c>
      <c r="L7" s="12"/>
      <c r="M7" s="12"/>
      <c r="N7" s="12"/>
      <c r="O7" s="142"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42554</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30596</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40" t="s">
        <v>51</v>
      </c>
      <c r="V9" s="140" t="s">
        <v>52</v>
      </c>
      <c r="W9" s="233" t="s">
        <v>53</v>
      </c>
      <c r="X9" s="234" t="s">
        <v>54</v>
      </c>
      <c r="Y9" s="235"/>
      <c r="Z9" s="235"/>
      <c r="AA9" s="235"/>
      <c r="AB9" s="235"/>
      <c r="AC9" s="235"/>
      <c r="AD9" s="235"/>
      <c r="AE9" s="236"/>
      <c r="AF9" s="138" t="s">
        <v>55</v>
      </c>
      <c r="AG9" s="138" t="s">
        <v>56</v>
      </c>
      <c r="AH9" s="222" t="s">
        <v>57</v>
      </c>
      <c r="AI9" s="237" t="s">
        <v>58</v>
      </c>
      <c r="AJ9" s="140" t="s">
        <v>59</v>
      </c>
      <c r="AK9" s="140" t="s">
        <v>60</v>
      </c>
      <c r="AL9" s="140" t="s">
        <v>61</v>
      </c>
      <c r="AM9" s="140" t="s">
        <v>62</v>
      </c>
      <c r="AN9" s="140" t="s">
        <v>63</v>
      </c>
      <c r="AO9" s="140" t="s">
        <v>64</v>
      </c>
      <c r="AP9" s="140" t="s">
        <v>65</v>
      </c>
      <c r="AQ9" s="220" t="s">
        <v>66</v>
      </c>
      <c r="AR9" s="140" t="s">
        <v>67</v>
      </c>
      <c r="AS9" s="222" t="s">
        <v>68</v>
      </c>
      <c r="AV9" s="35" t="s">
        <v>69</v>
      </c>
      <c r="AW9" s="35" t="s">
        <v>70</v>
      </c>
      <c r="AY9" s="36" t="s">
        <v>71</v>
      </c>
    </row>
    <row r="10" spans="2:51" x14ac:dyDescent="0.25">
      <c r="B10" s="140" t="s">
        <v>72</v>
      </c>
      <c r="C10" s="140" t="s">
        <v>73</v>
      </c>
      <c r="D10" s="140" t="s">
        <v>74</v>
      </c>
      <c r="E10" s="140" t="s">
        <v>75</v>
      </c>
      <c r="F10" s="140" t="s">
        <v>74</v>
      </c>
      <c r="G10" s="140" t="s">
        <v>75</v>
      </c>
      <c r="H10" s="216"/>
      <c r="I10" s="140" t="s">
        <v>75</v>
      </c>
      <c r="J10" s="140" t="s">
        <v>75</v>
      </c>
      <c r="K10" s="140" t="s">
        <v>75</v>
      </c>
      <c r="L10" s="28" t="s">
        <v>29</v>
      </c>
      <c r="M10" s="219"/>
      <c r="N10" s="28" t="s">
        <v>29</v>
      </c>
      <c r="O10" s="221"/>
      <c r="P10" s="221"/>
      <c r="Q10" s="1">
        <f>'JULY 2'!Q34</f>
        <v>7638785</v>
      </c>
      <c r="R10" s="230"/>
      <c r="S10" s="231"/>
      <c r="T10" s="232"/>
      <c r="U10" s="140" t="s">
        <v>75</v>
      </c>
      <c r="V10" s="140" t="s">
        <v>75</v>
      </c>
      <c r="W10" s="233"/>
      <c r="X10" s="37" t="s">
        <v>76</v>
      </c>
      <c r="Y10" s="37" t="s">
        <v>77</v>
      </c>
      <c r="Z10" s="37" t="s">
        <v>78</v>
      </c>
      <c r="AA10" s="37" t="s">
        <v>79</v>
      </c>
      <c r="AB10" s="37" t="s">
        <v>80</v>
      </c>
      <c r="AC10" s="37" t="s">
        <v>81</v>
      </c>
      <c r="AD10" s="37" t="s">
        <v>82</v>
      </c>
      <c r="AE10" s="37" t="s">
        <v>83</v>
      </c>
      <c r="AF10" s="38"/>
      <c r="AG10" s="1">
        <f>'JULY 2'!AG34</f>
        <v>47995932</v>
      </c>
      <c r="AH10" s="222"/>
      <c r="AI10" s="238"/>
      <c r="AJ10" s="140" t="s">
        <v>84</v>
      </c>
      <c r="AK10" s="140" t="s">
        <v>84</v>
      </c>
      <c r="AL10" s="140" t="s">
        <v>84</v>
      </c>
      <c r="AM10" s="140" t="s">
        <v>84</v>
      </c>
      <c r="AN10" s="140" t="s">
        <v>84</v>
      </c>
      <c r="AO10" s="140" t="s">
        <v>84</v>
      </c>
      <c r="AP10" s="1">
        <f>'JULY 2'!AP34</f>
        <v>10970779</v>
      </c>
      <c r="AQ10" s="221"/>
      <c r="AR10" s="141" t="s">
        <v>85</v>
      </c>
      <c r="AS10" s="222"/>
      <c r="AV10" s="39" t="s">
        <v>86</v>
      </c>
      <c r="AW10" s="39" t="s">
        <v>87</v>
      </c>
      <c r="AY10" s="80" t="s">
        <v>126</v>
      </c>
    </row>
    <row r="11" spans="2:51" x14ac:dyDescent="0.25">
      <c r="B11" s="40">
        <v>2</v>
      </c>
      <c r="C11" s="40">
        <v>4.1666666666666664E-2</v>
      </c>
      <c r="D11" s="102">
        <v>4</v>
      </c>
      <c r="E11" s="41">
        <f t="shared" ref="E11:E34" si="0">D11/1.42</f>
        <v>2.8169014084507045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143</v>
      </c>
      <c r="P11" s="103">
        <v>115</v>
      </c>
      <c r="Q11" s="103">
        <v>7643699</v>
      </c>
      <c r="R11" s="46">
        <f>IF(ISBLANK(Q11),"-",Q11-Q10)</f>
        <v>4914</v>
      </c>
      <c r="S11" s="47">
        <f>R11*24/1000</f>
        <v>117.93600000000001</v>
      </c>
      <c r="T11" s="47">
        <f>R11/1000</f>
        <v>4.9139999999999997</v>
      </c>
      <c r="U11" s="104">
        <v>3.7</v>
      </c>
      <c r="V11" s="104">
        <f>U11</f>
        <v>3.7</v>
      </c>
      <c r="W11" s="105" t="s">
        <v>131</v>
      </c>
      <c r="X11" s="107">
        <v>0</v>
      </c>
      <c r="Y11" s="107">
        <v>0</v>
      </c>
      <c r="Z11" s="107">
        <v>1156</v>
      </c>
      <c r="AA11" s="107">
        <v>1185</v>
      </c>
      <c r="AB11" s="107">
        <v>1116</v>
      </c>
      <c r="AC11" s="48" t="s">
        <v>90</v>
      </c>
      <c r="AD11" s="48" t="s">
        <v>90</v>
      </c>
      <c r="AE11" s="48" t="s">
        <v>90</v>
      </c>
      <c r="AF11" s="106" t="s">
        <v>90</v>
      </c>
      <c r="AG11" s="112">
        <v>47997096</v>
      </c>
      <c r="AH11" s="49">
        <f>IF(ISBLANK(AG11),"-",AG11-AG10)</f>
        <v>1164</v>
      </c>
      <c r="AI11" s="50">
        <f>AH11/T11</f>
        <v>236.87423687423689</v>
      </c>
      <c r="AJ11" s="95">
        <v>0</v>
      </c>
      <c r="AK11" s="95">
        <v>0</v>
      </c>
      <c r="AL11" s="95">
        <v>1</v>
      </c>
      <c r="AM11" s="95">
        <v>1</v>
      </c>
      <c r="AN11" s="95">
        <v>1</v>
      </c>
      <c r="AO11" s="95">
        <v>0.75</v>
      </c>
      <c r="AP11" s="107">
        <v>10971464</v>
      </c>
      <c r="AQ11" s="107">
        <f t="shared" ref="AQ11:AQ34" si="1">AP11-AP10</f>
        <v>685</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139</v>
      </c>
      <c r="P12" s="103">
        <v>110</v>
      </c>
      <c r="Q12" s="103">
        <v>7648445</v>
      </c>
      <c r="R12" s="46">
        <f t="shared" ref="R12:R34" si="4">IF(ISBLANK(Q12),"-",Q12-Q11)</f>
        <v>4746</v>
      </c>
      <c r="S12" s="47">
        <f t="shared" ref="S12:S34" si="5">R12*24/1000</f>
        <v>113.904</v>
      </c>
      <c r="T12" s="47">
        <f t="shared" ref="T12:T34" si="6">R12/1000</f>
        <v>4.7460000000000004</v>
      </c>
      <c r="U12" s="104">
        <v>5.6</v>
      </c>
      <c r="V12" s="104">
        <f t="shared" ref="V12:V34" si="7">U12</f>
        <v>5.6</v>
      </c>
      <c r="W12" s="105" t="s">
        <v>131</v>
      </c>
      <c r="X12" s="107">
        <v>0</v>
      </c>
      <c r="Y12" s="107">
        <v>0</v>
      </c>
      <c r="Z12" s="107">
        <v>1116</v>
      </c>
      <c r="AA12" s="107">
        <v>1185</v>
      </c>
      <c r="AB12" s="107">
        <v>1096</v>
      </c>
      <c r="AC12" s="48" t="s">
        <v>90</v>
      </c>
      <c r="AD12" s="48" t="s">
        <v>90</v>
      </c>
      <c r="AE12" s="48" t="s">
        <v>90</v>
      </c>
      <c r="AF12" s="106" t="s">
        <v>90</v>
      </c>
      <c r="AG12" s="112">
        <v>47998200</v>
      </c>
      <c r="AH12" s="49">
        <f>IF(ISBLANK(AG12),"-",AG12-AG11)</f>
        <v>1104</v>
      </c>
      <c r="AI12" s="50">
        <f t="shared" ref="AI12:AI34" si="8">AH12/T12</f>
        <v>232.61694058154234</v>
      </c>
      <c r="AJ12" s="95">
        <v>0</v>
      </c>
      <c r="AK12" s="95">
        <v>0</v>
      </c>
      <c r="AL12" s="95">
        <v>1</v>
      </c>
      <c r="AM12" s="95">
        <v>1</v>
      </c>
      <c r="AN12" s="95">
        <v>1</v>
      </c>
      <c r="AO12" s="95">
        <v>0.75</v>
      </c>
      <c r="AP12" s="107">
        <v>10972177</v>
      </c>
      <c r="AQ12" s="107">
        <f t="shared" si="1"/>
        <v>713</v>
      </c>
      <c r="AR12" s="110">
        <v>1.22</v>
      </c>
      <c r="AS12" s="52" t="s">
        <v>113</v>
      </c>
      <c r="AV12" s="39" t="s">
        <v>92</v>
      </c>
      <c r="AW12" s="39" t="s">
        <v>93</v>
      </c>
      <c r="AY12" s="80" t="s">
        <v>124</v>
      </c>
    </row>
    <row r="13" spans="2:51" x14ac:dyDescent="0.25">
      <c r="B13" s="40">
        <v>2.0833333333333299</v>
      </c>
      <c r="C13" s="40">
        <v>0.125</v>
      </c>
      <c r="D13" s="102">
        <v>5</v>
      </c>
      <c r="E13" s="41">
        <f t="shared" si="0"/>
        <v>3.5211267605633805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138</v>
      </c>
      <c r="P13" s="103">
        <v>107</v>
      </c>
      <c r="Q13" s="103">
        <v>7653025</v>
      </c>
      <c r="R13" s="46">
        <f t="shared" si="4"/>
        <v>4580</v>
      </c>
      <c r="S13" s="47">
        <f t="shared" si="5"/>
        <v>109.92</v>
      </c>
      <c r="T13" s="47">
        <f t="shared" si="6"/>
        <v>4.58</v>
      </c>
      <c r="U13" s="104">
        <v>7.8</v>
      </c>
      <c r="V13" s="104">
        <f t="shared" si="7"/>
        <v>7.8</v>
      </c>
      <c r="W13" s="105" t="s">
        <v>131</v>
      </c>
      <c r="X13" s="107">
        <v>0</v>
      </c>
      <c r="Y13" s="107">
        <v>0</v>
      </c>
      <c r="Z13" s="107">
        <v>1097</v>
      </c>
      <c r="AA13" s="107">
        <v>1185</v>
      </c>
      <c r="AB13" s="107">
        <v>1076</v>
      </c>
      <c r="AC13" s="48" t="s">
        <v>90</v>
      </c>
      <c r="AD13" s="48" t="s">
        <v>90</v>
      </c>
      <c r="AE13" s="48" t="s">
        <v>90</v>
      </c>
      <c r="AF13" s="106" t="s">
        <v>90</v>
      </c>
      <c r="AG13" s="112">
        <v>47999244</v>
      </c>
      <c r="AH13" s="49">
        <f>IF(ISBLANK(AG13),"-",AG13-AG12)</f>
        <v>1044</v>
      </c>
      <c r="AI13" s="50">
        <f t="shared" si="8"/>
        <v>227.94759825327512</v>
      </c>
      <c r="AJ13" s="95">
        <v>0</v>
      </c>
      <c r="AK13" s="95">
        <v>0</v>
      </c>
      <c r="AL13" s="95">
        <v>1</v>
      </c>
      <c r="AM13" s="95">
        <v>1</v>
      </c>
      <c r="AN13" s="95">
        <v>1</v>
      </c>
      <c r="AO13" s="95">
        <v>0.75</v>
      </c>
      <c r="AP13" s="107">
        <v>10972906</v>
      </c>
      <c r="AQ13" s="107">
        <f t="shared" si="1"/>
        <v>729</v>
      </c>
      <c r="AR13" s="51"/>
      <c r="AS13" s="52" t="s">
        <v>113</v>
      </c>
      <c r="AV13" s="39" t="s">
        <v>94</v>
      </c>
      <c r="AW13" s="39" t="s">
        <v>95</v>
      </c>
      <c r="AY13" s="80" t="s">
        <v>129</v>
      </c>
    </row>
    <row r="14" spans="2:51" x14ac:dyDescent="0.25">
      <c r="B14" s="40">
        <v>2.125</v>
      </c>
      <c r="C14" s="40">
        <v>0.16666666666666699</v>
      </c>
      <c r="D14" s="102">
        <v>4</v>
      </c>
      <c r="E14" s="41">
        <f t="shared" si="0"/>
        <v>2.8169014084507045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149</v>
      </c>
      <c r="P14" s="103">
        <v>116</v>
      </c>
      <c r="Q14" s="103">
        <v>7656997</v>
      </c>
      <c r="R14" s="46">
        <f t="shared" si="4"/>
        <v>3972</v>
      </c>
      <c r="S14" s="47">
        <f t="shared" si="5"/>
        <v>95.328000000000003</v>
      </c>
      <c r="T14" s="47">
        <f t="shared" si="6"/>
        <v>3.972</v>
      </c>
      <c r="U14" s="104">
        <v>8.9</v>
      </c>
      <c r="V14" s="104">
        <f t="shared" si="7"/>
        <v>8.9</v>
      </c>
      <c r="W14" s="105" t="s">
        <v>131</v>
      </c>
      <c r="X14" s="107">
        <v>0</v>
      </c>
      <c r="Y14" s="107">
        <v>0</v>
      </c>
      <c r="Z14" s="107">
        <v>1127</v>
      </c>
      <c r="AA14" s="107">
        <v>1185</v>
      </c>
      <c r="AB14" s="107">
        <v>1096</v>
      </c>
      <c r="AC14" s="48" t="s">
        <v>90</v>
      </c>
      <c r="AD14" s="48" t="s">
        <v>90</v>
      </c>
      <c r="AE14" s="48" t="s">
        <v>90</v>
      </c>
      <c r="AF14" s="106" t="s">
        <v>90</v>
      </c>
      <c r="AG14" s="112">
        <v>48000410</v>
      </c>
      <c r="AH14" s="49">
        <f t="shared" ref="AH14:AH34" si="9">IF(ISBLANK(AG14),"-",AG14-AG13)</f>
        <v>1166</v>
      </c>
      <c r="AI14" s="50">
        <f t="shared" si="8"/>
        <v>293.55488418932526</v>
      </c>
      <c r="AJ14" s="95">
        <v>0</v>
      </c>
      <c r="AK14" s="95">
        <v>0</v>
      </c>
      <c r="AL14" s="95">
        <v>1</v>
      </c>
      <c r="AM14" s="95">
        <v>1</v>
      </c>
      <c r="AN14" s="95">
        <v>1</v>
      </c>
      <c r="AO14" s="95">
        <v>0.75</v>
      </c>
      <c r="AP14" s="107">
        <v>10973672</v>
      </c>
      <c r="AQ14" s="107">
        <f>AP14-AP13</f>
        <v>766</v>
      </c>
      <c r="AR14" s="51"/>
      <c r="AS14" s="52" t="s">
        <v>113</v>
      </c>
      <c r="AT14" s="54"/>
      <c r="AV14" s="39" t="s">
        <v>96</v>
      </c>
      <c r="AW14" s="39" t="s">
        <v>97</v>
      </c>
      <c r="AY14" s="80" t="s">
        <v>140</v>
      </c>
    </row>
    <row r="15" spans="2:51" ht="14.25" customHeight="1" x14ac:dyDescent="0.25">
      <c r="B15" s="40">
        <v>2.1666666666666701</v>
      </c>
      <c r="C15" s="40">
        <v>0.20833333333333301</v>
      </c>
      <c r="D15" s="102">
        <v>5</v>
      </c>
      <c r="E15" s="41">
        <f t="shared" si="0"/>
        <v>3.5211267605633805</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122</v>
      </c>
      <c r="P15" s="103">
        <v>119</v>
      </c>
      <c r="Q15" s="103">
        <v>7661184</v>
      </c>
      <c r="R15" s="46">
        <f t="shared" si="4"/>
        <v>4187</v>
      </c>
      <c r="S15" s="47">
        <f t="shared" si="5"/>
        <v>100.488</v>
      </c>
      <c r="T15" s="47">
        <f t="shared" si="6"/>
        <v>4.1870000000000003</v>
      </c>
      <c r="U15" s="104">
        <v>9.5</v>
      </c>
      <c r="V15" s="104">
        <f t="shared" si="7"/>
        <v>9.5</v>
      </c>
      <c r="W15" s="105" t="s">
        <v>131</v>
      </c>
      <c r="X15" s="107">
        <v>0</v>
      </c>
      <c r="Y15" s="107">
        <v>0</v>
      </c>
      <c r="Z15" s="107">
        <v>1127</v>
      </c>
      <c r="AA15" s="107">
        <v>1185</v>
      </c>
      <c r="AB15" s="107">
        <v>1096</v>
      </c>
      <c r="AC15" s="48" t="s">
        <v>90</v>
      </c>
      <c r="AD15" s="48" t="s">
        <v>90</v>
      </c>
      <c r="AE15" s="48" t="s">
        <v>90</v>
      </c>
      <c r="AF15" s="106" t="s">
        <v>90</v>
      </c>
      <c r="AG15" s="112">
        <v>48001572</v>
      </c>
      <c r="AH15" s="49">
        <f t="shared" si="9"/>
        <v>1162</v>
      </c>
      <c r="AI15" s="50">
        <f t="shared" si="8"/>
        <v>277.52567470742775</v>
      </c>
      <c r="AJ15" s="95">
        <v>0</v>
      </c>
      <c r="AK15" s="95">
        <v>0</v>
      </c>
      <c r="AL15" s="95">
        <v>1</v>
      </c>
      <c r="AM15" s="95">
        <v>1</v>
      </c>
      <c r="AN15" s="95">
        <v>1</v>
      </c>
      <c r="AO15" s="95">
        <v>0.75</v>
      </c>
      <c r="AP15" s="107">
        <v>10973796</v>
      </c>
      <c r="AQ15" s="107">
        <f>AP15-AP14</f>
        <v>124</v>
      </c>
      <c r="AR15" s="51"/>
      <c r="AS15" s="52" t="s">
        <v>113</v>
      </c>
      <c r="AV15" s="39" t="s">
        <v>98</v>
      </c>
      <c r="AW15" s="39" t="s">
        <v>99</v>
      </c>
      <c r="AY15" s="94"/>
    </row>
    <row r="16" spans="2:51" x14ac:dyDescent="0.25">
      <c r="B16" s="40">
        <v>2.2083333333333299</v>
      </c>
      <c r="C16" s="40">
        <v>0.25</v>
      </c>
      <c r="D16" s="102">
        <v>7</v>
      </c>
      <c r="E16" s="41">
        <f t="shared" si="0"/>
        <v>4.9295774647887329</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132</v>
      </c>
      <c r="P16" s="103">
        <v>130</v>
      </c>
      <c r="Q16" s="103">
        <v>7666394</v>
      </c>
      <c r="R16" s="46">
        <f t="shared" si="4"/>
        <v>5210</v>
      </c>
      <c r="S16" s="47">
        <f t="shared" si="5"/>
        <v>125.04</v>
      </c>
      <c r="T16" s="47">
        <f t="shared" si="6"/>
        <v>5.21</v>
      </c>
      <c r="U16" s="104">
        <v>9.5</v>
      </c>
      <c r="V16" s="104">
        <f t="shared" si="7"/>
        <v>9.5</v>
      </c>
      <c r="W16" s="105" t="s">
        <v>131</v>
      </c>
      <c r="X16" s="107">
        <v>0</v>
      </c>
      <c r="Y16" s="107">
        <v>0</v>
      </c>
      <c r="Z16" s="107">
        <v>1126</v>
      </c>
      <c r="AA16" s="107">
        <v>1185</v>
      </c>
      <c r="AB16" s="107">
        <v>1055</v>
      </c>
      <c r="AC16" s="48" t="s">
        <v>90</v>
      </c>
      <c r="AD16" s="48" t="s">
        <v>90</v>
      </c>
      <c r="AE16" s="48" t="s">
        <v>90</v>
      </c>
      <c r="AF16" s="106" t="s">
        <v>90</v>
      </c>
      <c r="AG16" s="112">
        <v>48002652</v>
      </c>
      <c r="AH16" s="49">
        <f t="shared" si="9"/>
        <v>1080</v>
      </c>
      <c r="AI16" s="50">
        <f t="shared" si="8"/>
        <v>207.29366602687139</v>
      </c>
      <c r="AJ16" s="95">
        <v>0</v>
      </c>
      <c r="AK16" s="95">
        <v>0</v>
      </c>
      <c r="AL16" s="95">
        <v>1</v>
      </c>
      <c r="AM16" s="95">
        <v>1</v>
      </c>
      <c r="AN16" s="95">
        <v>1</v>
      </c>
      <c r="AO16" s="95">
        <v>0</v>
      </c>
      <c r="AP16" s="107">
        <v>10973796</v>
      </c>
      <c r="AQ16" s="107">
        <f>AP16-AP15</f>
        <v>0</v>
      </c>
      <c r="AR16" s="53">
        <v>0.72</v>
      </c>
      <c r="AS16" s="52" t="s">
        <v>101</v>
      </c>
      <c r="AV16" s="39" t="s">
        <v>102</v>
      </c>
      <c r="AW16" s="39" t="s">
        <v>103</v>
      </c>
      <c r="AY16" s="94"/>
    </row>
    <row r="17" spans="1:51" x14ac:dyDescent="0.25">
      <c r="B17" s="40">
        <v>2.25</v>
      </c>
      <c r="C17" s="40">
        <v>0.29166666666666702</v>
      </c>
      <c r="D17" s="102">
        <v>7</v>
      </c>
      <c r="E17" s="41">
        <f t="shared" si="0"/>
        <v>4.9295774647887329</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147</v>
      </c>
      <c r="P17" s="103">
        <v>141</v>
      </c>
      <c r="Q17" s="103">
        <v>7672107</v>
      </c>
      <c r="R17" s="46">
        <f t="shared" si="4"/>
        <v>5713</v>
      </c>
      <c r="S17" s="47">
        <f t="shared" si="5"/>
        <v>137.11199999999999</v>
      </c>
      <c r="T17" s="47">
        <f t="shared" si="6"/>
        <v>5.7130000000000001</v>
      </c>
      <c r="U17" s="104">
        <v>9.5</v>
      </c>
      <c r="V17" s="104">
        <f t="shared" si="7"/>
        <v>9.5</v>
      </c>
      <c r="W17" s="105" t="s">
        <v>131</v>
      </c>
      <c r="X17" s="107">
        <v>0</v>
      </c>
      <c r="Y17" s="107">
        <v>0</v>
      </c>
      <c r="Z17" s="107">
        <v>1187</v>
      </c>
      <c r="AA17" s="107">
        <v>1185</v>
      </c>
      <c r="AB17" s="107">
        <v>1187</v>
      </c>
      <c r="AC17" s="48" t="s">
        <v>90</v>
      </c>
      <c r="AD17" s="48" t="s">
        <v>90</v>
      </c>
      <c r="AE17" s="48" t="s">
        <v>90</v>
      </c>
      <c r="AF17" s="106" t="s">
        <v>90</v>
      </c>
      <c r="AG17" s="112">
        <v>48003860</v>
      </c>
      <c r="AH17" s="49">
        <f t="shared" si="9"/>
        <v>1208</v>
      </c>
      <c r="AI17" s="50">
        <f t="shared" si="8"/>
        <v>211.44757570453351</v>
      </c>
      <c r="AJ17" s="95">
        <v>0</v>
      </c>
      <c r="AK17" s="95">
        <v>0</v>
      </c>
      <c r="AL17" s="95">
        <v>1</v>
      </c>
      <c r="AM17" s="95">
        <v>1</v>
      </c>
      <c r="AN17" s="95">
        <v>1</v>
      </c>
      <c r="AO17" s="95">
        <v>0</v>
      </c>
      <c r="AP17" s="107">
        <v>10973796</v>
      </c>
      <c r="AQ17" s="107">
        <f t="shared" si="1"/>
        <v>0</v>
      </c>
      <c r="AR17" s="51"/>
      <c r="AS17" s="52" t="s">
        <v>101</v>
      </c>
      <c r="AT17" s="54"/>
      <c r="AV17" s="39" t="s">
        <v>104</v>
      </c>
      <c r="AW17" s="39" t="s">
        <v>105</v>
      </c>
      <c r="AY17" s="97"/>
    </row>
    <row r="18" spans="1:51" x14ac:dyDescent="0.25">
      <c r="B18" s="40">
        <v>2.2916666666666701</v>
      </c>
      <c r="C18" s="40">
        <v>0.33333333333333298</v>
      </c>
      <c r="D18" s="102">
        <v>7</v>
      </c>
      <c r="E18" s="41">
        <f t="shared" si="0"/>
        <v>4.9295774647887329</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142</v>
      </c>
      <c r="P18" s="103">
        <v>143</v>
      </c>
      <c r="Q18" s="103">
        <v>7678188</v>
      </c>
      <c r="R18" s="46">
        <f t="shared" si="4"/>
        <v>6081</v>
      </c>
      <c r="S18" s="47">
        <f t="shared" si="5"/>
        <v>145.94399999999999</v>
      </c>
      <c r="T18" s="47">
        <f t="shared" si="6"/>
        <v>6.0810000000000004</v>
      </c>
      <c r="U18" s="104">
        <v>9.4</v>
      </c>
      <c r="V18" s="104">
        <f t="shared" si="7"/>
        <v>9.4</v>
      </c>
      <c r="W18" s="105" t="s">
        <v>127</v>
      </c>
      <c r="X18" s="107">
        <v>0</v>
      </c>
      <c r="Y18" s="107">
        <v>996</v>
      </c>
      <c r="Z18" s="107">
        <v>1187</v>
      </c>
      <c r="AA18" s="107">
        <v>1185</v>
      </c>
      <c r="AB18" s="107">
        <v>1186</v>
      </c>
      <c r="AC18" s="48" t="s">
        <v>90</v>
      </c>
      <c r="AD18" s="48" t="s">
        <v>90</v>
      </c>
      <c r="AE18" s="48" t="s">
        <v>90</v>
      </c>
      <c r="AF18" s="106" t="s">
        <v>90</v>
      </c>
      <c r="AG18" s="112">
        <v>48005196</v>
      </c>
      <c r="AH18" s="49">
        <f t="shared" si="9"/>
        <v>1336</v>
      </c>
      <c r="AI18" s="50">
        <f t="shared" si="8"/>
        <v>219.70070712053936</v>
      </c>
      <c r="AJ18" s="95">
        <v>0</v>
      </c>
      <c r="AK18" s="95">
        <v>1</v>
      </c>
      <c r="AL18" s="95">
        <v>1</v>
      </c>
      <c r="AM18" s="95">
        <v>1</v>
      </c>
      <c r="AN18" s="95">
        <v>1</v>
      </c>
      <c r="AO18" s="95">
        <v>0</v>
      </c>
      <c r="AP18" s="107">
        <v>10973796</v>
      </c>
      <c r="AQ18" s="107">
        <f t="shared" si="1"/>
        <v>0</v>
      </c>
      <c r="AR18" s="51"/>
      <c r="AS18" s="52" t="s">
        <v>101</v>
      </c>
      <c r="AV18" s="39" t="s">
        <v>106</v>
      </c>
      <c r="AW18" s="39" t="s">
        <v>107</v>
      </c>
      <c r="AY18" s="97"/>
    </row>
    <row r="19" spans="1:51" x14ac:dyDescent="0.25">
      <c r="A19" s="94" t="s">
        <v>130</v>
      </c>
      <c r="B19" s="40">
        <v>2.3333333333333299</v>
      </c>
      <c r="C19" s="40">
        <v>0.375</v>
      </c>
      <c r="D19" s="102">
        <v>7</v>
      </c>
      <c r="E19" s="41">
        <f t="shared" si="0"/>
        <v>4.9295774647887329</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139</v>
      </c>
      <c r="P19" s="103">
        <v>147</v>
      </c>
      <c r="Q19" s="103">
        <v>7684330</v>
      </c>
      <c r="R19" s="46">
        <f t="shared" si="4"/>
        <v>6142</v>
      </c>
      <c r="S19" s="47">
        <f t="shared" si="5"/>
        <v>147.40799999999999</v>
      </c>
      <c r="T19" s="47">
        <f t="shared" si="6"/>
        <v>6.1420000000000003</v>
      </c>
      <c r="U19" s="104">
        <v>9.1999999999999993</v>
      </c>
      <c r="V19" s="104">
        <f t="shared" si="7"/>
        <v>9.1999999999999993</v>
      </c>
      <c r="W19" s="105" t="s">
        <v>127</v>
      </c>
      <c r="X19" s="107">
        <v>0</v>
      </c>
      <c r="Y19" s="107">
        <v>1047</v>
      </c>
      <c r="Z19" s="107">
        <v>1187</v>
      </c>
      <c r="AA19" s="107">
        <v>1185</v>
      </c>
      <c r="AB19" s="107">
        <v>1186</v>
      </c>
      <c r="AC19" s="48" t="s">
        <v>90</v>
      </c>
      <c r="AD19" s="48" t="s">
        <v>90</v>
      </c>
      <c r="AE19" s="48" t="s">
        <v>90</v>
      </c>
      <c r="AF19" s="106" t="s">
        <v>90</v>
      </c>
      <c r="AG19" s="112">
        <v>48006564</v>
      </c>
      <c r="AH19" s="49">
        <f t="shared" si="9"/>
        <v>1368</v>
      </c>
      <c r="AI19" s="50">
        <f t="shared" si="8"/>
        <v>222.72875284923475</v>
      </c>
      <c r="AJ19" s="95">
        <v>0</v>
      </c>
      <c r="AK19" s="95">
        <v>1</v>
      </c>
      <c r="AL19" s="95">
        <v>1</v>
      </c>
      <c r="AM19" s="95">
        <v>1</v>
      </c>
      <c r="AN19" s="95">
        <v>1</v>
      </c>
      <c r="AO19" s="95">
        <v>0</v>
      </c>
      <c r="AP19" s="107">
        <v>10973796</v>
      </c>
      <c r="AQ19" s="107">
        <f t="shared" si="1"/>
        <v>0</v>
      </c>
      <c r="AR19" s="51"/>
      <c r="AS19" s="52" t="s">
        <v>101</v>
      </c>
      <c r="AV19" s="39" t="s">
        <v>108</v>
      </c>
      <c r="AW19" s="39" t="s">
        <v>109</v>
      </c>
      <c r="AY19" s="97"/>
    </row>
    <row r="20" spans="1:51" x14ac:dyDescent="0.25">
      <c r="B20" s="40">
        <v>2.375</v>
      </c>
      <c r="C20" s="40">
        <v>0.41666666666666669</v>
      </c>
      <c r="D20" s="102">
        <v>6</v>
      </c>
      <c r="E20" s="41">
        <f t="shared" si="0"/>
        <v>4.2253521126760569</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137</v>
      </c>
      <c r="P20" s="103">
        <v>147</v>
      </c>
      <c r="Q20" s="103">
        <v>7690583</v>
      </c>
      <c r="R20" s="46">
        <f t="shared" si="4"/>
        <v>6253</v>
      </c>
      <c r="S20" s="47">
        <f t="shared" si="5"/>
        <v>150.072</v>
      </c>
      <c r="T20" s="47">
        <f t="shared" si="6"/>
        <v>6.2530000000000001</v>
      </c>
      <c r="U20" s="104">
        <v>8.5</v>
      </c>
      <c r="V20" s="104">
        <f t="shared" si="7"/>
        <v>8.5</v>
      </c>
      <c r="W20" s="105" t="s">
        <v>127</v>
      </c>
      <c r="X20" s="107">
        <v>0</v>
      </c>
      <c r="Y20" s="107">
        <v>1046</v>
      </c>
      <c r="Z20" s="107">
        <v>1187</v>
      </c>
      <c r="AA20" s="107">
        <v>1185</v>
      </c>
      <c r="AB20" s="107">
        <v>1186</v>
      </c>
      <c r="AC20" s="48" t="s">
        <v>90</v>
      </c>
      <c r="AD20" s="48" t="s">
        <v>90</v>
      </c>
      <c r="AE20" s="48" t="s">
        <v>90</v>
      </c>
      <c r="AF20" s="106" t="s">
        <v>90</v>
      </c>
      <c r="AG20" s="112">
        <v>48007964</v>
      </c>
      <c r="AH20" s="49">
        <f t="shared" si="9"/>
        <v>1400</v>
      </c>
      <c r="AI20" s="50">
        <f t="shared" si="8"/>
        <v>223.89253158483928</v>
      </c>
      <c r="AJ20" s="95">
        <v>0</v>
      </c>
      <c r="AK20" s="95">
        <v>1</v>
      </c>
      <c r="AL20" s="95">
        <v>1</v>
      </c>
      <c r="AM20" s="95">
        <v>1</v>
      </c>
      <c r="AN20" s="95">
        <v>1</v>
      </c>
      <c r="AO20" s="95">
        <v>0</v>
      </c>
      <c r="AP20" s="107">
        <v>10973796</v>
      </c>
      <c r="AQ20" s="107">
        <f t="shared" si="1"/>
        <v>0</v>
      </c>
      <c r="AR20" s="53">
        <v>1.23</v>
      </c>
      <c r="AS20" s="52" t="s">
        <v>130</v>
      </c>
      <c r="AY20" s="97"/>
    </row>
    <row r="21" spans="1:51" x14ac:dyDescent="0.25">
      <c r="B21" s="40">
        <v>2.4166666666666701</v>
      </c>
      <c r="C21" s="40">
        <v>0.45833333333333298</v>
      </c>
      <c r="D21" s="102">
        <v>6</v>
      </c>
      <c r="E21" s="41">
        <f t="shared" si="0"/>
        <v>4.2253521126760569</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138</v>
      </c>
      <c r="P21" s="103">
        <v>146</v>
      </c>
      <c r="Q21" s="103">
        <v>7696786</v>
      </c>
      <c r="R21" s="46">
        <f t="shared" si="4"/>
        <v>6203</v>
      </c>
      <c r="S21" s="47">
        <f t="shared" si="5"/>
        <v>148.87200000000001</v>
      </c>
      <c r="T21" s="47">
        <f t="shared" si="6"/>
        <v>6.2030000000000003</v>
      </c>
      <c r="U21" s="104">
        <v>7.7</v>
      </c>
      <c r="V21" s="104">
        <f t="shared" si="7"/>
        <v>7.7</v>
      </c>
      <c r="W21" s="105" t="s">
        <v>127</v>
      </c>
      <c r="X21" s="107">
        <v>0</v>
      </c>
      <c r="Y21" s="107">
        <v>1067</v>
      </c>
      <c r="Z21" s="107">
        <v>1186</v>
      </c>
      <c r="AA21" s="107">
        <v>1185</v>
      </c>
      <c r="AB21" s="107">
        <v>1186</v>
      </c>
      <c r="AC21" s="48" t="s">
        <v>90</v>
      </c>
      <c r="AD21" s="48" t="s">
        <v>90</v>
      </c>
      <c r="AE21" s="48" t="s">
        <v>90</v>
      </c>
      <c r="AF21" s="106" t="s">
        <v>90</v>
      </c>
      <c r="AG21" s="112">
        <v>48009336</v>
      </c>
      <c r="AH21" s="49">
        <f t="shared" si="9"/>
        <v>1372</v>
      </c>
      <c r="AI21" s="50">
        <f t="shared" si="8"/>
        <v>221.18329840399807</v>
      </c>
      <c r="AJ21" s="95">
        <v>0</v>
      </c>
      <c r="AK21" s="95">
        <v>1</v>
      </c>
      <c r="AL21" s="95">
        <v>1</v>
      </c>
      <c r="AM21" s="95">
        <v>1</v>
      </c>
      <c r="AN21" s="95">
        <v>1</v>
      </c>
      <c r="AO21" s="95">
        <v>0</v>
      </c>
      <c r="AP21" s="107">
        <v>10973796</v>
      </c>
      <c r="AQ21" s="107">
        <f t="shared" si="1"/>
        <v>0</v>
      </c>
      <c r="AR21" s="51"/>
      <c r="AS21" s="52" t="s">
        <v>101</v>
      </c>
      <c r="AY21" s="97"/>
    </row>
    <row r="22" spans="1:51" x14ac:dyDescent="0.25">
      <c r="A22" s="94" t="s">
        <v>138</v>
      </c>
      <c r="B22" s="40">
        <v>2.4583333333333299</v>
      </c>
      <c r="C22" s="40">
        <v>0.5</v>
      </c>
      <c r="D22" s="102">
        <v>5</v>
      </c>
      <c r="E22" s="41">
        <f t="shared" si="0"/>
        <v>3.5211267605633805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132</v>
      </c>
      <c r="P22" s="103">
        <v>143</v>
      </c>
      <c r="Q22" s="103">
        <v>7702852</v>
      </c>
      <c r="R22" s="46">
        <f t="shared" si="4"/>
        <v>6066</v>
      </c>
      <c r="S22" s="47">
        <f t="shared" si="5"/>
        <v>145.584</v>
      </c>
      <c r="T22" s="47">
        <f t="shared" si="6"/>
        <v>6.0659999999999998</v>
      </c>
      <c r="U22" s="104">
        <v>7.1</v>
      </c>
      <c r="V22" s="104">
        <f t="shared" si="7"/>
        <v>7.1</v>
      </c>
      <c r="W22" s="105" t="s">
        <v>127</v>
      </c>
      <c r="X22" s="107">
        <v>0</v>
      </c>
      <c r="Y22" s="107">
        <v>1067</v>
      </c>
      <c r="Z22" s="107">
        <v>1187</v>
      </c>
      <c r="AA22" s="107">
        <v>1185</v>
      </c>
      <c r="AB22" s="107">
        <v>1186</v>
      </c>
      <c r="AC22" s="48" t="s">
        <v>90</v>
      </c>
      <c r="AD22" s="48" t="s">
        <v>90</v>
      </c>
      <c r="AE22" s="48" t="s">
        <v>90</v>
      </c>
      <c r="AF22" s="106" t="s">
        <v>90</v>
      </c>
      <c r="AG22" s="112">
        <v>48010744</v>
      </c>
      <c r="AH22" s="49">
        <f t="shared" si="9"/>
        <v>1408</v>
      </c>
      <c r="AI22" s="50">
        <f t="shared" si="8"/>
        <v>232.11341905703924</v>
      </c>
      <c r="AJ22" s="95">
        <v>0</v>
      </c>
      <c r="AK22" s="95">
        <v>1</v>
      </c>
      <c r="AL22" s="95">
        <v>1</v>
      </c>
      <c r="AM22" s="95">
        <v>1</v>
      </c>
      <c r="AN22" s="95">
        <v>1</v>
      </c>
      <c r="AO22" s="95">
        <v>0</v>
      </c>
      <c r="AP22" s="107">
        <v>10973796</v>
      </c>
      <c r="AQ22" s="107">
        <f t="shared" si="1"/>
        <v>0</v>
      </c>
      <c r="AR22" s="51"/>
      <c r="AS22" s="52" t="s">
        <v>101</v>
      </c>
      <c r="AV22" s="55" t="s">
        <v>110</v>
      </c>
      <c r="AY22" s="97"/>
    </row>
    <row r="23" spans="1:51" x14ac:dyDescent="0.25">
      <c r="B23" s="40">
        <v>2.5</v>
      </c>
      <c r="C23" s="40">
        <v>0.54166666666666696</v>
      </c>
      <c r="D23" s="102">
        <v>5</v>
      </c>
      <c r="E23" s="41">
        <f t="shared" si="0"/>
        <v>3.5211267605633805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131</v>
      </c>
      <c r="P23" s="103">
        <v>141</v>
      </c>
      <c r="Q23" s="103">
        <v>7708869</v>
      </c>
      <c r="R23" s="46">
        <f t="shared" si="4"/>
        <v>6017</v>
      </c>
      <c r="S23" s="47">
        <f t="shared" si="5"/>
        <v>144.40799999999999</v>
      </c>
      <c r="T23" s="47">
        <f t="shared" si="6"/>
        <v>6.0170000000000003</v>
      </c>
      <c r="U23" s="104">
        <v>6.4</v>
      </c>
      <c r="V23" s="104">
        <f t="shared" si="7"/>
        <v>6.4</v>
      </c>
      <c r="W23" s="105" t="s">
        <v>127</v>
      </c>
      <c r="X23" s="107">
        <v>0</v>
      </c>
      <c r="Y23" s="107">
        <v>1066</v>
      </c>
      <c r="Z23" s="107">
        <v>1187</v>
      </c>
      <c r="AA23" s="107">
        <v>1185</v>
      </c>
      <c r="AB23" s="107">
        <v>1187</v>
      </c>
      <c r="AC23" s="48" t="s">
        <v>90</v>
      </c>
      <c r="AD23" s="48" t="s">
        <v>90</v>
      </c>
      <c r="AE23" s="48" t="s">
        <v>90</v>
      </c>
      <c r="AF23" s="106" t="s">
        <v>90</v>
      </c>
      <c r="AG23" s="112">
        <v>48012124</v>
      </c>
      <c r="AH23" s="49">
        <f t="shared" si="9"/>
        <v>1380</v>
      </c>
      <c r="AI23" s="50">
        <f t="shared" si="8"/>
        <v>229.35017450556754</v>
      </c>
      <c r="AJ23" s="95">
        <v>0</v>
      </c>
      <c r="AK23" s="95">
        <v>1</v>
      </c>
      <c r="AL23" s="95">
        <v>1</v>
      </c>
      <c r="AM23" s="95">
        <v>1</v>
      </c>
      <c r="AN23" s="95">
        <v>1</v>
      </c>
      <c r="AO23" s="95">
        <v>0</v>
      </c>
      <c r="AP23" s="107">
        <v>10973796</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130</v>
      </c>
      <c r="P24" s="103">
        <v>142</v>
      </c>
      <c r="Q24" s="103">
        <v>7714852</v>
      </c>
      <c r="R24" s="46">
        <f t="shared" si="4"/>
        <v>5983</v>
      </c>
      <c r="S24" s="47">
        <f t="shared" si="5"/>
        <v>143.59200000000001</v>
      </c>
      <c r="T24" s="47">
        <f t="shared" si="6"/>
        <v>5.9829999999999997</v>
      </c>
      <c r="U24" s="104">
        <v>5.7</v>
      </c>
      <c r="V24" s="104">
        <f t="shared" si="7"/>
        <v>5.7</v>
      </c>
      <c r="W24" s="105" t="s">
        <v>127</v>
      </c>
      <c r="X24" s="107">
        <v>0</v>
      </c>
      <c r="Y24" s="107">
        <v>1066</v>
      </c>
      <c r="Z24" s="107">
        <v>1187</v>
      </c>
      <c r="AA24" s="107">
        <v>1185</v>
      </c>
      <c r="AB24" s="107">
        <v>1186</v>
      </c>
      <c r="AC24" s="48" t="s">
        <v>90</v>
      </c>
      <c r="AD24" s="48" t="s">
        <v>90</v>
      </c>
      <c r="AE24" s="48" t="s">
        <v>90</v>
      </c>
      <c r="AF24" s="106" t="s">
        <v>90</v>
      </c>
      <c r="AG24" s="112">
        <v>48013508</v>
      </c>
      <c r="AH24" s="49">
        <f>IF(ISBLANK(AG24),"-",AG24-AG23)</f>
        <v>1384</v>
      </c>
      <c r="AI24" s="50">
        <f t="shared" si="8"/>
        <v>231.32207922446935</v>
      </c>
      <c r="AJ24" s="95">
        <v>0</v>
      </c>
      <c r="AK24" s="95">
        <v>1</v>
      </c>
      <c r="AL24" s="95">
        <v>1</v>
      </c>
      <c r="AM24" s="95">
        <v>1</v>
      </c>
      <c r="AN24" s="95">
        <v>1</v>
      </c>
      <c r="AO24" s="95">
        <v>0</v>
      </c>
      <c r="AP24" s="107">
        <v>10973796</v>
      </c>
      <c r="AQ24" s="107">
        <f t="shared" si="1"/>
        <v>0</v>
      </c>
      <c r="AR24" s="53">
        <v>1.2</v>
      </c>
      <c r="AS24" s="52" t="s">
        <v>113</v>
      </c>
      <c r="AV24" s="58" t="s">
        <v>29</v>
      </c>
      <c r="AW24" s="58">
        <v>14.7</v>
      </c>
      <c r="AY24" s="97"/>
    </row>
    <row r="25" spans="1:51" x14ac:dyDescent="0.25">
      <c r="B25" s="40">
        <v>2.5833333333333299</v>
      </c>
      <c r="C25" s="40">
        <v>0.625</v>
      </c>
      <c r="D25" s="102">
        <v>5</v>
      </c>
      <c r="E25" s="41">
        <f t="shared" si="0"/>
        <v>3.5211267605633805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130</v>
      </c>
      <c r="P25" s="103">
        <v>140</v>
      </c>
      <c r="Q25" s="103">
        <v>7720665</v>
      </c>
      <c r="R25" s="46">
        <f t="shared" si="4"/>
        <v>5813</v>
      </c>
      <c r="S25" s="47">
        <f t="shared" si="5"/>
        <v>139.512</v>
      </c>
      <c r="T25" s="47">
        <f t="shared" si="6"/>
        <v>5.8129999999999997</v>
      </c>
      <c r="U25" s="104">
        <v>5.2</v>
      </c>
      <c r="V25" s="104">
        <f t="shared" si="7"/>
        <v>5.2</v>
      </c>
      <c r="W25" s="105" t="s">
        <v>127</v>
      </c>
      <c r="X25" s="107">
        <v>0</v>
      </c>
      <c r="Y25" s="107">
        <v>1066</v>
      </c>
      <c r="Z25" s="107">
        <v>1187</v>
      </c>
      <c r="AA25" s="107">
        <v>1185</v>
      </c>
      <c r="AB25" s="107">
        <v>1187</v>
      </c>
      <c r="AC25" s="48" t="s">
        <v>90</v>
      </c>
      <c r="AD25" s="48" t="s">
        <v>90</v>
      </c>
      <c r="AE25" s="48" t="s">
        <v>90</v>
      </c>
      <c r="AF25" s="106" t="s">
        <v>90</v>
      </c>
      <c r="AG25" s="112">
        <v>48014816</v>
      </c>
      <c r="AH25" s="49">
        <f t="shared" si="9"/>
        <v>1308</v>
      </c>
      <c r="AI25" s="50">
        <f t="shared" si="8"/>
        <v>225.01290211594701</v>
      </c>
      <c r="AJ25" s="95">
        <v>0</v>
      </c>
      <c r="AK25" s="95">
        <v>1</v>
      </c>
      <c r="AL25" s="95">
        <v>1</v>
      </c>
      <c r="AM25" s="95">
        <v>1</v>
      </c>
      <c r="AN25" s="95">
        <v>1</v>
      </c>
      <c r="AO25" s="95">
        <v>0</v>
      </c>
      <c r="AP25" s="107">
        <v>10973796</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133</v>
      </c>
      <c r="P26" s="103">
        <v>143</v>
      </c>
      <c r="Q26" s="103">
        <v>7726460</v>
      </c>
      <c r="R26" s="46">
        <f t="shared" si="4"/>
        <v>5795</v>
      </c>
      <c r="S26" s="47">
        <f t="shared" si="5"/>
        <v>139.08000000000001</v>
      </c>
      <c r="T26" s="47">
        <f t="shared" si="6"/>
        <v>5.7949999999999999</v>
      </c>
      <c r="U26" s="104">
        <v>4.5999999999999996</v>
      </c>
      <c r="V26" s="104">
        <f t="shared" si="7"/>
        <v>4.5999999999999996</v>
      </c>
      <c r="W26" s="105" t="s">
        <v>127</v>
      </c>
      <c r="X26" s="107">
        <v>0</v>
      </c>
      <c r="Y26" s="107">
        <v>1076</v>
      </c>
      <c r="Z26" s="107">
        <v>1187</v>
      </c>
      <c r="AA26" s="107">
        <v>1185</v>
      </c>
      <c r="AB26" s="107">
        <v>1187</v>
      </c>
      <c r="AC26" s="48" t="s">
        <v>90</v>
      </c>
      <c r="AD26" s="48" t="s">
        <v>90</v>
      </c>
      <c r="AE26" s="48" t="s">
        <v>90</v>
      </c>
      <c r="AF26" s="106" t="s">
        <v>90</v>
      </c>
      <c r="AG26" s="112">
        <v>48016128</v>
      </c>
      <c r="AH26" s="49">
        <f t="shared" si="9"/>
        <v>1312</v>
      </c>
      <c r="AI26" s="50">
        <f t="shared" si="8"/>
        <v>226.40207075064711</v>
      </c>
      <c r="AJ26" s="95">
        <v>0</v>
      </c>
      <c r="AK26" s="95">
        <v>1</v>
      </c>
      <c r="AL26" s="95">
        <v>1</v>
      </c>
      <c r="AM26" s="95">
        <v>1</v>
      </c>
      <c r="AN26" s="95">
        <v>1</v>
      </c>
      <c r="AO26" s="95">
        <v>0</v>
      </c>
      <c r="AP26" s="107">
        <v>10973796</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135</v>
      </c>
      <c r="P27" s="103">
        <v>142</v>
      </c>
      <c r="Q27" s="103">
        <v>7732274</v>
      </c>
      <c r="R27" s="46">
        <f t="shared" si="4"/>
        <v>5814</v>
      </c>
      <c r="S27" s="47">
        <f t="shared" si="5"/>
        <v>139.536</v>
      </c>
      <c r="T27" s="47">
        <f t="shared" si="6"/>
        <v>5.8140000000000001</v>
      </c>
      <c r="U27" s="104">
        <v>4</v>
      </c>
      <c r="V27" s="104">
        <f t="shared" si="7"/>
        <v>4</v>
      </c>
      <c r="W27" s="105" t="s">
        <v>127</v>
      </c>
      <c r="X27" s="107">
        <v>0</v>
      </c>
      <c r="Y27" s="107">
        <v>1066</v>
      </c>
      <c r="Z27" s="107">
        <v>1187</v>
      </c>
      <c r="AA27" s="107">
        <v>1185</v>
      </c>
      <c r="AB27" s="107">
        <v>1187</v>
      </c>
      <c r="AC27" s="48" t="s">
        <v>90</v>
      </c>
      <c r="AD27" s="48" t="s">
        <v>90</v>
      </c>
      <c r="AE27" s="48" t="s">
        <v>90</v>
      </c>
      <c r="AF27" s="106" t="s">
        <v>90</v>
      </c>
      <c r="AG27" s="112">
        <v>48017500</v>
      </c>
      <c r="AH27" s="49">
        <f t="shared" si="9"/>
        <v>1372</v>
      </c>
      <c r="AI27" s="50">
        <f t="shared" si="8"/>
        <v>235.98211214310285</v>
      </c>
      <c r="AJ27" s="95">
        <v>0</v>
      </c>
      <c r="AK27" s="95">
        <v>1</v>
      </c>
      <c r="AL27" s="95">
        <v>1</v>
      </c>
      <c r="AM27" s="95">
        <v>1</v>
      </c>
      <c r="AN27" s="95">
        <v>1</v>
      </c>
      <c r="AO27" s="95">
        <v>0</v>
      </c>
      <c r="AP27" s="107">
        <v>10973796</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132</v>
      </c>
      <c r="P28" s="103">
        <v>139</v>
      </c>
      <c r="Q28" s="103">
        <v>7738129</v>
      </c>
      <c r="R28" s="46">
        <f t="shared" si="4"/>
        <v>5855</v>
      </c>
      <c r="S28" s="47">
        <f t="shared" si="5"/>
        <v>140.52000000000001</v>
      </c>
      <c r="T28" s="47">
        <f t="shared" si="6"/>
        <v>5.8550000000000004</v>
      </c>
      <c r="U28" s="104">
        <v>3.5</v>
      </c>
      <c r="V28" s="104">
        <f t="shared" si="7"/>
        <v>3.5</v>
      </c>
      <c r="W28" s="105" t="s">
        <v>127</v>
      </c>
      <c r="X28" s="107">
        <v>0</v>
      </c>
      <c r="Y28" s="107">
        <v>1055</v>
      </c>
      <c r="Z28" s="107">
        <v>1166</v>
      </c>
      <c r="AA28" s="107">
        <v>1185</v>
      </c>
      <c r="AB28" s="107">
        <v>1167</v>
      </c>
      <c r="AC28" s="48" t="s">
        <v>90</v>
      </c>
      <c r="AD28" s="48" t="s">
        <v>90</v>
      </c>
      <c r="AE28" s="48" t="s">
        <v>90</v>
      </c>
      <c r="AF28" s="106" t="s">
        <v>90</v>
      </c>
      <c r="AG28" s="112">
        <v>48018844</v>
      </c>
      <c r="AH28" s="49">
        <f t="shared" si="9"/>
        <v>1344</v>
      </c>
      <c r="AI28" s="50">
        <f t="shared" si="8"/>
        <v>229.54739538855677</v>
      </c>
      <c r="AJ28" s="95">
        <v>0</v>
      </c>
      <c r="AK28" s="95">
        <v>1</v>
      </c>
      <c r="AL28" s="95">
        <v>1</v>
      </c>
      <c r="AM28" s="95">
        <v>1</v>
      </c>
      <c r="AN28" s="95">
        <v>1</v>
      </c>
      <c r="AO28" s="95">
        <v>0</v>
      </c>
      <c r="AP28" s="107">
        <v>10973796</v>
      </c>
      <c r="AQ28" s="107">
        <f t="shared" si="1"/>
        <v>0</v>
      </c>
      <c r="AR28" s="53">
        <v>1.02</v>
      </c>
      <c r="AS28" s="52" t="s">
        <v>113</v>
      </c>
      <c r="AV28" s="58" t="s">
        <v>116</v>
      </c>
      <c r="AW28" s="58">
        <v>101.325</v>
      </c>
      <c r="AY28" s="97"/>
    </row>
    <row r="29" spans="1:51" x14ac:dyDescent="0.25">
      <c r="A29" s="94" t="s">
        <v>130</v>
      </c>
      <c r="B29" s="40">
        <v>2.75</v>
      </c>
      <c r="C29" s="40">
        <v>0.79166666666666896</v>
      </c>
      <c r="D29" s="102">
        <v>5</v>
      </c>
      <c r="E29" s="41">
        <f t="shared" si="0"/>
        <v>3.5211267605633805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132</v>
      </c>
      <c r="P29" s="103">
        <v>137</v>
      </c>
      <c r="Q29" s="103">
        <v>7743899</v>
      </c>
      <c r="R29" s="46">
        <f t="shared" si="4"/>
        <v>5770</v>
      </c>
      <c r="S29" s="47">
        <f t="shared" si="5"/>
        <v>138.47999999999999</v>
      </c>
      <c r="T29" s="47">
        <f t="shared" si="6"/>
        <v>5.77</v>
      </c>
      <c r="U29" s="104">
        <v>3</v>
      </c>
      <c r="V29" s="104">
        <f t="shared" si="7"/>
        <v>3</v>
      </c>
      <c r="W29" s="105" t="s">
        <v>127</v>
      </c>
      <c r="X29" s="107">
        <v>0</v>
      </c>
      <c r="Y29" s="107">
        <v>1055</v>
      </c>
      <c r="Z29" s="107">
        <v>1167</v>
      </c>
      <c r="AA29" s="107">
        <v>1185</v>
      </c>
      <c r="AB29" s="107">
        <v>1167</v>
      </c>
      <c r="AC29" s="48" t="s">
        <v>90</v>
      </c>
      <c r="AD29" s="48" t="s">
        <v>90</v>
      </c>
      <c r="AE29" s="48" t="s">
        <v>90</v>
      </c>
      <c r="AF29" s="106" t="s">
        <v>90</v>
      </c>
      <c r="AG29" s="112">
        <v>48020156</v>
      </c>
      <c r="AH29" s="49">
        <f t="shared" si="9"/>
        <v>1312</v>
      </c>
      <c r="AI29" s="50">
        <f t="shared" si="8"/>
        <v>227.38301559792029</v>
      </c>
      <c r="AJ29" s="95">
        <v>0</v>
      </c>
      <c r="AK29" s="95">
        <v>1</v>
      </c>
      <c r="AL29" s="95">
        <v>1</v>
      </c>
      <c r="AM29" s="95">
        <v>1</v>
      </c>
      <c r="AN29" s="95">
        <v>1</v>
      </c>
      <c r="AO29" s="95">
        <v>0</v>
      </c>
      <c r="AP29" s="107">
        <v>10973796</v>
      </c>
      <c r="AQ29" s="107">
        <f t="shared" si="1"/>
        <v>0</v>
      </c>
      <c r="AR29" s="51"/>
      <c r="AS29" s="52" t="s">
        <v>113</v>
      </c>
      <c r="AY29" s="97"/>
    </row>
    <row r="30" spans="1:51" x14ac:dyDescent="0.25">
      <c r="B30" s="40">
        <v>2.7916666666666701</v>
      </c>
      <c r="C30" s="40">
        <v>0.83333333333333703</v>
      </c>
      <c r="D30" s="102">
        <v>5</v>
      </c>
      <c r="E30" s="41">
        <f t="shared" si="0"/>
        <v>3.5211267605633805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122</v>
      </c>
      <c r="P30" s="103">
        <v>138</v>
      </c>
      <c r="Q30" s="103">
        <v>7749747</v>
      </c>
      <c r="R30" s="46">
        <f t="shared" si="4"/>
        <v>5848</v>
      </c>
      <c r="S30" s="47">
        <f t="shared" si="5"/>
        <v>140.352</v>
      </c>
      <c r="T30" s="47">
        <f t="shared" si="6"/>
        <v>5.8479999999999999</v>
      </c>
      <c r="U30" s="104">
        <v>2.4</v>
      </c>
      <c r="V30" s="104">
        <f t="shared" si="7"/>
        <v>2.4</v>
      </c>
      <c r="W30" s="105" t="s">
        <v>127</v>
      </c>
      <c r="X30" s="107">
        <v>0</v>
      </c>
      <c r="Y30" s="107">
        <v>1086</v>
      </c>
      <c r="Z30" s="107">
        <v>1116</v>
      </c>
      <c r="AA30" s="107">
        <v>1185</v>
      </c>
      <c r="AB30" s="107">
        <v>1116</v>
      </c>
      <c r="AC30" s="48" t="s">
        <v>90</v>
      </c>
      <c r="AD30" s="48" t="s">
        <v>90</v>
      </c>
      <c r="AE30" s="48" t="s">
        <v>90</v>
      </c>
      <c r="AF30" s="106" t="s">
        <v>90</v>
      </c>
      <c r="AG30" s="112">
        <v>48021440</v>
      </c>
      <c r="AH30" s="49">
        <f t="shared" si="9"/>
        <v>1284</v>
      </c>
      <c r="AI30" s="50">
        <f t="shared" si="8"/>
        <v>219.56224350205198</v>
      </c>
      <c r="AJ30" s="95">
        <v>0</v>
      </c>
      <c r="AK30" s="95">
        <v>1</v>
      </c>
      <c r="AL30" s="95">
        <v>1</v>
      </c>
      <c r="AM30" s="95">
        <v>1</v>
      </c>
      <c r="AN30" s="95">
        <v>1</v>
      </c>
      <c r="AO30" s="95">
        <v>0</v>
      </c>
      <c r="AP30" s="107">
        <v>10973796</v>
      </c>
      <c r="AQ30" s="107">
        <f t="shared" si="1"/>
        <v>0</v>
      </c>
      <c r="AR30" s="51"/>
      <c r="AS30" s="52" t="s">
        <v>113</v>
      </c>
      <c r="AV30" s="223" t="s">
        <v>117</v>
      </c>
      <c r="AW30" s="223"/>
      <c r="AY30" s="97"/>
    </row>
    <row r="31" spans="1:51" x14ac:dyDescent="0.25">
      <c r="B31" s="40">
        <v>2.8333333333333299</v>
      </c>
      <c r="C31" s="40">
        <v>0.875000000000004</v>
      </c>
      <c r="D31" s="102">
        <v>5</v>
      </c>
      <c r="E31" s="41">
        <f t="shared" si="0"/>
        <v>3.5211267605633805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133</v>
      </c>
      <c r="P31" s="103">
        <v>139</v>
      </c>
      <c r="Q31" s="103">
        <v>7755383</v>
      </c>
      <c r="R31" s="46">
        <f t="shared" si="4"/>
        <v>5636</v>
      </c>
      <c r="S31" s="47">
        <f t="shared" si="5"/>
        <v>135.26400000000001</v>
      </c>
      <c r="T31" s="47">
        <f t="shared" si="6"/>
        <v>5.6360000000000001</v>
      </c>
      <c r="U31" s="104">
        <v>2</v>
      </c>
      <c r="V31" s="104">
        <f t="shared" si="7"/>
        <v>2</v>
      </c>
      <c r="W31" s="105" t="s">
        <v>127</v>
      </c>
      <c r="X31" s="107">
        <v>0</v>
      </c>
      <c r="Y31" s="107">
        <v>1054</v>
      </c>
      <c r="Z31" s="107">
        <v>1187</v>
      </c>
      <c r="AA31" s="107">
        <v>1185</v>
      </c>
      <c r="AB31" s="107">
        <v>1187</v>
      </c>
      <c r="AC31" s="48" t="s">
        <v>90</v>
      </c>
      <c r="AD31" s="48" t="s">
        <v>90</v>
      </c>
      <c r="AE31" s="48" t="s">
        <v>90</v>
      </c>
      <c r="AF31" s="106" t="s">
        <v>90</v>
      </c>
      <c r="AG31" s="112">
        <v>48022756</v>
      </c>
      <c r="AH31" s="49">
        <f t="shared" si="9"/>
        <v>1316</v>
      </c>
      <c r="AI31" s="50">
        <f t="shared" si="8"/>
        <v>233.49893541518807</v>
      </c>
      <c r="AJ31" s="95">
        <v>0</v>
      </c>
      <c r="AK31" s="95">
        <v>1</v>
      </c>
      <c r="AL31" s="95">
        <v>1</v>
      </c>
      <c r="AM31" s="95">
        <v>1</v>
      </c>
      <c r="AN31" s="95">
        <v>1</v>
      </c>
      <c r="AO31" s="95">
        <v>0</v>
      </c>
      <c r="AP31" s="107">
        <v>10973796</v>
      </c>
      <c r="AQ31" s="107">
        <f t="shared" si="1"/>
        <v>0</v>
      </c>
      <c r="AR31" s="51"/>
      <c r="AS31" s="52" t="s">
        <v>113</v>
      </c>
      <c r="AV31" s="59" t="s">
        <v>29</v>
      </c>
      <c r="AW31" s="59" t="s">
        <v>74</v>
      </c>
      <c r="AY31" s="97"/>
    </row>
    <row r="32" spans="1:51" x14ac:dyDescent="0.25">
      <c r="B32" s="40">
        <v>2.875</v>
      </c>
      <c r="C32" s="40">
        <v>0.91666666666667096</v>
      </c>
      <c r="D32" s="102">
        <v>5</v>
      </c>
      <c r="E32" s="41">
        <f t="shared" si="0"/>
        <v>3.5211267605633805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136</v>
      </c>
      <c r="P32" s="103">
        <v>131</v>
      </c>
      <c r="Q32" s="103">
        <v>7760933</v>
      </c>
      <c r="R32" s="46">
        <f t="shared" si="4"/>
        <v>5550</v>
      </c>
      <c r="S32" s="47">
        <f t="shared" si="5"/>
        <v>133.19999999999999</v>
      </c>
      <c r="T32" s="47">
        <f t="shared" si="6"/>
        <v>5.55</v>
      </c>
      <c r="U32" s="104">
        <v>1.8</v>
      </c>
      <c r="V32" s="104">
        <f t="shared" si="7"/>
        <v>1.8</v>
      </c>
      <c r="W32" s="105" t="s">
        <v>127</v>
      </c>
      <c r="X32" s="107">
        <v>0</v>
      </c>
      <c r="Y32" s="107">
        <v>1054</v>
      </c>
      <c r="Z32" s="107">
        <v>1186</v>
      </c>
      <c r="AA32" s="107">
        <v>1185</v>
      </c>
      <c r="AB32" s="107">
        <v>1187</v>
      </c>
      <c r="AC32" s="48" t="s">
        <v>90</v>
      </c>
      <c r="AD32" s="48" t="s">
        <v>90</v>
      </c>
      <c r="AE32" s="48" t="s">
        <v>90</v>
      </c>
      <c r="AF32" s="106" t="s">
        <v>90</v>
      </c>
      <c r="AG32" s="112">
        <v>48024068</v>
      </c>
      <c r="AH32" s="49">
        <f t="shared" si="9"/>
        <v>1312</v>
      </c>
      <c r="AI32" s="50">
        <f t="shared" si="8"/>
        <v>236.3963963963964</v>
      </c>
      <c r="AJ32" s="95">
        <v>0</v>
      </c>
      <c r="AK32" s="95">
        <v>1</v>
      </c>
      <c r="AL32" s="95">
        <v>1</v>
      </c>
      <c r="AM32" s="95">
        <v>1</v>
      </c>
      <c r="AN32" s="95">
        <v>1</v>
      </c>
      <c r="AO32" s="95">
        <v>0</v>
      </c>
      <c r="AP32" s="107">
        <v>10973796</v>
      </c>
      <c r="AQ32" s="107">
        <f t="shared" si="1"/>
        <v>0</v>
      </c>
      <c r="AR32" s="53">
        <v>1.1000000000000001</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5</v>
      </c>
      <c r="E33" s="41">
        <f t="shared" si="0"/>
        <v>3.5211267605633805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136</v>
      </c>
      <c r="P33" s="103">
        <v>123</v>
      </c>
      <c r="Q33" s="103">
        <v>7766155</v>
      </c>
      <c r="R33" s="46">
        <f t="shared" si="4"/>
        <v>5222</v>
      </c>
      <c r="S33" s="47">
        <f t="shared" si="5"/>
        <v>125.328</v>
      </c>
      <c r="T33" s="47">
        <f t="shared" si="6"/>
        <v>5.2220000000000004</v>
      </c>
      <c r="U33" s="104">
        <v>2.2999999999999998</v>
      </c>
      <c r="V33" s="104">
        <f t="shared" si="7"/>
        <v>2.2999999999999998</v>
      </c>
      <c r="W33" s="105" t="s">
        <v>131</v>
      </c>
      <c r="X33" s="107">
        <v>0</v>
      </c>
      <c r="Y33" s="107">
        <v>0</v>
      </c>
      <c r="Z33" s="107">
        <v>1187</v>
      </c>
      <c r="AA33" s="107">
        <v>1185</v>
      </c>
      <c r="AB33" s="107">
        <v>1186</v>
      </c>
      <c r="AC33" s="48" t="s">
        <v>90</v>
      </c>
      <c r="AD33" s="48" t="s">
        <v>90</v>
      </c>
      <c r="AE33" s="48" t="s">
        <v>90</v>
      </c>
      <c r="AF33" s="106" t="s">
        <v>90</v>
      </c>
      <c r="AG33" s="112">
        <v>48025312</v>
      </c>
      <c r="AH33" s="49">
        <f t="shared" si="9"/>
        <v>1244</v>
      </c>
      <c r="AI33" s="50">
        <f t="shared" si="8"/>
        <v>238.22290310225966</v>
      </c>
      <c r="AJ33" s="95">
        <v>0</v>
      </c>
      <c r="AK33" s="95">
        <v>0</v>
      </c>
      <c r="AL33" s="95">
        <v>1</v>
      </c>
      <c r="AM33" s="95">
        <v>1</v>
      </c>
      <c r="AN33" s="95">
        <v>1</v>
      </c>
      <c r="AO33" s="95">
        <v>0.7</v>
      </c>
      <c r="AP33" s="107">
        <v>10974430</v>
      </c>
      <c r="AQ33" s="107">
        <f t="shared" si="1"/>
        <v>634</v>
      </c>
      <c r="AR33" s="51"/>
      <c r="AS33" s="52" t="s">
        <v>113</v>
      </c>
      <c r="AY33" s="97"/>
    </row>
    <row r="34" spans="2:51" x14ac:dyDescent="0.25">
      <c r="B34" s="40">
        <v>2.9583333333333299</v>
      </c>
      <c r="C34" s="40">
        <v>1</v>
      </c>
      <c r="D34" s="102">
        <v>5</v>
      </c>
      <c r="E34" s="41">
        <f t="shared" si="0"/>
        <v>3.5211267605633805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146</v>
      </c>
      <c r="P34" s="103">
        <v>120</v>
      </c>
      <c r="Q34" s="103">
        <v>7771202</v>
      </c>
      <c r="R34" s="46">
        <f t="shared" si="4"/>
        <v>5047</v>
      </c>
      <c r="S34" s="47">
        <f t="shared" si="5"/>
        <v>121.128</v>
      </c>
      <c r="T34" s="47">
        <f t="shared" si="6"/>
        <v>5.0469999999999997</v>
      </c>
      <c r="U34" s="104">
        <v>3.3</v>
      </c>
      <c r="V34" s="104">
        <f t="shared" si="7"/>
        <v>3.3</v>
      </c>
      <c r="W34" s="105" t="s">
        <v>131</v>
      </c>
      <c r="X34" s="107">
        <v>0</v>
      </c>
      <c r="Y34" s="107">
        <v>0</v>
      </c>
      <c r="Z34" s="107">
        <v>1186</v>
      </c>
      <c r="AA34" s="107">
        <v>1185</v>
      </c>
      <c r="AB34" s="107">
        <v>1187</v>
      </c>
      <c r="AC34" s="48" t="s">
        <v>90</v>
      </c>
      <c r="AD34" s="48" t="s">
        <v>90</v>
      </c>
      <c r="AE34" s="48" t="s">
        <v>90</v>
      </c>
      <c r="AF34" s="106" t="s">
        <v>90</v>
      </c>
      <c r="AG34" s="112">
        <v>48026528</v>
      </c>
      <c r="AH34" s="49">
        <f t="shared" si="9"/>
        <v>1216</v>
      </c>
      <c r="AI34" s="50">
        <f t="shared" si="8"/>
        <v>240.93520903507036</v>
      </c>
      <c r="AJ34" s="95">
        <v>0</v>
      </c>
      <c r="AK34" s="95">
        <v>0</v>
      </c>
      <c r="AL34" s="95">
        <v>1</v>
      </c>
      <c r="AM34" s="95">
        <v>1</v>
      </c>
      <c r="AN34" s="95">
        <v>1</v>
      </c>
      <c r="AO34" s="95">
        <v>0.7</v>
      </c>
      <c r="AP34" s="107">
        <v>10974940</v>
      </c>
      <c r="AQ34" s="107">
        <f t="shared" si="1"/>
        <v>510</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132417</v>
      </c>
      <c r="S35" s="65">
        <f>AVERAGE(S11:S34)</f>
        <v>132.417</v>
      </c>
      <c r="T35" s="65">
        <f>SUM(T11:T34)</f>
        <v>132.417</v>
      </c>
      <c r="U35" s="104"/>
      <c r="V35" s="91"/>
      <c r="W35" s="57"/>
      <c r="X35" s="85"/>
      <c r="Y35" s="86"/>
      <c r="Z35" s="86"/>
      <c r="AA35" s="86"/>
      <c r="AB35" s="87"/>
      <c r="AC35" s="85"/>
      <c r="AD35" s="86"/>
      <c r="AE35" s="87"/>
      <c r="AF35" s="88"/>
      <c r="AG35" s="66">
        <f>AG34-AG10</f>
        <v>30596</v>
      </c>
      <c r="AH35" s="67">
        <f>SUM(AH11:AH34)</f>
        <v>30596</v>
      </c>
      <c r="AI35" s="68">
        <f>$AH$35/$T35</f>
        <v>231.05794573204346</v>
      </c>
      <c r="AJ35" s="95"/>
      <c r="AK35" s="95"/>
      <c r="AL35" s="95"/>
      <c r="AM35" s="95"/>
      <c r="AN35" s="95"/>
      <c r="AO35" s="69"/>
      <c r="AP35" s="70">
        <f>AP34-AP10</f>
        <v>4161</v>
      </c>
      <c r="AQ35" s="71">
        <f>SUM(AQ11:AQ34)</f>
        <v>4161</v>
      </c>
      <c r="AR35" s="72">
        <f>AVERAGE(AR11:AR34)</f>
        <v>1.0816666666666668</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156</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146</v>
      </c>
      <c r="C44" s="99"/>
      <c r="D44" s="99"/>
      <c r="E44" s="99"/>
      <c r="F44" s="99"/>
      <c r="G44" s="9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99"/>
      <c r="D45" s="99"/>
      <c r="E45" s="99"/>
      <c r="F45" s="99"/>
      <c r="G45" s="9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159</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132</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160</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8" t="s">
        <v>139</v>
      </c>
      <c r="C53" s="130"/>
      <c r="D53" s="130"/>
      <c r="E53" s="130"/>
      <c r="F53" s="130"/>
      <c r="G53" s="130"/>
      <c r="H53" s="130"/>
      <c r="I53" s="131"/>
      <c r="J53" s="131"/>
      <c r="K53" s="131"/>
      <c r="L53" s="131"/>
      <c r="M53" s="131"/>
      <c r="N53" s="131"/>
      <c r="O53" s="131"/>
      <c r="P53" s="131"/>
      <c r="Q53" s="131"/>
      <c r="R53" s="131"/>
      <c r="S53" s="83"/>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141</v>
      </c>
      <c r="C54" s="99"/>
      <c r="D54" s="99"/>
      <c r="E54" s="99"/>
      <c r="F54" s="99"/>
      <c r="G54" s="99"/>
      <c r="H54" s="99"/>
      <c r="I54" s="100"/>
      <c r="J54" s="100"/>
      <c r="K54" s="100"/>
      <c r="L54" s="100"/>
      <c r="M54" s="100"/>
      <c r="N54" s="100"/>
      <c r="O54" s="100"/>
      <c r="P54" s="100"/>
      <c r="Q54" s="100"/>
      <c r="R54" s="100"/>
      <c r="S54" s="83"/>
      <c r="T54" s="83"/>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116"/>
      <c r="H55" s="116"/>
      <c r="I55" s="116"/>
      <c r="J55" s="116"/>
      <c r="K55" s="116"/>
      <c r="L55" s="116"/>
      <c r="M55" s="116"/>
      <c r="N55" s="116"/>
      <c r="O55" s="116"/>
      <c r="P55" s="116"/>
      <c r="Q55" s="116"/>
      <c r="R55" s="116"/>
      <c r="S55" s="83"/>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155</v>
      </c>
      <c r="C56" s="99"/>
      <c r="D56" s="99"/>
      <c r="E56" s="99"/>
      <c r="F56" s="99"/>
      <c r="G56" s="115"/>
      <c r="H56" s="115"/>
      <c r="I56" s="115"/>
      <c r="J56" s="115"/>
      <c r="K56" s="115"/>
      <c r="L56" s="115"/>
      <c r="M56" s="115"/>
      <c r="N56" s="115"/>
      <c r="O56" s="115"/>
      <c r="P56" s="115"/>
      <c r="Q56" s="115"/>
      <c r="R56" s="115"/>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9"/>
      <c r="C57" s="99"/>
      <c r="D57" s="132"/>
      <c r="E57" s="99"/>
      <c r="F57" s="99"/>
      <c r="G57" s="99"/>
      <c r="H57" s="99"/>
      <c r="I57" s="99"/>
      <c r="J57" s="99"/>
      <c r="K57" s="99"/>
      <c r="L57" s="99"/>
      <c r="M57" s="99"/>
      <c r="N57" s="99"/>
      <c r="O57" s="99"/>
      <c r="P57" s="99"/>
      <c r="Q57" s="99"/>
      <c r="R57" s="99"/>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2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1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149"/>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A72" s="98"/>
      <c r="B72" s="117"/>
      <c r="C72" s="115"/>
      <c r="D72" s="109"/>
      <c r="E72" s="115"/>
      <c r="F72" s="115"/>
      <c r="G72" s="99"/>
      <c r="H72" s="99"/>
      <c r="I72" s="99"/>
      <c r="J72" s="100"/>
      <c r="K72" s="100"/>
      <c r="L72" s="100"/>
      <c r="M72" s="100"/>
      <c r="N72" s="100"/>
      <c r="O72" s="100"/>
      <c r="P72" s="100"/>
      <c r="Q72" s="100"/>
      <c r="R72" s="100"/>
      <c r="S72" s="100"/>
      <c r="T72" s="101"/>
      <c r="U72" s="79"/>
      <c r="V72" s="79"/>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R79" s="96"/>
      <c r="S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T82" s="96"/>
      <c r="AS82" s="94"/>
      <c r="AT82" s="94"/>
      <c r="AU82" s="94"/>
      <c r="AV82" s="94"/>
      <c r="AW82" s="94"/>
      <c r="AX82" s="94"/>
      <c r="AY82" s="94"/>
    </row>
    <row r="83" spans="15:51" x14ac:dyDescent="0.25">
      <c r="O83" s="96"/>
      <c r="Q83" s="96"/>
      <c r="R83" s="96"/>
      <c r="S83" s="96"/>
      <c r="AS83" s="94"/>
      <c r="AT83" s="94"/>
      <c r="AU83" s="94"/>
      <c r="AV83" s="94"/>
      <c r="AW83" s="94"/>
      <c r="AX83" s="94"/>
      <c r="AY83" s="94"/>
    </row>
    <row r="84" spans="15:51" x14ac:dyDescent="0.25">
      <c r="O84" s="12"/>
      <c r="P84" s="96"/>
      <c r="Q84" s="96"/>
      <c r="R84" s="96"/>
      <c r="S84" s="96"/>
      <c r="T84" s="96"/>
      <c r="AS84" s="94"/>
      <c r="AT84" s="94"/>
      <c r="AU84" s="94"/>
      <c r="AV84" s="94"/>
      <c r="AW84" s="94"/>
      <c r="AX84" s="94"/>
      <c r="AY84" s="94"/>
    </row>
    <row r="85" spans="15:51" x14ac:dyDescent="0.25">
      <c r="O85" s="12"/>
      <c r="P85" s="96"/>
      <c r="Q85" s="96"/>
      <c r="R85" s="96"/>
      <c r="S85" s="96"/>
      <c r="T85" s="96"/>
      <c r="U85" s="96"/>
      <c r="AS85" s="94"/>
      <c r="AT85" s="94"/>
      <c r="AU85" s="94"/>
      <c r="AV85" s="94"/>
      <c r="AW85" s="94"/>
      <c r="AX85" s="94"/>
      <c r="AY85" s="94"/>
    </row>
    <row r="86" spans="15:51" x14ac:dyDescent="0.25">
      <c r="O86" s="12"/>
      <c r="P86" s="96"/>
      <c r="T86" s="96"/>
      <c r="U86" s="96"/>
      <c r="AS86" s="94"/>
      <c r="AT86" s="94"/>
      <c r="AU86" s="94"/>
      <c r="AV86" s="94"/>
      <c r="AW86" s="94"/>
      <c r="AX86" s="94"/>
      <c r="AY86" s="94"/>
    </row>
    <row r="98" spans="45:51" x14ac:dyDescent="0.25">
      <c r="AS98" s="94"/>
      <c r="AT98" s="94"/>
      <c r="AU98" s="94"/>
      <c r="AV98" s="94"/>
      <c r="AW98" s="94"/>
      <c r="AX98" s="94"/>
      <c r="AY98" s="94"/>
    </row>
  </sheetData>
  <protectedRanges>
    <protectedRange sqref="S72: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2:R75" name="Range2_12_1_6_1_1"/>
    <protectedRange sqref="L72:M75" name="Range2_2_12_1_7_1_1"/>
    <protectedRange sqref="AS11:AS15" name="Range1_4_1_1_1_1"/>
    <protectedRange sqref="J11:J15 J26:J34" name="Range1_1_2_1_10_1_1_1_1"/>
    <protectedRange sqref="S38:S71" name="Range2_12_3_1_1_1_1"/>
    <protectedRange sqref="D38:H38 N58:R71 N38:R54" name="Range2_12_1_3_1_1_1_1"/>
    <protectedRange sqref="I38:M38 E58:M71 E39:M52 I53:M54" name="Range2_2_12_1_6_1_1_1_1"/>
    <protectedRange sqref="D58:D71 D39:D52" name="Range2_1_1_1_1_11_1_1_1_1_1_1"/>
    <protectedRange sqref="C58:C71 C39: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2:K75" name="Range2_2_12_1_4_1_1_1_1_1_1_1_1_1_1_1_1_1_1_1"/>
    <protectedRange sqref="I72:I75" name="Range2_2_12_1_7_1_1_2_2_1_2"/>
    <protectedRange sqref="F72:H75" name="Range2_2_12_1_3_1_2_1_1_1_1_2_1_1_1_1_1_1_1_1_1_1_1"/>
    <protectedRange sqref="E72: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F57:G57 I55:R56" name="Range2_12_5_1_1_1_2_2_1_1_1_1_1_1_1_1_1_1_1_2_1_1_1_2_1_1_1_1_1_1_1_1_1_1_1_1_1_1_1_1_2_1_1_1_1_1_1_1_1_1_2_1_1_3_1_1_1_3_1_1_1_1_1_1_1_1_1_1_1_1_1_1_1_1_1_1_1_1_1_1_2_1_1_1_1_1_1_1_1_1_1_1_2_2_1_2_1_1_1_1_1_1_1_1_1_1_1_1_1_2_2_2_2_2_2_2_2"/>
    <protectedRange sqref="C57"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Q10" name="Range1_16_3_1_1_1_1_1_4"/>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E53:H53 G54:H54" name="Range2_2_12_1_6_1_1_1_1_2"/>
    <protectedRange sqref="D53" name="Range2_1_1_1_1_11_1_1_1_1_1_1_2"/>
    <protectedRange sqref="C53" name="Range2_1_2_1_1_1_1_1_2"/>
    <protectedRange sqref="G55:H56" name="Range2_12_5_1_1_1_2_2_1_1_1_1_1_1_1_1_1_1_1_2_1_1_1_2_1_1_1_1_1_1_1_1_1_1_1_1_1_1_1_1_2_1_1_1_1_1_1_1_1_1_2_1_1_3_1_1_1_3_1_1_1_1_1_1_1_1_1_1_1_1_1_1_1_1_1_1_1_1_1_1_2_1_1_1_1_1_1_1_1_1_1_1_2_2_1_2_1_1_1_1_1_1_1_1_1_1_1_1_1_2_2_2_2_2_2_2_2_2"/>
    <protectedRange sqref="E54:F56" name="Range2_2_12_1_6_1_1_1_1_3_1_2_2"/>
    <protectedRange sqref="D54:D56" name="Range2_1_1_1_1_11_1_1_1_1_1_1_3_1_2_2"/>
    <protectedRange sqref="C54:C56" name="Range2_1_2_1_1_1_1_1_3_1_2_2"/>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34 AA11:AA34">
    <cfRule type="containsText" dxfId="1424" priority="36" operator="containsText" text="N/A">
      <formula>NOT(ISERROR(SEARCH("N/A",X11)))</formula>
    </cfRule>
    <cfRule type="cellIs" dxfId="1423" priority="49" operator="equal">
      <formula>0</formula>
    </cfRule>
  </conditionalFormatting>
  <conditionalFormatting sqref="AC11:AE34 X11:Y34 AA11:AA34">
    <cfRule type="cellIs" dxfId="1422" priority="48" operator="greaterThanOrEqual">
      <formula>1185</formula>
    </cfRule>
  </conditionalFormatting>
  <conditionalFormatting sqref="AC11:AE34 X11:Y34 AA11:AA34">
    <cfRule type="cellIs" dxfId="1421" priority="47" operator="between">
      <formula>0.1</formula>
      <formula>1184</formula>
    </cfRule>
  </conditionalFormatting>
  <conditionalFormatting sqref="X8">
    <cfRule type="cellIs" dxfId="1420" priority="46" operator="equal">
      <formula>0</formula>
    </cfRule>
  </conditionalFormatting>
  <conditionalFormatting sqref="X8">
    <cfRule type="cellIs" dxfId="1419" priority="45" operator="greaterThan">
      <formula>1179</formula>
    </cfRule>
  </conditionalFormatting>
  <conditionalFormatting sqref="X8">
    <cfRule type="cellIs" dxfId="1418" priority="44" operator="greaterThan">
      <formula>99</formula>
    </cfRule>
  </conditionalFormatting>
  <conditionalFormatting sqref="X8">
    <cfRule type="cellIs" dxfId="1417" priority="43" operator="greaterThan">
      <formula>0.99</formula>
    </cfRule>
  </conditionalFormatting>
  <conditionalFormatting sqref="AB8">
    <cfRule type="cellIs" dxfId="1416" priority="42" operator="equal">
      <formula>0</formula>
    </cfRule>
  </conditionalFormatting>
  <conditionalFormatting sqref="AB8">
    <cfRule type="cellIs" dxfId="1415" priority="41" operator="greaterThan">
      <formula>1179</formula>
    </cfRule>
  </conditionalFormatting>
  <conditionalFormatting sqref="AB8">
    <cfRule type="cellIs" dxfId="1414" priority="40" operator="greaterThan">
      <formula>99</formula>
    </cfRule>
  </conditionalFormatting>
  <conditionalFormatting sqref="AB8">
    <cfRule type="cellIs" dxfId="1413" priority="39" operator="greaterThan">
      <formula>0.99</formula>
    </cfRule>
  </conditionalFormatting>
  <conditionalFormatting sqref="AH11:AH31">
    <cfRule type="cellIs" dxfId="1412" priority="37" operator="greaterThan">
      <formula>$AH$8</formula>
    </cfRule>
    <cfRule type="cellIs" dxfId="1411" priority="38" operator="greaterThan">
      <formula>$AH$8</formula>
    </cfRule>
  </conditionalFormatting>
  <conditionalFormatting sqref="AB11:AB34">
    <cfRule type="containsText" dxfId="1410" priority="32" operator="containsText" text="N/A">
      <formula>NOT(ISERROR(SEARCH("N/A",AB11)))</formula>
    </cfRule>
    <cfRule type="cellIs" dxfId="1409" priority="35" operator="equal">
      <formula>0</formula>
    </cfRule>
  </conditionalFormatting>
  <conditionalFormatting sqref="AB11:AB34">
    <cfRule type="cellIs" dxfId="1408" priority="34" operator="greaterThanOrEqual">
      <formula>1185</formula>
    </cfRule>
  </conditionalFormatting>
  <conditionalFormatting sqref="AB11:AB34">
    <cfRule type="cellIs" dxfId="1407" priority="33" operator="between">
      <formula>0.1</formula>
      <formula>1184</formula>
    </cfRule>
  </conditionalFormatting>
  <conditionalFormatting sqref="AO11:AO34 AN11:AN35">
    <cfRule type="cellIs" dxfId="1406" priority="31" operator="equal">
      <formula>0</formula>
    </cfRule>
  </conditionalFormatting>
  <conditionalFormatting sqref="AO11:AO34 AN11:AN35">
    <cfRule type="cellIs" dxfId="1405" priority="30" operator="greaterThan">
      <formula>1179</formula>
    </cfRule>
  </conditionalFormatting>
  <conditionalFormatting sqref="AO11:AO34 AN11:AN35">
    <cfRule type="cellIs" dxfId="1404" priority="29" operator="greaterThan">
      <formula>99</formula>
    </cfRule>
  </conditionalFormatting>
  <conditionalFormatting sqref="AO11:AO34 AN11:AN35">
    <cfRule type="cellIs" dxfId="1403" priority="28" operator="greaterThan">
      <formula>0.99</formula>
    </cfRule>
  </conditionalFormatting>
  <conditionalFormatting sqref="AQ11:AQ34">
    <cfRule type="cellIs" dxfId="1402" priority="27" operator="equal">
      <formula>0</formula>
    </cfRule>
  </conditionalFormatting>
  <conditionalFormatting sqref="AQ11:AQ34">
    <cfRule type="cellIs" dxfId="1401" priority="26" operator="greaterThan">
      <formula>1179</formula>
    </cfRule>
  </conditionalFormatting>
  <conditionalFormatting sqref="AQ11:AQ34">
    <cfRule type="cellIs" dxfId="1400" priority="25" operator="greaterThan">
      <formula>99</formula>
    </cfRule>
  </conditionalFormatting>
  <conditionalFormatting sqref="AQ11:AQ34">
    <cfRule type="cellIs" dxfId="1399" priority="24" operator="greaterThan">
      <formula>0.99</formula>
    </cfRule>
  </conditionalFormatting>
  <conditionalFormatting sqref="Z11:Z34">
    <cfRule type="containsText" dxfId="1398" priority="20" operator="containsText" text="N/A">
      <formula>NOT(ISERROR(SEARCH("N/A",Z11)))</formula>
    </cfRule>
    <cfRule type="cellIs" dxfId="1397" priority="23" operator="equal">
      <formula>0</formula>
    </cfRule>
  </conditionalFormatting>
  <conditionalFormatting sqref="Z11:Z34">
    <cfRule type="cellIs" dxfId="1396" priority="22" operator="greaterThanOrEqual">
      <formula>1185</formula>
    </cfRule>
  </conditionalFormatting>
  <conditionalFormatting sqref="Z11:Z34">
    <cfRule type="cellIs" dxfId="1395" priority="21" operator="between">
      <formula>0.1</formula>
      <formula>1184</formula>
    </cfRule>
  </conditionalFormatting>
  <conditionalFormatting sqref="AJ11:AN35">
    <cfRule type="cellIs" dxfId="1394" priority="19" operator="equal">
      <formula>0</formula>
    </cfRule>
  </conditionalFormatting>
  <conditionalFormatting sqref="AJ11:AN35">
    <cfRule type="cellIs" dxfId="1393" priority="18" operator="greaterThan">
      <formula>1179</formula>
    </cfRule>
  </conditionalFormatting>
  <conditionalFormatting sqref="AJ11:AN35">
    <cfRule type="cellIs" dxfId="1392" priority="17" operator="greaterThan">
      <formula>99</formula>
    </cfRule>
  </conditionalFormatting>
  <conditionalFormatting sqref="AJ11:AN35">
    <cfRule type="cellIs" dxfId="1391" priority="16" operator="greaterThan">
      <formula>0.99</formula>
    </cfRule>
  </conditionalFormatting>
  <conditionalFormatting sqref="AP11:AP34">
    <cfRule type="cellIs" dxfId="1390" priority="15" operator="equal">
      <formula>0</formula>
    </cfRule>
  </conditionalFormatting>
  <conditionalFormatting sqref="AP11:AP34">
    <cfRule type="cellIs" dxfId="1389" priority="14" operator="greaterThan">
      <formula>1179</formula>
    </cfRule>
  </conditionalFormatting>
  <conditionalFormatting sqref="AP11:AP34">
    <cfRule type="cellIs" dxfId="1388" priority="13" operator="greaterThan">
      <formula>99</formula>
    </cfRule>
  </conditionalFormatting>
  <conditionalFormatting sqref="AP11:AP34">
    <cfRule type="cellIs" dxfId="1387" priority="12" operator="greaterThan">
      <formula>0.99</formula>
    </cfRule>
  </conditionalFormatting>
  <conditionalFormatting sqref="AH32:AH34">
    <cfRule type="cellIs" dxfId="1386" priority="10" operator="greaterThan">
      <formula>$AH$8</formula>
    </cfRule>
    <cfRule type="cellIs" dxfId="1385" priority="11" operator="greaterThan">
      <formula>$AH$8</formula>
    </cfRule>
  </conditionalFormatting>
  <conditionalFormatting sqref="AI11:AI34">
    <cfRule type="cellIs" dxfId="1384" priority="9" operator="greaterThan">
      <formula>$AI$8</formula>
    </cfRule>
  </conditionalFormatting>
  <conditionalFormatting sqref="AM20:AN31 AL11:AL34">
    <cfRule type="cellIs" dxfId="1383" priority="8" operator="equal">
      <formula>0</formula>
    </cfRule>
  </conditionalFormatting>
  <conditionalFormatting sqref="AM20:AN31 AL11:AL34">
    <cfRule type="cellIs" dxfId="1382" priority="7" operator="greaterThan">
      <formula>1179</formula>
    </cfRule>
  </conditionalFormatting>
  <conditionalFormatting sqref="AM20:AN31 AL11:AL34">
    <cfRule type="cellIs" dxfId="1381" priority="6" operator="greaterThan">
      <formula>99</formula>
    </cfRule>
  </conditionalFormatting>
  <conditionalFormatting sqref="AM20:AN31 AL11:AL34">
    <cfRule type="cellIs" dxfId="1380" priority="5" operator="greaterThan">
      <formula>0.99</formula>
    </cfRule>
  </conditionalFormatting>
  <conditionalFormatting sqref="AM16:AM34">
    <cfRule type="cellIs" dxfId="1379" priority="4" operator="equal">
      <formula>0</formula>
    </cfRule>
  </conditionalFormatting>
  <conditionalFormatting sqref="AM16:AM34">
    <cfRule type="cellIs" dxfId="1378" priority="3" operator="greaterThan">
      <formula>1179</formula>
    </cfRule>
  </conditionalFormatting>
  <conditionalFormatting sqref="AM16:AM34">
    <cfRule type="cellIs" dxfId="1377" priority="2" operator="greaterThan">
      <formula>99</formula>
    </cfRule>
  </conditionalFormatting>
  <conditionalFormatting sqref="AM16:AM34">
    <cfRule type="cellIs" dxfId="1376"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6"/>
  <sheetViews>
    <sheetView showWhiteSpace="0" topLeftCell="A37" zoomScaleNormal="100" workbookViewId="0">
      <selection activeCell="B53" sqref="B53:R56"/>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125</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87"/>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90" t="s">
        <v>10</v>
      </c>
      <c r="I7" s="108" t="s">
        <v>11</v>
      </c>
      <c r="J7" s="108" t="s">
        <v>12</v>
      </c>
      <c r="K7" s="108" t="s">
        <v>13</v>
      </c>
      <c r="L7" s="12"/>
      <c r="M7" s="12"/>
      <c r="N7" s="12"/>
      <c r="O7" s="190"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42581</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30540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88" t="s">
        <v>51</v>
      </c>
      <c r="V9" s="188" t="s">
        <v>52</v>
      </c>
      <c r="W9" s="233" t="s">
        <v>53</v>
      </c>
      <c r="X9" s="234" t="s">
        <v>54</v>
      </c>
      <c r="Y9" s="235"/>
      <c r="Z9" s="235"/>
      <c r="AA9" s="235"/>
      <c r="AB9" s="235"/>
      <c r="AC9" s="235"/>
      <c r="AD9" s="235"/>
      <c r="AE9" s="236"/>
      <c r="AF9" s="186" t="s">
        <v>55</v>
      </c>
      <c r="AG9" s="186" t="s">
        <v>56</v>
      </c>
      <c r="AH9" s="222" t="s">
        <v>57</v>
      </c>
      <c r="AI9" s="237" t="s">
        <v>58</v>
      </c>
      <c r="AJ9" s="188" t="s">
        <v>59</v>
      </c>
      <c r="AK9" s="188" t="s">
        <v>60</v>
      </c>
      <c r="AL9" s="188" t="s">
        <v>61</v>
      </c>
      <c r="AM9" s="188" t="s">
        <v>62</v>
      </c>
      <c r="AN9" s="188" t="s">
        <v>63</v>
      </c>
      <c r="AO9" s="188" t="s">
        <v>64</v>
      </c>
      <c r="AP9" s="188" t="s">
        <v>65</v>
      </c>
      <c r="AQ9" s="220" t="s">
        <v>66</v>
      </c>
      <c r="AR9" s="188" t="s">
        <v>67</v>
      </c>
      <c r="AS9" s="222" t="s">
        <v>68</v>
      </c>
      <c r="AV9" s="35" t="s">
        <v>69</v>
      </c>
      <c r="AW9" s="35" t="s">
        <v>70</v>
      </c>
      <c r="AY9" s="36" t="s">
        <v>71</v>
      </c>
    </row>
    <row r="10" spans="2:51" x14ac:dyDescent="0.25">
      <c r="B10" s="188" t="s">
        <v>72</v>
      </c>
      <c r="C10" s="188" t="s">
        <v>73</v>
      </c>
      <c r="D10" s="188" t="s">
        <v>74</v>
      </c>
      <c r="E10" s="188" t="s">
        <v>75</v>
      </c>
      <c r="F10" s="188" t="s">
        <v>74</v>
      </c>
      <c r="G10" s="188" t="s">
        <v>75</v>
      </c>
      <c r="H10" s="216"/>
      <c r="I10" s="188" t="s">
        <v>75</v>
      </c>
      <c r="J10" s="188" t="s">
        <v>75</v>
      </c>
      <c r="K10" s="188" t="s">
        <v>75</v>
      </c>
      <c r="L10" s="28" t="s">
        <v>29</v>
      </c>
      <c r="M10" s="219"/>
      <c r="N10" s="28" t="s">
        <v>29</v>
      </c>
      <c r="O10" s="221"/>
      <c r="P10" s="221"/>
      <c r="Q10" s="1">
        <f>'JULY 29'!Q34</f>
        <v>11192286</v>
      </c>
      <c r="R10" s="230"/>
      <c r="S10" s="231"/>
      <c r="T10" s="232"/>
      <c r="U10" s="188" t="s">
        <v>75</v>
      </c>
      <c r="V10" s="188" t="s">
        <v>75</v>
      </c>
      <c r="W10" s="233"/>
      <c r="X10" s="37" t="s">
        <v>76</v>
      </c>
      <c r="Y10" s="37" t="s">
        <v>77</v>
      </c>
      <c r="Z10" s="37" t="s">
        <v>78</v>
      </c>
      <c r="AA10" s="37" t="s">
        <v>79</v>
      </c>
      <c r="AB10" s="37" t="s">
        <v>80</v>
      </c>
      <c r="AC10" s="37" t="s">
        <v>81</v>
      </c>
      <c r="AD10" s="37" t="s">
        <v>82</v>
      </c>
      <c r="AE10" s="37" t="s">
        <v>83</v>
      </c>
      <c r="AF10" s="38"/>
      <c r="AG10" s="1">
        <f>'JULY 29'!AG34</f>
        <v>48825504</v>
      </c>
      <c r="AH10" s="222"/>
      <c r="AI10" s="238"/>
      <c r="AJ10" s="188" t="s">
        <v>84</v>
      </c>
      <c r="AK10" s="188" t="s">
        <v>84</v>
      </c>
      <c r="AL10" s="188" t="s">
        <v>84</v>
      </c>
      <c r="AM10" s="188" t="s">
        <v>84</v>
      </c>
      <c r="AN10" s="188" t="s">
        <v>84</v>
      </c>
      <c r="AO10" s="188" t="s">
        <v>84</v>
      </c>
      <c r="AP10" s="1">
        <f>'JULY 29'!AP34</f>
        <v>11076922</v>
      </c>
      <c r="AQ10" s="221"/>
      <c r="AR10" s="189" t="s">
        <v>85</v>
      </c>
      <c r="AS10" s="222"/>
      <c r="AV10" s="39" t="s">
        <v>86</v>
      </c>
      <c r="AW10" s="39" t="s">
        <v>87</v>
      </c>
      <c r="AY10" s="80" t="s">
        <v>126</v>
      </c>
    </row>
    <row r="11" spans="2:51" x14ac:dyDescent="0.25">
      <c r="B11" s="40">
        <v>2</v>
      </c>
      <c r="C11" s="40">
        <v>4.1666666666666664E-2</v>
      </c>
      <c r="D11" s="102">
        <v>4</v>
      </c>
      <c r="E11" s="41">
        <f t="shared" ref="E11:E34" si="0">D11/1.42</f>
        <v>2.8169014084507045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136</v>
      </c>
      <c r="P11" s="103">
        <v>110</v>
      </c>
      <c r="Q11" s="103">
        <v>11196847</v>
      </c>
      <c r="R11" s="46">
        <f>IF(ISBLANK(Q11),"-",Q11-Q10)</f>
        <v>4561</v>
      </c>
      <c r="S11" s="47">
        <f>R11*24/1000</f>
        <v>109.464</v>
      </c>
      <c r="T11" s="47">
        <f>R11/1000</f>
        <v>4.5609999999999999</v>
      </c>
      <c r="U11" s="104">
        <v>4.5</v>
      </c>
      <c r="V11" s="104">
        <f>U11</f>
        <v>4.5</v>
      </c>
      <c r="W11" s="105" t="s">
        <v>131</v>
      </c>
      <c r="X11" s="107">
        <v>0</v>
      </c>
      <c r="Y11" s="107">
        <v>0</v>
      </c>
      <c r="Z11" s="107">
        <v>1187</v>
      </c>
      <c r="AA11" s="107">
        <v>1185</v>
      </c>
      <c r="AB11" s="107">
        <v>1045</v>
      </c>
      <c r="AC11" s="48" t="s">
        <v>90</v>
      </c>
      <c r="AD11" s="48" t="s">
        <v>90</v>
      </c>
      <c r="AE11" s="48" t="s">
        <v>90</v>
      </c>
      <c r="AF11" s="106" t="s">
        <v>90</v>
      </c>
      <c r="AG11" s="112">
        <v>48826608</v>
      </c>
      <c r="AH11" s="49">
        <f>IF(ISBLANK(AG11),"-",AG11-AG10)</f>
        <v>1104</v>
      </c>
      <c r="AI11" s="50">
        <f>AH11/T11</f>
        <v>242.05218153913617</v>
      </c>
      <c r="AJ11" s="95">
        <v>0</v>
      </c>
      <c r="AK11" s="95">
        <v>0</v>
      </c>
      <c r="AL11" s="95">
        <v>1</v>
      </c>
      <c r="AM11" s="95">
        <v>1</v>
      </c>
      <c r="AN11" s="95">
        <v>1</v>
      </c>
      <c r="AO11" s="95">
        <v>0.6</v>
      </c>
      <c r="AP11" s="107">
        <v>11077632</v>
      </c>
      <c r="AQ11" s="107">
        <f t="shared" ref="AQ11:AQ34" si="1">AP11-AP10</f>
        <v>710</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133</v>
      </c>
      <c r="P12" s="103">
        <v>108</v>
      </c>
      <c r="Q12" s="103">
        <v>11201302</v>
      </c>
      <c r="R12" s="46">
        <f t="shared" ref="R12:R34" si="4">IF(ISBLANK(Q12),"-",Q12-Q11)</f>
        <v>4455</v>
      </c>
      <c r="S12" s="47">
        <f t="shared" ref="S12:S34" si="5">R12*24/1000</f>
        <v>106.92</v>
      </c>
      <c r="T12" s="47">
        <f t="shared" ref="T12:T34" si="6">R12/1000</f>
        <v>4.4550000000000001</v>
      </c>
      <c r="U12" s="104">
        <v>5.9</v>
      </c>
      <c r="V12" s="104">
        <f t="shared" ref="V12:V34" si="7">U12</f>
        <v>5.9</v>
      </c>
      <c r="W12" s="105" t="s">
        <v>131</v>
      </c>
      <c r="X12" s="107">
        <v>0</v>
      </c>
      <c r="Y12" s="107">
        <v>0</v>
      </c>
      <c r="Z12" s="107">
        <v>1137</v>
      </c>
      <c r="AA12" s="107">
        <v>1185</v>
      </c>
      <c r="AB12" s="107">
        <v>1046</v>
      </c>
      <c r="AC12" s="48" t="s">
        <v>90</v>
      </c>
      <c r="AD12" s="48" t="s">
        <v>90</v>
      </c>
      <c r="AE12" s="48" t="s">
        <v>90</v>
      </c>
      <c r="AF12" s="106" t="s">
        <v>90</v>
      </c>
      <c r="AG12" s="112">
        <v>48827656</v>
      </c>
      <c r="AH12" s="49">
        <f>IF(ISBLANK(AG12),"-",AG12-AG11)</f>
        <v>1048</v>
      </c>
      <c r="AI12" s="50">
        <f t="shared" ref="AI12:AI34" si="8">AH12/T12</f>
        <v>235.24130190796856</v>
      </c>
      <c r="AJ12" s="95">
        <v>0</v>
      </c>
      <c r="AK12" s="95">
        <v>0</v>
      </c>
      <c r="AL12" s="95">
        <v>1</v>
      </c>
      <c r="AM12" s="95">
        <v>1</v>
      </c>
      <c r="AN12" s="95">
        <v>1</v>
      </c>
      <c r="AO12" s="95">
        <v>0.6</v>
      </c>
      <c r="AP12" s="107">
        <v>11078386</v>
      </c>
      <c r="AQ12" s="107">
        <f t="shared" si="1"/>
        <v>754</v>
      </c>
      <c r="AR12" s="110">
        <v>1.08</v>
      </c>
      <c r="AS12" s="52" t="s">
        <v>113</v>
      </c>
      <c r="AV12" s="39" t="s">
        <v>92</v>
      </c>
      <c r="AW12" s="39" t="s">
        <v>93</v>
      </c>
      <c r="AY12" s="80" t="s">
        <v>124</v>
      </c>
    </row>
    <row r="13" spans="2:51" x14ac:dyDescent="0.25">
      <c r="B13" s="40">
        <v>2.0833333333333299</v>
      </c>
      <c r="C13" s="40">
        <v>0.125</v>
      </c>
      <c r="D13" s="102">
        <v>5</v>
      </c>
      <c r="E13" s="41">
        <f t="shared" si="0"/>
        <v>3.5211267605633805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133</v>
      </c>
      <c r="P13" s="103">
        <v>109</v>
      </c>
      <c r="Q13" s="103">
        <v>11205688</v>
      </c>
      <c r="R13" s="46">
        <f t="shared" si="4"/>
        <v>4386</v>
      </c>
      <c r="S13" s="47">
        <f t="shared" si="5"/>
        <v>105.264</v>
      </c>
      <c r="T13" s="47">
        <f t="shared" si="6"/>
        <v>4.3860000000000001</v>
      </c>
      <c r="U13" s="104">
        <v>7.6</v>
      </c>
      <c r="V13" s="104">
        <f t="shared" si="7"/>
        <v>7.6</v>
      </c>
      <c r="W13" s="105" t="s">
        <v>131</v>
      </c>
      <c r="X13" s="107">
        <v>0</v>
      </c>
      <c r="Y13" s="107">
        <v>0</v>
      </c>
      <c r="Z13" s="107">
        <v>1136</v>
      </c>
      <c r="AA13" s="107">
        <v>1185</v>
      </c>
      <c r="AB13" s="107">
        <v>1046</v>
      </c>
      <c r="AC13" s="48" t="s">
        <v>90</v>
      </c>
      <c r="AD13" s="48" t="s">
        <v>90</v>
      </c>
      <c r="AE13" s="48" t="s">
        <v>90</v>
      </c>
      <c r="AF13" s="106" t="s">
        <v>90</v>
      </c>
      <c r="AG13" s="112">
        <v>48828684</v>
      </c>
      <c r="AH13" s="49">
        <f>IF(ISBLANK(AG13),"-",AG13-AG12)</f>
        <v>1028</v>
      </c>
      <c r="AI13" s="50">
        <f t="shared" si="8"/>
        <v>234.38212494300046</v>
      </c>
      <c r="AJ13" s="95">
        <v>0</v>
      </c>
      <c r="AK13" s="95">
        <v>0</v>
      </c>
      <c r="AL13" s="95">
        <v>1</v>
      </c>
      <c r="AM13" s="95">
        <v>1</v>
      </c>
      <c r="AN13" s="95">
        <v>1</v>
      </c>
      <c r="AO13" s="95">
        <v>0.6</v>
      </c>
      <c r="AP13" s="107">
        <v>11079120</v>
      </c>
      <c r="AQ13" s="107">
        <f t="shared" si="1"/>
        <v>734</v>
      </c>
      <c r="AR13" s="51"/>
      <c r="AS13" s="52" t="s">
        <v>113</v>
      </c>
      <c r="AV13" s="39" t="s">
        <v>94</v>
      </c>
      <c r="AW13" s="39" t="s">
        <v>95</v>
      </c>
      <c r="AY13" s="80" t="s">
        <v>129</v>
      </c>
    </row>
    <row r="14" spans="2:51" x14ac:dyDescent="0.25">
      <c r="B14" s="40">
        <v>2.125</v>
      </c>
      <c r="C14" s="40">
        <v>0.16666666666666699</v>
      </c>
      <c r="D14" s="102">
        <v>5</v>
      </c>
      <c r="E14" s="41">
        <f t="shared" si="0"/>
        <v>3.5211267605633805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121</v>
      </c>
      <c r="P14" s="103">
        <v>115</v>
      </c>
      <c r="Q14" s="103">
        <v>11209751</v>
      </c>
      <c r="R14" s="46">
        <f t="shared" si="4"/>
        <v>4063</v>
      </c>
      <c r="S14" s="47">
        <f t="shared" si="5"/>
        <v>97.512</v>
      </c>
      <c r="T14" s="47">
        <f t="shared" si="6"/>
        <v>4.0629999999999997</v>
      </c>
      <c r="U14" s="104">
        <v>9.1</v>
      </c>
      <c r="V14" s="104">
        <f t="shared" si="7"/>
        <v>9.1</v>
      </c>
      <c r="W14" s="105" t="s">
        <v>131</v>
      </c>
      <c r="X14" s="107">
        <v>0</v>
      </c>
      <c r="Y14" s="107">
        <v>0</v>
      </c>
      <c r="Z14" s="107">
        <v>1146</v>
      </c>
      <c r="AA14" s="107">
        <v>1185</v>
      </c>
      <c r="AB14" s="107">
        <v>1066</v>
      </c>
      <c r="AC14" s="48" t="s">
        <v>90</v>
      </c>
      <c r="AD14" s="48" t="s">
        <v>90</v>
      </c>
      <c r="AE14" s="48" t="s">
        <v>90</v>
      </c>
      <c r="AF14" s="106" t="s">
        <v>90</v>
      </c>
      <c r="AG14" s="112">
        <v>48829756</v>
      </c>
      <c r="AH14" s="49">
        <f t="shared" ref="AH14:AH34" si="9">IF(ISBLANK(AG14),"-",AG14-AG13)</f>
        <v>1072</v>
      </c>
      <c r="AI14" s="50">
        <f t="shared" si="8"/>
        <v>263.84444991385675</v>
      </c>
      <c r="AJ14" s="95">
        <v>0</v>
      </c>
      <c r="AK14" s="95">
        <v>0</v>
      </c>
      <c r="AL14" s="95">
        <v>1</v>
      </c>
      <c r="AM14" s="95">
        <v>1</v>
      </c>
      <c r="AN14" s="95">
        <v>1</v>
      </c>
      <c r="AO14" s="95">
        <v>0.6</v>
      </c>
      <c r="AP14" s="107">
        <v>11079840</v>
      </c>
      <c r="AQ14" s="107">
        <f>AP14-AP13</f>
        <v>720</v>
      </c>
      <c r="AR14" s="51"/>
      <c r="AS14" s="52" t="s">
        <v>113</v>
      </c>
      <c r="AT14" s="54"/>
      <c r="AV14" s="39" t="s">
        <v>96</v>
      </c>
      <c r="AW14" s="39" t="s">
        <v>97</v>
      </c>
      <c r="AY14" s="80" t="s">
        <v>226</v>
      </c>
    </row>
    <row r="15" spans="2:51" ht="14.25" customHeight="1" x14ac:dyDescent="0.25">
      <c r="B15" s="40">
        <v>2.1666666666666701</v>
      </c>
      <c r="C15" s="40">
        <v>0.20833333333333301</v>
      </c>
      <c r="D15" s="102">
        <v>6</v>
      </c>
      <c r="E15" s="41">
        <f t="shared" si="0"/>
        <v>4.2253521126760569</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121</v>
      </c>
      <c r="P15" s="103">
        <v>121</v>
      </c>
      <c r="Q15" s="103">
        <v>11214108</v>
      </c>
      <c r="R15" s="46">
        <f t="shared" si="4"/>
        <v>4357</v>
      </c>
      <c r="S15" s="47">
        <f t="shared" si="5"/>
        <v>104.568</v>
      </c>
      <c r="T15" s="47">
        <f t="shared" si="6"/>
        <v>4.3570000000000002</v>
      </c>
      <c r="U15" s="104">
        <v>9.5</v>
      </c>
      <c r="V15" s="104">
        <f t="shared" si="7"/>
        <v>9.5</v>
      </c>
      <c r="W15" s="105" t="s">
        <v>131</v>
      </c>
      <c r="X15" s="107">
        <v>0</v>
      </c>
      <c r="Y15" s="107">
        <v>0</v>
      </c>
      <c r="Z15" s="107">
        <v>1146</v>
      </c>
      <c r="AA15" s="107">
        <v>1185</v>
      </c>
      <c r="AB15" s="107">
        <v>1066</v>
      </c>
      <c r="AC15" s="48" t="s">
        <v>90</v>
      </c>
      <c r="AD15" s="48" t="s">
        <v>90</v>
      </c>
      <c r="AE15" s="48" t="s">
        <v>90</v>
      </c>
      <c r="AF15" s="106" t="s">
        <v>90</v>
      </c>
      <c r="AG15" s="112">
        <v>48830932</v>
      </c>
      <c r="AH15" s="49">
        <f t="shared" si="9"/>
        <v>1176</v>
      </c>
      <c r="AI15" s="50">
        <f t="shared" si="8"/>
        <v>269.9104888684875</v>
      </c>
      <c r="AJ15" s="95">
        <v>0</v>
      </c>
      <c r="AK15" s="95">
        <v>0</v>
      </c>
      <c r="AL15" s="95">
        <v>1</v>
      </c>
      <c r="AM15" s="95">
        <v>1</v>
      </c>
      <c r="AN15" s="95">
        <v>1</v>
      </c>
      <c r="AO15" s="95">
        <v>0.6</v>
      </c>
      <c r="AP15" s="107">
        <v>11079887</v>
      </c>
      <c r="AQ15" s="107">
        <f>AP15-AP14</f>
        <v>47</v>
      </c>
      <c r="AR15" s="51"/>
      <c r="AS15" s="52" t="s">
        <v>113</v>
      </c>
      <c r="AV15" s="39" t="s">
        <v>98</v>
      </c>
      <c r="AW15" s="39" t="s">
        <v>99</v>
      </c>
      <c r="AY15" s="94"/>
    </row>
    <row r="16" spans="2:51" x14ac:dyDescent="0.25">
      <c r="B16" s="40">
        <v>2.2083333333333299</v>
      </c>
      <c r="C16" s="40">
        <v>0.25</v>
      </c>
      <c r="D16" s="102">
        <v>7</v>
      </c>
      <c r="E16" s="41">
        <f t="shared" si="0"/>
        <v>4.9295774647887329</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142</v>
      </c>
      <c r="P16" s="103">
        <v>135</v>
      </c>
      <c r="Q16" s="103">
        <v>11219444</v>
      </c>
      <c r="R16" s="46">
        <f t="shared" si="4"/>
        <v>5336</v>
      </c>
      <c r="S16" s="47">
        <f t="shared" si="5"/>
        <v>128.06399999999999</v>
      </c>
      <c r="T16" s="47">
        <f t="shared" si="6"/>
        <v>5.3360000000000003</v>
      </c>
      <c r="U16" s="104">
        <v>9.5</v>
      </c>
      <c r="V16" s="104">
        <f t="shared" si="7"/>
        <v>9.5</v>
      </c>
      <c r="W16" s="105" t="s">
        <v>131</v>
      </c>
      <c r="X16" s="107">
        <v>0</v>
      </c>
      <c r="Y16" s="107">
        <v>0</v>
      </c>
      <c r="Z16" s="107">
        <v>1157</v>
      </c>
      <c r="AA16" s="107">
        <v>1185</v>
      </c>
      <c r="AB16" s="107">
        <v>1166</v>
      </c>
      <c r="AC16" s="48" t="s">
        <v>90</v>
      </c>
      <c r="AD16" s="48" t="s">
        <v>90</v>
      </c>
      <c r="AE16" s="48" t="s">
        <v>90</v>
      </c>
      <c r="AF16" s="106" t="s">
        <v>90</v>
      </c>
      <c r="AG16" s="112">
        <v>48832068</v>
      </c>
      <c r="AH16" s="49">
        <f t="shared" si="9"/>
        <v>1136</v>
      </c>
      <c r="AI16" s="50">
        <f t="shared" si="8"/>
        <v>212.8935532233883</v>
      </c>
      <c r="AJ16" s="95">
        <v>0</v>
      </c>
      <c r="AK16" s="95">
        <v>0</v>
      </c>
      <c r="AL16" s="95">
        <v>1</v>
      </c>
      <c r="AM16" s="95">
        <v>1</v>
      </c>
      <c r="AN16" s="95">
        <v>1</v>
      </c>
      <c r="AO16" s="95">
        <v>0</v>
      </c>
      <c r="AP16" s="107">
        <v>11079887</v>
      </c>
      <c r="AQ16" s="107">
        <f>AP16-AP15</f>
        <v>0</v>
      </c>
      <c r="AR16" s="53">
        <v>1.1399999999999999</v>
      </c>
      <c r="AS16" s="52" t="s">
        <v>101</v>
      </c>
      <c r="AV16" s="39" t="s">
        <v>102</v>
      </c>
      <c r="AW16" s="39" t="s">
        <v>103</v>
      </c>
      <c r="AY16" s="94"/>
    </row>
    <row r="17" spans="1:51" x14ac:dyDescent="0.25">
      <c r="B17" s="40">
        <v>2.25</v>
      </c>
      <c r="C17" s="40">
        <v>0.29166666666666702</v>
      </c>
      <c r="D17" s="102">
        <v>7</v>
      </c>
      <c r="E17" s="41">
        <f t="shared" si="0"/>
        <v>4.9295774647887329</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142</v>
      </c>
      <c r="P17" s="103">
        <v>136</v>
      </c>
      <c r="Q17" s="103">
        <v>11224925</v>
      </c>
      <c r="R17" s="46">
        <f t="shared" si="4"/>
        <v>5481</v>
      </c>
      <c r="S17" s="47">
        <f t="shared" si="5"/>
        <v>131.54400000000001</v>
      </c>
      <c r="T17" s="47">
        <f t="shared" si="6"/>
        <v>5.4809999999999999</v>
      </c>
      <c r="U17" s="104">
        <v>9.5</v>
      </c>
      <c r="V17" s="104">
        <f t="shared" si="7"/>
        <v>9.5</v>
      </c>
      <c r="W17" s="105" t="s">
        <v>131</v>
      </c>
      <c r="X17" s="107">
        <v>0</v>
      </c>
      <c r="Y17" s="107">
        <v>0</v>
      </c>
      <c r="Z17" s="107">
        <v>1156</v>
      </c>
      <c r="AA17" s="107">
        <v>1185</v>
      </c>
      <c r="AB17" s="107">
        <v>1167</v>
      </c>
      <c r="AC17" s="48" t="s">
        <v>90</v>
      </c>
      <c r="AD17" s="48" t="s">
        <v>90</v>
      </c>
      <c r="AE17" s="48" t="s">
        <v>90</v>
      </c>
      <c r="AF17" s="106" t="s">
        <v>90</v>
      </c>
      <c r="AG17" s="112">
        <v>48833236</v>
      </c>
      <c r="AH17" s="49">
        <f t="shared" si="9"/>
        <v>1168</v>
      </c>
      <c r="AI17" s="50">
        <f t="shared" si="8"/>
        <v>213.09979930669587</v>
      </c>
      <c r="AJ17" s="95">
        <v>0</v>
      </c>
      <c r="AK17" s="95">
        <v>0</v>
      </c>
      <c r="AL17" s="95">
        <v>1</v>
      </c>
      <c r="AM17" s="95">
        <v>1</v>
      </c>
      <c r="AN17" s="95">
        <v>1</v>
      </c>
      <c r="AO17" s="95">
        <v>0</v>
      </c>
      <c r="AP17" s="107">
        <v>11079887</v>
      </c>
      <c r="AQ17" s="107">
        <f t="shared" si="1"/>
        <v>0</v>
      </c>
      <c r="AR17" s="51"/>
      <c r="AS17" s="52" t="s">
        <v>101</v>
      </c>
      <c r="AT17" s="54"/>
      <c r="AV17" s="39" t="s">
        <v>104</v>
      </c>
      <c r="AW17" s="39" t="s">
        <v>105</v>
      </c>
      <c r="AY17" s="97"/>
    </row>
    <row r="18" spans="1:51" x14ac:dyDescent="0.25">
      <c r="B18" s="40">
        <v>2.2916666666666701</v>
      </c>
      <c r="C18" s="40">
        <v>0.33333333333333298</v>
      </c>
      <c r="D18" s="102">
        <v>6</v>
      </c>
      <c r="E18" s="41">
        <f t="shared" si="0"/>
        <v>4.2253521126760569</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138</v>
      </c>
      <c r="P18" s="103">
        <v>140</v>
      </c>
      <c r="Q18" s="103">
        <v>11230961</v>
      </c>
      <c r="R18" s="46">
        <f t="shared" si="4"/>
        <v>6036</v>
      </c>
      <c r="S18" s="47">
        <f t="shared" si="5"/>
        <v>144.864</v>
      </c>
      <c r="T18" s="47">
        <f t="shared" si="6"/>
        <v>6.0359999999999996</v>
      </c>
      <c r="U18" s="104">
        <v>9.3000000000000007</v>
      </c>
      <c r="V18" s="104">
        <f t="shared" si="7"/>
        <v>9.3000000000000007</v>
      </c>
      <c r="W18" s="105" t="s">
        <v>127</v>
      </c>
      <c r="X18" s="107">
        <v>996</v>
      </c>
      <c r="Y18" s="107">
        <v>0</v>
      </c>
      <c r="Z18" s="107">
        <v>1186</v>
      </c>
      <c r="AA18" s="107">
        <v>1185</v>
      </c>
      <c r="AB18" s="107">
        <v>1188</v>
      </c>
      <c r="AC18" s="48" t="s">
        <v>90</v>
      </c>
      <c r="AD18" s="48" t="s">
        <v>90</v>
      </c>
      <c r="AE18" s="48" t="s">
        <v>90</v>
      </c>
      <c r="AF18" s="106" t="s">
        <v>90</v>
      </c>
      <c r="AG18" s="112">
        <v>48834596</v>
      </c>
      <c r="AH18" s="49">
        <f t="shared" si="9"/>
        <v>1360</v>
      </c>
      <c r="AI18" s="50">
        <f t="shared" si="8"/>
        <v>225.31477799867463</v>
      </c>
      <c r="AJ18" s="95">
        <v>1</v>
      </c>
      <c r="AK18" s="95">
        <v>0</v>
      </c>
      <c r="AL18" s="95">
        <v>1</v>
      </c>
      <c r="AM18" s="95">
        <v>1</v>
      </c>
      <c r="AN18" s="95">
        <v>1</v>
      </c>
      <c r="AO18" s="95">
        <v>0</v>
      </c>
      <c r="AP18" s="107">
        <v>11079887</v>
      </c>
      <c r="AQ18" s="107">
        <f t="shared" si="1"/>
        <v>0</v>
      </c>
      <c r="AR18" s="51"/>
      <c r="AS18" s="52" t="s">
        <v>101</v>
      </c>
      <c r="AV18" s="39" t="s">
        <v>106</v>
      </c>
      <c r="AW18" s="39" t="s">
        <v>107</v>
      </c>
      <c r="AY18" s="97"/>
    </row>
    <row r="19" spans="1:51" x14ac:dyDescent="0.25">
      <c r="A19" s="94" t="s">
        <v>130</v>
      </c>
      <c r="B19" s="40">
        <v>2.3333333333333299</v>
      </c>
      <c r="C19" s="40">
        <v>0.375</v>
      </c>
      <c r="D19" s="102">
        <v>6</v>
      </c>
      <c r="E19" s="41">
        <f t="shared" si="0"/>
        <v>4.2253521126760569</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131</v>
      </c>
      <c r="P19" s="103">
        <v>142</v>
      </c>
      <c r="Q19" s="103">
        <v>11236937</v>
      </c>
      <c r="R19" s="46">
        <f t="shared" si="4"/>
        <v>5976</v>
      </c>
      <c r="S19" s="47">
        <f t="shared" si="5"/>
        <v>143.42400000000001</v>
      </c>
      <c r="T19" s="47">
        <f t="shared" si="6"/>
        <v>5.976</v>
      </c>
      <c r="U19" s="104">
        <v>8.8000000000000007</v>
      </c>
      <c r="V19" s="104">
        <f t="shared" si="7"/>
        <v>8.8000000000000007</v>
      </c>
      <c r="W19" s="105" t="s">
        <v>127</v>
      </c>
      <c r="X19" s="107">
        <v>1026</v>
      </c>
      <c r="Y19" s="107">
        <v>0</v>
      </c>
      <c r="Z19" s="107">
        <v>1187</v>
      </c>
      <c r="AA19" s="107">
        <v>1185</v>
      </c>
      <c r="AB19" s="107">
        <v>1188</v>
      </c>
      <c r="AC19" s="48" t="s">
        <v>90</v>
      </c>
      <c r="AD19" s="48" t="s">
        <v>90</v>
      </c>
      <c r="AE19" s="48" t="s">
        <v>90</v>
      </c>
      <c r="AF19" s="106" t="s">
        <v>90</v>
      </c>
      <c r="AG19" s="112">
        <v>48835944</v>
      </c>
      <c r="AH19" s="49">
        <f t="shared" si="9"/>
        <v>1348</v>
      </c>
      <c r="AI19" s="50">
        <f t="shared" si="8"/>
        <v>225.56894243641233</v>
      </c>
      <c r="AJ19" s="95">
        <v>1</v>
      </c>
      <c r="AK19" s="95">
        <v>0</v>
      </c>
      <c r="AL19" s="95">
        <v>1</v>
      </c>
      <c r="AM19" s="95">
        <v>1</v>
      </c>
      <c r="AN19" s="95">
        <v>1</v>
      </c>
      <c r="AO19" s="95">
        <v>0</v>
      </c>
      <c r="AP19" s="107">
        <v>11079887</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130</v>
      </c>
      <c r="P20" s="103">
        <v>149</v>
      </c>
      <c r="Q20" s="103">
        <v>11243103</v>
      </c>
      <c r="R20" s="46">
        <f t="shared" si="4"/>
        <v>6166</v>
      </c>
      <c r="S20" s="47">
        <f t="shared" si="5"/>
        <v>147.98400000000001</v>
      </c>
      <c r="T20" s="47">
        <f t="shared" si="6"/>
        <v>6.1660000000000004</v>
      </c>
      <c r="U20" s="104">
        <v>8</v>
      </c>
      <c r="V20" s="104">
        <f t="shared" si="7"/>
        <v>8</v>
      </c>
      <c r="W20" s="105" t="s">
        <v>127</v>
      </c>
      <c r="X20" s="107">
        <v>1057</v>
      </c>
      <c r="Y20" s="107">
        <v>0</v>
      </c>
      <c r="Z20" s="107">
        <v>1187</v>
      </c>
      <c r="AA20" s="107">
        <v>1185</v>
      </c>
      <c r="AB20" s="107">
        <v>1187</v>
      </c>
      <c r="AC20" s="48" t="s">
        <v>90</v>
      </c>
      <c r="AD20" s="48" t="s">
        <v>90</v>
      </c>
      <c r="AE20" s="48" t="s">
        <v>90</v>
      </c>
      <c r="AF20" s="106" t="s">
        <v>90</v>
      </c>
      <c r="AG20" s="112">
        <v>48837360</v>
      </c>
      <c r="AH20" s="49">
        <f t="shared" si="9"/>
        <v>1416</v>
      </c>
      <c r="AI20" s="50">
        <f t="shared" si="8"/>
        <v>229.64644826467725</v>
      </c>
      <c r="AJ20" s="95">
        <v>1</v>
      </c>
      <c r="AK20" s="95">
        <v>0</v>
      </c>
      <c r="AL20" s="95">
        <v>1</v>
      </c>
      <c r="AM20" s="95">
        <v>1</v>
      </c>
      <c r="AN20" s="95">
        <v>1</v>
      </c>
      <c r="AO20" s="95">
        <v>0</v>
      </c>
      <c r="AP20" s="107">
        <v>11079887</v>
      </c>
      <c r="AQ20" s="107">
        <v>0</v>
      </c>
      <c r="AR20" s="53">
        <v>1.26</v>
      </c>
      <c r="AS20" s="52" t="s">
        <v>130</v>
      </c>
      <c r="AY20" s="97"/>
    </row>
    <row r="21" spans="1:51" x14ac:dyDescent="0.25">
      <c r="B21" s="40">
        <v>2.4166666666666701</v>
      </c>
      <c r="C21" s="40">
        <v>0.45833333333333298</v>
      </c>
      <c r="D21" s="102">
        <v>5</v>
      </c>
      <c r="E21" s="41">
        <f t="shared" si="0"/>
        <v>3.5211267605633805</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126</v>
      </c>
      <c r="P21" s="103">
        <v>141</v>
      </c>
      <c r="Q21" s="103">
        <v>11249262</v>
      </c>
      <c r="R21" s="46">
        <f t="shared" si="4"/>
        <v>6159</v>
      </c>
      <c r="S21" s="47">
        <f t="shared" si="5"/>
        <v>147.816</v>
      </c>
      <c r="T21" s="47">
        <f t="shared" si="6"/>
        <v>6.1589999999999998</v>
      </c>
      <c r="U21" s="104">
        <v>7</v>
      </c>
      <c r="V21" s="104">
        <f t="shared" si="7"/>
        <v>7</v>
      </c>
      <c r="W21" s="105" t="s">
        <v>127</v>
      </c>
      <c r="X21" s="107">
        <v>1149</v>
      </c>
      <c r="Y21" s="107">
        <v>0</v>
      </c>
      <c r="Z21" s="107">
        <v>1187</v>
      </c>
      <c r="AA21" s="107">
        <v>1185</v>
      </c>
      <c r="AB21" s="107">
        <v>1187</v>
      </c>
      <c r="AC21" s="48" t="s">
        <v>90</v>
      </c>
      <c r="AD21" s="48" t="s">
        <v>90</v>
      </c>
      <c r="AE21" s="48" t="s">
        <v>90</v>
      </c>
      <c r="AF21" s="106" t="s">
        <v>90</v>
      </c>
      <c r="AG21" s="112">
        <v>48838802</v>
      </c>
      <c r="AH21" s="49">
        <f t="shared" si="9"/>
        <v>1442</v>
      </c>
      <c r="AI21" s="50">
        <f t="shared" si="8"/>
        <v>234.12891703198571</v>
      </c>
      <c r="AJ21" s="95">
        <v>1</v>
      </c>
      <c r="AK21" s="95">
        <v>0</v>
      </c>
      <c r="AL21" s="95">
        <v>1</v>
      </c>
      <c r="AM21" s="95">
        <v>1</v>
      </c>
      <c r="AN21" s="95">
        <v>1</v>
      </c>
      <c r="AO21" s="95">
        <v>0</v>
      </c>
      <c r="AP21" s="107">
        <v>11079887</v>
      </c>
      <c r="AQ21" s="107">
        <f t="shared" si="1"/>
        <v>0</v>
      </c>
      <c r="AR21" s="51"/>
      <c r="AS21" s="52" t="s">
        <v>101</v>
      </c>
      <c r="AY21" s="97"/>
    </row>
    <row r="22" spans="1:51" x14ac:dyDescent="0.25">
      <c r="A22" s="94" t="s">
        <v>138</v>
      </c>
      <c r="B22" s="40">
        <v>2.4583333333333299</v>
      </c>
      <c r="C22" s="40">
        <v>0.5</v>
      </c>
      <c r="D22" s="102">
        <v>4</v>
      </c>
      <c r="E22" s="41">
        <f t="shared" si="0"/>
        <v>2.8169014084507045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130</v>
      </c>
      <c r="P22" s="103">
        <v>138</v>
      </c>
      <c r="Q22" s="103">
        <v>11255076</v>
      </c>
      <c r="R22" s="46">
        <f t="shared" si="4"/>
        <v>5814</v>
      </c>
      <c r="S22" s="47">
        <f t="shared" si="5"/>
        <v>139.536</v>
      </c>
      <c r="T22" s="47">
        <f t="shared" si="6"/>
        <v>5.8140000000000001</v>
      </c>
      <c r="U22" s="104">
        <v>6.1</v>
      </c>
      <c r="V22" s="104">
        <f t="shared" si="7"/>
        <v>6.1</v>
      </c>
      <c r="W22" s="105" t="s">
        <v>127</v>
      </c>
      <c r="X22" s="107">
        <v>1067</v>
      </c>
      <c r="Y22" s="107">
        <v>0</v>
      </c>
      <c r="Z22" s="107">
        <v>1186</v>
      </c>
      <c r="AA22" s="107">
        <v>1185</v>
      </c>
      <c r="AB22" s="107">
        <v>1186</v>
      </c>
      <c r="AC22" s="48" t="s">
        <v>90</v>
      </c>
      <c r="AD22" s="48" t="s">
        <v>90</v>
      </c>
      <c r="AE22" s="48" t="s">
        <v>90</v>
      </c>
      <c r="AF22" s="106" t="s">
        <v>90</v>
      </c>
      <c r="AG22" s="112">
        <v>48840164</v>
      </c>
      <c r="AH22" s="49">
        <f t="shared" si="9"/>
        <v>1362</v>
      </c>
      <c r="AI22" s="50">
        <f t="shared" si="8"/>
        <v>234.26212590299278</v>
      </c>
      <c r="AJ22" s="95">
        <v>1</v>
      </c>
      <c r="AK22" s="95">
        <v>0</v>
      </c>
      <c r="AL22" s="95">
        <v>1</v>
      </c>
      <c r="AM22" s="95">
        <v>1</v>
      </c>
      <c r="AN22" s="95">
        <v>1</v>
      </c>
      <c r="AO22" s="95">
        <v>0</v>
      </c>
      <c r="AP22" s="107">
        <v>11079887</v>
      </c>
      <c r="AQ22" s="107">
        <f t="shared" si="1"/>
        <v>0</v>
      </c>
      <c r="AR22" s="51"/>
      <c r="AS22" s="52" t="s">
        <v>101</v>
      </c>
      <c r="AV22" s="55" t="s">
        <v>110</v>
      </c>
      <c r="AY22" s="97"/>
    </row>
    <row r="23" spans="1:51" x14ac:dyDescent="0.25">
      <c r="B23" s="40">
        <v>2.5</v>
      </c>
      <c r="C23" s="40">
        <v>0.54166666666666696</v>
      </c>
      <c r="D23" s="102">
        <v>4</v>
      </c>
      <c r="E23" s="41">
        <f t="shared" si="0"/>
        <v>2.8169014084507045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130</v>
      </c>
      <c r="P23" s="103">
        <v>145</v>
      </c>
      <c r="Q23" s="103">
        <v>11260908</v>
      </c>
      <c r="R23" s="46">
        <f t="shared" si="4"/>
        <v>5832</v>
      </c>
      <c r="S23" s="47">
        <f t="shared" si="5"/>
        <v>139.96799999999999</v>
      </c>
      <c r="T23" s="47">
        <f t="shared" si="6"/>
        <v>5.8319999999999999</v>
      </c>
      <c r="U23" s="104">
        <v>5.5</v>
      </c>
      <c r="V23" s="104">
        <f t="shared" si="7"/>
        <v>5.5</v>
      </c>
      <c r="W23" s="105" t="s">
        <v>127</v>
      </c>
      <c r="X23" s="107">
        <v>1047</v>
      </c>
      <c r="Y23" s="107">
        <v>0</v>
      </c>
      <c r="Z23" s="107">
        <v>1187</v>
      </c>
      <c r="AA23" s="107">
        <v>1185</v>
      </c>
      <c r="AB23" s="107">
        <v>1186</v>
      </c>
      <c r="AC23" s="48" t="s">
        <v>90</v>
      </c>
      <c r="AD23" s="48" t="s">
        <v>90</v>
      </c>
      <c r="AE23" s="48" t="s">
        <v>90</v>
      </c>
      <c r="AF23" s="106" t="s">
        <v>90</v>
      </c>
      <c r="AG23" s="112">
        <v>48841520</v>
      </c>
      <c r="AH23" s="49">
        <f t="shared" si="9"/>
        <v>1356</v>
      </c>
      <c r="AI23" s="50">
        <f t="shared" si="8"/>
        <v>232.51028806584364</v>
      </c>
      <c r="AJ23" s="95">
        <v>1</v>
      </c>
      <c r="AK23" s="95">
        <v>0</v>
      </c>
      <c r="AL23" s="95">
        <v>1</v>
      </c>
      <c r="AM23" s="95">
        <v>1</v>
      </c>
      <c r="AN23" s="95">
        <v>1</v>
      </c>
      <c r="AO23" s="95">
        <v>0</v>
      </c>
      <c r="AP23" s="107">
        <v>11079887</v>
      </c>
      <c r="AQ23" s="107">
        <f t="shared" si="1"/>
        <v>0</v>
      </c>
      <c r="AR23" s="51"/>
      <c r="AS23" s="52" t="s">
        <v>113</v>
      </c>
      <c r="AT23" s="54"/>
      <c r="AV23" s="56" t="s">
        <v>111</v>
      </c>
      <c r="AW23" s="57" t="s">
        <v>112</v>
      </c>
      <c r="AY23" s="97"/>
    </row>
    <row r="24" spans="1:51" x14ac:dyDescent="0.25">
      <c r="B24" s="40">
        <v>2.5416666666666701</v>
      </c>
      <c r="C24" s="40">
        <v>0.58333333333333404</v>
      </c>
      <c r="D24" s="102">
        <v>4</v>
      </c>
      <c r="E24" s="41">
        <f t="shared" si="0"/>
        <v>2.8169014084507045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126</v>
      </c>
      <c r="P24" s="103">
        <v>132</v>
      </c>
      <c r="Q24" s="103">
        <v>11266619</v>
      </c>
      <c r="R24" s="46">
        <f t="shared" si="4"/>
        <v>5711</v>
      </c>
      <c r="S24" s="47">
        <f t="shared" si="5"/>
        <v>137.06399999999999</v>
      </c>
      <c r="T24" s="47">
        <f t="shared" si="6"/>
        <v>5.7110000000000003</v>
      </c>
      <c r="U24" s="104">
        <v>4.9000000000000004</v>
      </c>
      <c r="V24" s="104">
        <f t="shared" si="7"/>
        <v>4.9000000000000004</v>
      </c>
      <c r="W24" s="105" t="s">
        <v>127</v>
      </c>
      <c r="X24" s="107">
        <v>1047</v>
      </c>
      <c r="Y24" s="107">
        <v>0</v>
      </c>
      <c r="Z24" s="107">
        <v>1187</v>
      </c>
      <c r="AA24" s="107">
        <v>1185</v>
      </c>
      <c r="AB24" s="107">
        <v>1187</v>
      </c>
      <c r="AC24" s="48" t="s">
        <v>90</v>
      </c>
      <c r="AD24" s="48" t="s">
        <v>90</v>
      </c>
      <c r="AE24" s="48" t="s">
        <v>90</v>
      </c>
      <c r="AF24" s="106" t="s">
        <v>90</v>
      </c>
      <c r="AG24" s="112">
        <v>48842872</v>
      </c>
      <c r="AH24" s="49">
        <f>IF(ISBLANK(AG24),"-",AG24-AG23)</f>
        <v>1352</v>
      </c>
      <c r="AI24" s="50">
        <f t="shared" si="8"/>
        <v>236.73612327088074</v>
      </c>
      <c r="AJ24" s="95">
        <v>1</v>
      </c>
      <c r="AK24" s="95">
        <v>0</v>
      </c>
      <c r="AL24" s="95">
        <v>1</v>
      </c>
      <c r="AM24" s="95">
        <v>1</v>
      </c>
      <c r="AN24" s="95">
        <v>1</v>
      </c>
      <c r="AO24" s="95">
        <v>0</v>
      </c>
      <c r="AP24" s="107">
        <v>11079887</v>
      </c>
      <c r="AQ24" s="107">
        <f t="shared" si="1"/>
        <v>0</v>
      </c>
      <c r="AR24" s="53">
        <v>1.1000000000000001</v>
      </c>
      <c r="AS24" s="52" t="s">
        <v>113</v>
      </c>
      <c r="AV24" s="58" t="s">
        <v>29</v>
      </c>
      <c r="AW24" s="58">
        <v>14.7</v>
      </c>
      <c r="AY24" s="97"/>
    </row>
    <row r="25" spans="1:51" x14ac:dyDescent="0.25">
      <c r="A25" s="94" t="s">
        <v>130</v>
      </c>
      <c r="B25" s="40">
        <v>2.5833333333333299</v>
      </c>
      <c r="C25" s="40">
        <v>0.625</v>
      </c>
      <c r="D25" s="102">
        <v>4</v>
      </c>
      <c r="E25" s="41">
        <f t="shared" si="0"/>
        <v>2.8169014084507045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135</v>
      </c>
      <c r="P25" s="103">
        <v>139</v>
      </c>
      <c r="Q25" s="103">
        <v>11272118</v>
      </c>
      <c r="R25" s="46">
        <f t="shared" si="4"/>
        <v>5499</v>
      </c>
      <c r="S25" s="47">
        <f t="shared" si="5"/>
        <v>131.976</v>
      </c>
      <c r="T25" s="47">
        <f t="shared" si="6"/>
        <v>5.4989999999999997</v>
      </c>
      <c r="U25" s="104">
        <v>4.4000000000000004</v>
      </c>
      <c r="V25" s="104">
        <f t="shared" si="7"/>
        <v>4.4000000000000004</v>
      </c>
      <c r="W25" s="105" t="s">
        <v>127</v>
      </c>
      <c r="X25" s="107">
        <v>1036</v>
      </c>
      <c r="Y25" s="107">
        <v>0</v>
      </c>
      <c r="Z25" s="107">
        <v>1187</v>
      </c>
      <c r="AA25" s="107">
        <v>1185</v>
      </c>
      <c r="AB25" s="107">
        <v>1187</v>
      </c>
      <c r="AC25" s="48" t="s">
        <v>90</v>
      </c>
      <c r="AD25" s="48" t="s">
        <v>90</v>
      </c>
      <c r="AE25" s="48" t="s">
        <v>90</v>
      </c>
      <c r="AF25" s="106" t="s">
        <v>90</v>
      </c>
      <c r="AG25" s="112">
        <v>48844184</v>
      </c>
      <c r="AH25" s="49">
        <f t="shared" si="9"/>
        <v>1312</v>
      </c>
      <c r="AI25" s="50">
        <f t="shared" si="8"/>
        <v>238.58883433351519</v>
      </c>
      <c r="AJ25" s="95">
        <v>1</v>
      </c>
      <c r="AK25" s="95">
        <v>0</v>
      </c>
      <c r="AL25" s="95">
        <v>1</v>
      </c>
      <c r="AM25" s="95">
        <v>1</v>
      </c>
      <c r="AN25" s="95">
        <v>1</v>
      </c>
      <c r="AO25" s="95">
        <v>0</v>
      </c>
      <c r="AP25" s="107">
        <v>11079887</v>
      </c>
      <c r="AQ25" s="107">
        <f t="shared" si="1"/>
        <v>0</v>
      </c>
      <c r="AR25" s="51"/>
      <c r="AS25" s="52" t="s">
        <v>113</v>
      </c>
      <c r="AV25" s="58" t="s">
        <v>74</v>
      </c>
      <c r="AW25" s="58">
        <v>10.36</v>
      </c>
      <c r="AY25" s="97"/>
    </row>
    <row r="26" spans="1:51" x14ac:dyDescent="0.25">
      <c r="B26" s="40">
        <v>2.625</v>
      </c>
      <c r="C26" s="40">
        <v>0.66666666666666696</v>
      </c>
      <c r="D26" s="102">
        <v>4</v>
      </c>
      <c r="E26" s="41">
        <f t="shared" si="0"/>
        <v>2.8169014084507045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134</v>
      </c>
      <c r="P26" s="103">
        <v>138</v>
      </c>
      <c r="Q26" s="103">
        <v>11277979</v>
      </c>
      <c r="R26" s="46">
        <f t="shared" si="4"/>
        <v>5861</v>
      </c>
      <c r="S26" s="47">
        <f t="shared" si="5"/>
        <v>140.66399999999999</v>
      </c>
      <c r="T26" s="47">
        <f t="shared" si="6"/>
        <v>5.8609999999999998</v>
      </c>
      <c r="U26" s="104">
        <v>3.9</v>
      </c>
      <c r="V26" s="104">
        <f t="shared" si="7"/>
        <v>3.9</v>
      </c>
      <c r="W26" s="105" t="s">
        <v>127</v>
      </c>
      <c r="X26" s="107">
        <v>1026</v>
      </c>
      <c r="Y26" s="107">
        <v>0</v>
      </c>
      <c r="Z26" s="107">
        <v>1187</v>
      </c>
      <c r="AA26" s="107">
        <v>1185</v>
      </c>
      <c r="AB26" s="107">
        <v>1187</v>
      </c>
      <c r="AC26" s="48" t="s">
        <v>90</v>
      </c>
      <c r="AD26" s="48" t="s">
        <v>90</v>
      </c>
      <c r="AE26" s="48" t="s">
        <v>90</v>
      </c>
      <c r="AF26" s="106" t="s">
        <v>90</v>
      </c>
      <c r="AG26" s="112">
        <v>48845524</v>
      </c>
      <c r="AH26" s="49">
        <f t="shared" si="9"/>
        <v>1340</v>
      </c>
      <c r="AI26" s="50">
        <f t="shared" si="8"/>
        <v>228.62992663368027</v>
      </c>
      <c r="AJ26" s="95">
        <v>1</v>
      </c>
      <c r="AK26" s="95">
        <v>0</v>
      </c>
      <c r="AL26" s="95">
        <v>1</v>
      </c>
      <c r="AM26" s="95">
        <v>1</v>
      </c>
      <c r="AN26" s="95">
        <v>1</v>
      </c>
      <c r="AO26" s="95">
        <v>0</v>
      </c>
      <c r="AP26" s="107">
        <v>11079887</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134</v>
      </c>
      <c r="P27" s="103">
        <v>139</v>
      </c>
      <c r="Q27" s="103">
        <v>11283728</v>
      </c>
      <c r="R27" s="46">
        <f t="shared" si="4"/>
        <v>5749</v>
      </c>
      <c r="S27" s="47">
        <f t="shared" si="5"/>
        <v>137.976</v>
      </c>
      <c r="T27" s="47">
        <f t="shared" si="6"/>
        <v>5.7489999999999997</v>
      </c>
      <c r="U27" s="104">
        <v>3.5</v>
      </c>
      <c r="V27" s="104">
        <f t="shared" si="7"/>
        <v>3.5</v>
      </c>
      <c r="W27" s="105" t="s">
        <v>127</v>
      </c>
      <c r="X27" s="107">
        <v>1026</v>
      </c>
      <c r="Y27" s="107">
        <v>0</v>
      </c>
      <c r="Z27" s="107">
        <v>1187</v>
      </c>
      <c r="AA27" s="107">
        <v>1185</v>
      </c>
      <c r="AB27" s="107">
        <v>1187</v>
      </c>
      <c r="AC27" s="48" t="s">
        <v>90</v>
      </c>
      <c r="AD27" s="48" t="s">
        <v>90</v>
      </c>
      <c r="AE27" s="48" t="s">
        <v>90</v>
      </c>
      <c r="AF27" s="106" t="s">
        <v>90</v>
      </c>
      <c r="AG27" s="112">
        <v>48846852</v>
      </c>
      <c r="AH27" s="49">
        <f t="shared" si="9"/>
        <v>1328</v>
      </c>
      <c r="AI27" s="50">
        <f t="shared" si="8"/>
        <v>230.99669507740478</v>
      </c>
      <c r="AJ27" s="95">
        <v>1</v>
      </c>
      <c r="AK27" s="95">
        <v>0</v>
      </c>
      <c r="AL27" s="95">
        <v>1</v>
      </c>
      <c r="AM27" s="95">
        <v>1</v>
      </c>
      <c r="AN27" s="95">
        <v>1</v>
      </c>
      <c r="AO27" s="95">
        <v>0</v>
      </c>
      <c r="AP27" s="107">
        <v>11079887</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136</v>
      </c>
      <c r="P28" s="103">
        <v>139</v>
      </c>
      <c r="Q28" s="103">
        <v>11289524</v>
      </c>
      <c r="R28" s="46">
        <f t="shared" si="4"/>
        <v>5796</v>
      </c>
      <c r="S28" s="47">
        <f t="shared" si="5"/>
        <v>139.10400000000001</v>
      </c>
      <c r="T28" s="47">
        <f t="shared" si="6"/>
        <v>5.7960000000000003</v>
      </c>
      <c r="U28" s="104">
        <v>3.2</v>
      </c>
      <c r="V28" s="104">
        <f t="shared" si="7"/>
        <v>3.2</v>
      </c>
      <c r="W28" s="105" t="s">
        <v>127</v>
      </c>
      <c r="X28" s="107">
        <v>1005</v>
      </c>
      <c r="Y28" s="107">
        <v>0</v>
      </c>
      <c r="Z28" s="107">
        <v>1187</v>
      </c>
      <c r="AA28" s="107">
        <v>1185</v>
      </c>
      <c r="AB28" s="107">
        <v>1187</v>
      </c>
      <c r="AC28" s="48" t="s">
        <v>90</v>
      </c>
      <c r="AD28" s="48" t="s">
        <v>90</v>
      </c>
      <c r="AE28" s="48" t="s">
        <v>90</v>
      </c>
      <c r="AF28" s="106" t="s">
        <v>90</v>
      </c>
      <c r="AG28" s="112">
        <v>48848188</v>
      </c>
      <c r="AH28" s="49">
        <f t="shared" si="9"/>
        <v>1336</v>
      </c>
      <c r="AI28" s="50">
        <f t="shared" si="8"/>
        <v>230.503795721187</v>
      </c>
      <c r="AJ28" s="95">
        <v>1</v>
      </c>
      <c r="AK28" s="95">
        <v>0</v>
      </c>
      <c r="AL28" s="95">
        <v>1</v>
      </c>
      <c r="AM28" s="95">
        <v>1</v>
      </c>
      <c r="AN28" s="95">
        <v>1</v>
      </c>
      <c r="AO28" s="95">
        <v>0</v>
      </c>
      <c r="AP28" s="107">
        <v>11079887</v>
      </c>
      <c r="AQ28" s="107">
        <f t="shared" si="1"/>
        <v>0</v>
      </c>
      <c r="AR28" s="53">
        <v>1.21</v>
      </c>
      <c r="AS28" s="52" t="s">
        <v>113</v>
      </c>
      <c r="AV28" s="58" t="s">
        <v>116</v>
      </c>
      <c r="AW28" s="58">
        <v>101.325</v>
      </c>
      <c r="AY28" s="97"/>
    </row>
    <row r="29" spans="1:51" x14ac:dyDescent="0.25">
      <c r="A29" s="94" t="s">
        <v>130</v>
      </c>
      <c r="B29" s="40">
        <v>2.75</v>
      </c>
      <c r="C29" s="40">
        <v>0.79166666666666896</v>
      </c>
      <c r="D29" s="102">
        <v>4</v>
      </c>
      <c r="E29" s="41">
        <f t="shared" si="0"/>
        <v>2.8169014084507045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135</v>
      </c>
      <c r="P29" s="103">
        <v>134</v>
      </c>
      <c r="Q29" s="103">
        <v>11295216</v>
      </c>
      <c r="R29" s="46">
        <f t="shared" si="4"/>
        <v>5692</v>
      </c>
      <c r="S29" s="47">
        <f t="shared" si="5"/>
        <v>136.608</v>
      </c>
      <c r="T29" s="47">
        <f t="shared" si="6"/>
        <v>5.6920000000000002</v>
      </c>
      <c r="U29" s="104">
        <v>2.9</v>
      </c>
      <c r="V29" s="104">
        <f t="shared" si="7"/>
        <v>2.9</v>
      </c>
      <c r="W29" s="105" t="s">
        <v>127</v>
      </c>
      <c r="X29" s="107">
        <v>1005</v>
      </c>
      <c r="Y29" s="107">
        <v>0</v>
      </c>
      <c r="Z29" s="107">
        <v>1187</v>
      </c>
      <c r="AA29" s="107">
        <v>1185</v>
      </c>
      <c r="AB29" s="107">
        <v>1187</v>
      </c>
      <c r="AC29" s="48" t="s">
        <v>90</v>
      </c>
      <c r="AD29" s="48" t="s">
        <v>90</v>
      </c>
      <c r="AE29" s="48" t="s">
        <v>90</v>
      </c>
      <c r="AF29" s="106" t="s">
        <v>90</v>
      </c>
      <c r="AG29" s="112">
        <v>48849504</v>
      </c>
      <c r="AH29" s="49">
        <f t="shared" si="9"/>
        <v>1316</v>
      </c>
      <c r="AI29" s="50">
        <f t="shared" si="8"/>
        <v>231.20168657765285</v>
      </c>
      <c r="AJ29" s="95">
        <v>1</v>
      </c>
      <c r="AK29" s="95">
        <v>0</v>
      </c>
      <c r="AL29" s="95">
        <v>1</v>
      </c>
      <c r="AM29" s="95">
        <v>1</v>
      </c>
      <c r="AN29" s="95">
        <v>1</v>
      </c>
      <c r="AO29" s="95">
        <v>0</v>
      </c>
      <c r="AP29" s="107">
        <v>11079887</v>
      </c>
      <c r="AQ29" s="107">
        <f t="shared" si="1"/>
        <v>0</v>
      </c>
      <c r="AR29" s="51"/>
      <c r="AS29" s="52" t="s">
        <v>113</v>
      </c>
      <c r="AY29" s="97"/>
    </row>
    <row r="30" spans="1:51" x14ac:dyDescent="0.25">
      <c r="B30" s="40">
        <v>2.7916666666666701</v>
      </c>
      <c r="C30" s="40">
        <v>0.83333333333333703</v>
      </c>
      <c r="D30" s="102">
        <v>4</v>
      </c>
      <c r="E30" s="41">
        <f t="shared" si="0"/>
        <v>2.8169014084507045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134</v>
      </c>
      <c r="P30" s="103">
        <v>136</v>
      </c>
      <c r="Q30" s="103">
        <v>11300957</v>
      </c>
      <c r="R30" s="46">
        <f t="shared" si="4"/>
        <v>5741</v>
      </c>
      <c r="S30" s="47">
        <f t="shared" si="5"/>
        <v>137.78399999999999</v>
      </c>
      <c r="T30" s="47">
        <f t="shared" si="6"/>
        <v>5.7409999999999997</v>
      </c>
      <c r="U30" s="104">
        <v>2.7</v>
      </c>
      <c r="V30" s="104">
        <f t="shared" si="7"/>
        <v>2.7</v>
      </c>
      <c r="W30" s="105" t="s">
        <v>127</v>
      </c>
      <c r="X30" s="107">
        <v>1005</v>
      </c>
      <c r="Y30" s="107">
        <v>0</v>
      </c>
      <c r="Z30" s="107">
        <v>1187</v>
      </c>
      <c r="AA30" s="107">
        <v>1185</v>
      </c>
      <c r="AB30" s="107">
        <v>1187</v>
      </c>
      <c r="AC30" s="48" t="s">
        <v>90</v>
      </c>
      <c r="AD30" s="48" t="s">
        <v>90</v>
      </c>
      <c r="AE30" s="48" t="s">
        <v>90</v>
      </c>
      <c r="AF30" s="106" t="s">
        <v>90</v>
      </c>
      <c r="AG30" s="112">
        <v>48850840</v>
      </c>
      <c r="AH30" s="49">
        <f t="shared" si="9"/>
        <v>1336</v>
      </c>
      <c r="AI30" s="50">
        <f t="shared" si="8"/>
        <v>232.71207106775825</v>
      </c>
      <c r="AJ30" s="95">
        <v>1</v>
      </c>
      <c r="AK30" s="95">
        <v>0</v>
      </c>
      <c r="AL30" s="95">
        <v>1</v>
      </c>
      <c r="AM30" s="95">
        <v>1</v>
      </c>
      <c r="AN30" s="95">
        <v>1</v>
      </c>
      <c r="AO30" s="95">
        <v>0</v>
      </c>
      <c r="AP30" s="107">
        <v>11079887</v>
      </c>
      <c r="AQ30" s="107">
        <f t="shared" si="1"/>
        <v>0</v>
      </c>
      <c r="AR30" s="51"/>
      <c r="AS30" s="52" t="s">
        <v>113</v>
      </c>
      <c r="AV30" s="223" t="s">
        <v>117</v>
      </c>
      <c r="AW30" s="223"/>
      <c r="AY30" s="97"/>
    </row>
    <row r="31" spans="1:51" x14ac:dyDescent="0.25">
      <c r="B31" s="40">
        <v>2.8333333333333299</v>
      </c>
      <c r="C31" s="40">
        <v>0.875000000000004</v>
      </c>
      <c r="D31" s="102">
        <v>4</v>
      </c>
      <c r="E31" s="41">
        <f t="shared" si="0"/>
        <v>2.8169014084507045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130</v>
      </c>
      <c r="P31" s="103">
        <v>138</v>
      </c>
      <c r="Q31" s="103">
        <v>11306661</v>
      </c>
      <c r="R31" s="46">
        <f t="shared" si="4"/>
        <v>5704</v>
      </c>
      <c r="S31" s="47">
        <f t="shared" si="5"/>
        <v>136.89599999999999</v>
      </c>
      <c r="T31" s="47">
        <f t="shared" si="6"/>
        <v>5.7039999999999997</v>
      </c>
      <c r="U31" s="104">
        <v>2.2999999999999998</v>
      </c>
      <c r="V31" s="104">
        <f t="shared" si="7"/>
        <v>2.2999999999999998</v>
      </c>
      <c r="W31" s="105" t="s">
        <v>127</v>
      </c>
      <c r="X31" s="107">
        <v>1055</v>
      </c>
      <c r="Y31" s="107">
        <v>0</v>
      </c>
      <c r="Z31" s="107">
        <v>1187</v>
      </c>
      <c r="AA31" s="107">
        <v>1185</v>
      </c>
      <c r="AB31" s="107">
        <v>1187</v>
      </c>
      <c r="AC31" s="48" t="s">
        <v>90</v>
      </c>
      <c r="AD31" s="48" t="s">
        <v>90</v>
      </c>
      <c r="AE31" s="48" t="s">
        <v>90</v>
      </c>
      <c r="AF31" s="106" t="s">
        <v>90</v>
      </c>
      <c r="AG31" s="112">
        <v>48852188</v>
      </c>
      <c r="AH31" s="49">
        <f t="shared" si="9"/>
        <v>1348</v>
      </c>
      <c r="AI31" s="50">
        <f t="shared" si="8"/>
        <v>236.32538569424966</v>
      </c>
      <c r="AJ31" s="95">
        <v>1</v>
      </c>
      <c r="AK31" s="95">
        <v>0</v>
      </c>
      <c r="AL31" s="95">
        <v>1</v>
      </c>
      <c r="AM31" s="95">
        <v>1</v>
      </c>
      <c r="AN31" s="95">
        <v>1</v>
      </c>
      <c r="AO31" s="95">
        <v>0</v>
      </c>
      <c r="AP31" s="107">
        <v>11079887</v>
      </c>
      <c r="AQ31" s="107">
        <f t="shared" si="1"/>
        <v>0</v>
      </c>
      <c r="AR31" s="51"/>
      <c r="AS31" s="52" t="s">
        <v>113</v>
      </c>
      <c r="AV31" s="59" t="s">
        <v>29</v>
      </c>
      <c r="AW31" s="59" t="s">
        <v>74</v>
      </c>
      <c r="AY31" s="97"/>
    </row>
    <row r="32" spans="1:51" x14ac:dyDescent="0.25">
      <c r="B32" s="40">
        <v>2.875</v>
      </c>
      <c r="C32" s="40">
        <v>0.91666666666667096</v>
      </c>
      <c r="D32" s="102">
        <v>3</v>
      </c>
      <c r="E32" s="41">
        <f t="shared" si="0"/>
        <v>2.1126760563380285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131</v>
      </c>
      <c r="P32" s="103">
        <v>130</v>
      </c>
      <c r="Q32" s="103">
        <v>11312528</v>
      </c>
      <c r="R32" s="46">
        <f t="shared" si="4"/>
        <v>5867</v>
      </c>
      <c r="S32" s="47">
        <f t="shared" si="5"/>
        <v>140.80799999999999</v>
      </c>
      <c r="T32" s="47">
        <f t="shared" si="6"/>
        <v>5.867</v>
      </c>
      <c r="U32" s="104">
        <v>2</v>
      </c>
      <c r="V32" s="104">
        <f t="shared" si="7"/>
        <v>2</v>
      </c>
      <c r="W32" s="105" t="s">
        <v>127</v>
      </c>
      <c r="X32" s="107">
        <v>1045</v>
      </c>
      <c r="Y32" s="107">
        <v>0</v>
      </c>
      <c r="Z32" s="107">
        <v>1187</v>
      </c>
      <c r="AA32" s="107">
        <v>1185</v>
      </c>
      <c r="AB32" s="107">
        <v>1187</v>
      </c>
      <c r="AC32" s="48" t="s">
        <v>90</v>
      </c>
      <c r="AD32" s="48" t="s">
        <v>90</v>
      </c>
      <c r="AE32" s="48" t="s">
        <v>90</v>
      </c>
      <c r="AF32" s="106" t="s">
        <v>90</v>
      </c>
      <c r="AG32" s="112">
        <v>48853600</v>
      </c>
      <c r="AH32" s="49">
        <f t="shared" si="9"/>
        <v>1412</v>
      </c>
      <c r="AI32" s="50">
        <f t="shared" si="8"/>
        <v>240.66814385546274</v>
      </c>
      <c r="AJ32" s="95">
        <v>1</v>
      </c>
      <c r="AK32" s="95">
        <v>0</v>
      </c>
      <c r="AL32" s="95">
        <v>1</v>
      </c>
      <c r="AM32" s="95">
        <v>1</v>
      </c>
      <c r="AN32" s="95">
        <v>1</v>
      </c>
      <c r="AO32" s="95">
        <v>0</v>
      </c>
      <c r="AP32" s="107">
        <v>11079887</v>
      </c>
      <c r="AQ32" s="107">
        <f t="shared" si="1"/>
        <v>0</v>
      </c>
      <c r="AR32" s="53">
        <v>1.1200000000000001</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3</v>
      </c>
      <c r="E33" s="41">
        <f t="shared" si="0"/>
        <v>2.1126760563380285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130</v>
      </c>
      <c r="P33" s="103">
        <v>121</v>
      </c>
      <c r="Q33" s="103">
        <v>11317706</v>
      </c>
      <c r="R33" s="46">
        <f t="shared" si="4"/>
        <v>5178</v>
      </c>
      <c r="S33" s="47">
        <f t="shared" si="5"/>
        <v>124.27200000000001</v>
      </c>
      <c r="T33" s="47">
        <f t="shared" si="6"/>
        <v>5.1779999999999999</v>
      </c>
      <c r="U33" s="104">
        <v>2.4</v>
      </c>
      <c r="V33" s="104">
        <f t="shared" si="7"/>
        <v>2.4</v>
      </c>
      <c r="W33" s="105" t="s">
        <v>131</v>
      </c>
      <c r="X33" s="107">
        <v>0</v>
      </c>
      <c r="Y33" s="107">
        <v>0</v>
      </c>
      <c r="Z33" s="107">
        <v>1187</v>
      </c>
      <c r="AA33" s="107">
        <v>1185</v>
      </c>
      <c r="AB33" s="107">
        <v>1187</v>
      </c>
      <c r="AC33" s="48" t="s">
        <v>90</v>
      </c>
      <c r="AD33" s="48" t="s">
        <v>90</v>
      </c>
      <c r="AE33" s="48" t="s">
        <v>90</v>
      </c>
      <c r="AF33" s="106" t="s">
        <v>90</v>
      </c>
      <c r="AG33" s="112">
        <v>48854832</v>
      </c>
      <c r="AH33" s="49">
        <f t="shared" si="9"/>
        <v>1232</v>
      </c>
      <c r="AI33" s="50">
        <f t="shared" si="8"/>
        <v>237.92970258787176</v>
      </c>
      <c r="AJ33" s="95">
        <v>0</v>
      </c>
      <c r="AK33" s="95">
        <v>0</v>
      </c>
      <c r="AL33" s="95">
        <v>1</v>
      </c>
      <c r="AM33" s="95">
        <v>1</v>
      </c>
      <c r="AN33" s="95">
        <v>1</v>
      </c>
      <c r="AO33" s="95">
        <v>0.3</v>
      </c>
      <c r="AP33" s="107">
        <v>11080063</v>
      </c>
      <c r="AQ33" s="107">
        <f t="shared" si="1"/>
        <v>176</v>
      </c>
      <c r="AR33" s="51"/>
      <c r="AS33" s="52" t="s">
        <v>113</v>
      </c>
      <c r="AY33" s="97"/>
    </row>
    <row r="34" spans="2:51" x14ac:dyDescent="0.25">
      <c r="B34" s="40">
        <v>2.9583333333333299</v>
      </c>
      <c r="C34" s="40">
        <v>1</v>
      </c>
      <c r="D34" s="102">
        <v>3</v>
      </c>
      <c r="E34" s="41">
        <f t="shared" si="0"/>
        <v>2.1126760563380285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132</v>
      </c>
      <c r="P34" s="103">
        <v>119</v>
      </c>
      <c r="Q34" s="103">
        <v>11322716</v>
      </c>
      <c r="R34" s="46">
        <f t="shared" si="4"/>
        <v>5010</v>
      </c>
      <c r="S34" s="47">
        <f t="shared" si="5"/>
        <v>120.24</v>
      </c>
      <c r="T34" s="47">
        <f t="shared" si="6"/>
        <v>5.01</v>
      </c>
      <c r="U34" s="104">
        <v>2.8</v>
      </c>
      <c r="V34" s="104">
        <f t="shared" si="7"/>
        <v>2.8</v>
      </c>
      <c r="W34" s="105" t="s">
        <v>131</v>
      </c>
      <c r="X34" s="107">
        <v>0</v>
      </c>
      <c r="Y34" s="107">
        <v>0</v>
      </c>
      <c r="Z34" s="107">
        <v>1187</v>
      </c>
      <c r="AA34" s="107">
        <v>1185</v>
      </c>
      <c r="AB34" s="107">
        <v>1187</v>
      </c>
      <c r="AC34" s="48" t="s">
        <v>90</v>
      </c>
      <c r="AD34" s="48" t="s">
        <v>90</v>
      </c>
      <c r="AE34" s="48" t="s">
        <v>90</v>
      </c>
      <c r="AF34" s="106" t="s">
        <v>90</v>
      </c>
      <c r="AG34" s="112">
        <v>48856044</v>
      </c>
      <c r="AH34" s="49">
        <f t="shared" si="9"/>
        <v>1212</v>
      </c>
      <c r="AI34" s="50">
        <f t="shared" si="8"/>
        <v>241.91616766467067</v>
      </c>
      <c r="AJ34" s="95">
        <v>0</v>
      </c>
      <c r="AK34" s="95">
        <v>0</v>
      </c>
      <c r="AL34" s="95">
        <v>1</v>
      </c>
      <c r="AM34" s="95">
        <v>1</v>
      </c>
      <c r="AN34" s="95">
        <v>1</v>
      </c>
      <c r="AO34" s="95">
        <v>0.3</v>
      </c>
      <c r="AP34" s="107">
        <v>11080275</v>
      </c>
      <c r="AQ34" s="107">
        <f t="shared" si="1"/>
        <v>212</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130430</v>
      </c>
      <c r="S35" s="65">
        <f>AVERAGE(S11:S34)</f>
        <v>130.43000000000004</v>
      </c>
      <c r="T35" s="65">
        <f>SUM(T11:T34)</f>
        <v>130.43</v>
      </c>
      <c r="U35" s="104"/>
      <c r="V35" s="91"/>
      <c r="W35" s="57"/>
      <c r="X35" s="85"/>
      <c r="Y35" s="86"/>
      <c r="Z35" s="86"/>
      <c r="AA35" s="86"/>
      <c r="AB35" s="87"/>
      <c r="AC35" s="85"/>
      <c r="AD35" s="86"/>
      <c r="AE35" s="87"/>
      <c r="AF35" s="88"/>
      <c r="AG35" s="66">
        <f>AG34-AG10</f>
        <v>30540</v>
      </c>
      <c r="AH35" s="67">
        <f>SUM(AH11:AH34)</f>
        <v>30540</v>
      </c>
      <c r="AI35" s="68">
        <f>$AH$35/$T35</f>
        <v>234.14858544813308</v>
      </c>
      <c r="AJ35" s="95"/>
      <c r="AK35" s="95"/>
      <c r="AL35" s="95"/>
      <c r="AM35" s="95"/>
      <c r="AN35" s="95"/>
      <c r="AO35" s="69"/>
      <c r="AP35" s="70">
        <f>AP34-AP10</f>
        <v>3353</v>
      </c>
      <c r="AQ35" s="71">
        <f>SUM(AQ11:AQ34)</f>
        <v>3353</v>
      </c>
      <c r="AR35" s="72">
        <f>AVERAGE(AR11:AR34)</f>
        <v>1.1516666666666666</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239</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178</v>
      </c>
      <c r="C44" s="99"/>
      <c r="D44" s="99"/>
      <c r="E44" s="99"/>
      <c r="F44" s="239"/>
      <c r="G44" s="23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239"/>
      <c r="D45" s="239"/>
      <c r="E45" s="239"/>
      <c r="F45" s="239"/>
      <c r="G45" s="23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24" t="s">
        <v>180</v>
      </c>
      <c r="C46" s="239"/>
      <c r="D46" s="239"/>
      <c r="E46" s="239"/>
      <c r="F46" s="239"/>
      <c r="G46" s="239"/>
      <c r="H46" s="23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174</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244</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8" t="s">
        <v>139</v>
      </c>
      <c r="C53" s="130"/>
      <c r="D53" s="130"/>
      <c r="E53" s="130"/>
      <c r="F53" s="130"/>
      <c r="G53" s="130"/>
      <c r="H53" s="130"/>
      <c r="I53" s="131"/>
      <c r="J53" s="131"/>
      <c r="K53" s="131"/>
      <c r="L53" s="131"/>
      <c r="M53" s="131"/>
      <c r="N53" s="131"/>
      <c r="O53" s="131"/>
      <c r="P53" s="131"/>
      <c r="Q53" s="131"/>
      <c r="R53" s="131"/>
      <c r="S53" s="170"/>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227</v>
      </c>
      <c r="C54" s="99"/>
      <c r="D54" s="99"/>
      <c r="E54" s="99"/>
      <c r="F54" s="99"/>
      <c r="G54" s="99"/>
      <c r="H54" s="99"/>
      <c r="I54" s="100"/>
      <c r="J54" s="100"/>
      <c r="K54" s="100"/>
      <c r="L54" s="100"/>
      <c r="M54" s="100"/>
      <c r="N54" s="100"/>
      <c r="O54" s="100"/>
      <c r="P54" s="100"/>
      <c r="Q54" s="100"/>
      <c r="R54" s="100"/>
      <c r="S54" s="156"/>
      <c r="T54" s="83"/>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99"/>
      <c r="H55" s="99"/>
      <c r="I55" s="100"/>
      <c r="J55" s="100"/>
      <c r="K55" s="100"/>
      <c r="L55" s="100"/>
      <c r="M55" s="100"/>
      <c r="N55" s="100"/>
      <c r="O55" s="100"/>
      <c r="P55" s="100"/>
      <c r="Q55" s="100"/>
      <c r="R55" s="100"/>
      <c r="S55" s="156"/>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228</v>
      </c>
      <c r="C56" s="99"/>
      <c r="D56" s="99"/>
      <c r="E56" s="99"/>
      <c r="F56" s="99"/>
      <c r="G56" s="99"/>
      <c r="H56" s="99"/>
      <c r="I56" s="100"/>
      <c r="J56" s="100"/>
      <c r="K56" s="100"/>
      <c r="L56" s="100"/>
      <c r="M56" s="100"/>
      <c r="N56" s="100"/>
      <c r="O56" s="100"/>
      <c r="P56" s="100"/>
      <c r="Q56" s="100"/>
      <c r="R56" s="100"/>
      <c r="S56" s="83"/>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4"/>
      <c r="C57" s="99"/>
      <c r="D57" s="99"/>
      <c r="E57" s="99"/>
      <c r="F57" s="99"/>
      <c r="G57" s="99"/>
      <c r="H57" s="99"/>
      <c r="I57" s="100"/>
      <c r="J57" s="100"/>
      <c r="K57" s="100"/>
      <c r="L57" s="100"/>
      <c r="M57" s="100"/>
      <c r="N57" s="100"/>
      <c r="O57" s="100"/>
      <c r="P57" s="100"/>
      <c r="Q57" s="100"/>
      <c r="R57" s="100"/>
      <c r="S57" s="83"/>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81"/>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81"/>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149"/>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A70" s="98"/>
      <c r="B70" s="117"/>
      <c r="C70" s="115"/>
      <c r="D70" s="109"/>
      <c r="E70" s="115"/>
      <c r="F70" s="115"/>
      <c r="G70" s="99"/>
      <c r="H70" s="99"/>
      <c r="I70" s="99"/>
      <c r="J70" s="100"/>
      <c r="K70" s="100"/>
      <c r="L70" s="100"/>
      <c r="M70" s="100"/>
      <c r="N70" s="100"/>
      <c r="O70" s="100"/>
      <c r="P70" s="100"/>
      <c r="Q70" s="100"/>
      <c r="R70" s="100"/>
      <c r="S70" s="100"/>
      <c r="T70" s="101"/>
      <c r="U70" s="79"/>
      <c r="V70" s="79"/>
      <c r="AS70" s="94"/>
      <c r="AT70" s="94"/>
      <c r="AU70" s="94"/>
      <c r="AV70" s="94"/>
      <c r="AW70" s="94"/>
      <c r="AX70" s="94"/>
      <c r="AY70" s="94"/>
    </row>
    <row r="71" spans="1:51" x14ac:dyDescent="0.25">
      <c r="A71" s="98"/>
      <c r="B71" s="118"/>
      <c r="C71" s="119"/>
      <c r="D71" s="120"/>
      <c r="E71" s="119"/>
      <c r="F71" s="119"/>
      <c r="G71" s="119"/>
      <c r="H71" s="119"/>
      <c r="I71" s="119"/>
      <c r="J71" s="121"/>
      <c r="K71" s="121"/>
      <c r="L71" s="121"/>
      <c r="M71" s="121"/>
      <c r="N71" s="121"/>
      <c r="O71" s="121"/>
      <c r="P71" s="121"/>
      <c r="Q71" s="121"/>
      <c r="R71" s="121"/>
      <c r="S71" s="121"/>
      <c r="T71" s="122"/>
      <c r="U71" s="123"/>
      <c r="V71" s="123"/>
      <c r="AS71" s="94"/>
      <c r="AT71" s="94"/>
      <c r="AU71" s="94"/>
      <c r="AV71" s="94"/>
      <c r="AW71" s="94"/>
      <c r="AX71" s="94"/>
      <c r="AY71" s="94"/>
    </row>
    <row r="72" spans="1:51" x14ac:dyDescent="0.25">
      <c r="A72" s="98"/>
      <c r="B72" s="118"/>
      <c r="C72" s="119"/>
      <c r="D72" s="120"/>
      <c r="E72" s="119"/>
      <c r="F72" s="119"/>
      <c r="G72" s="119"/>
      <c r="H72" s="119"/>
      <c r="I72" s="119"/>
      <c r="J72" s="121"/>
      <c r="K72" s="121"/>
      <c r="L72" s="121"/>
      <c r="M72" s="121"/>
      <c r="N72" s="121"/>
      <c r="O72" s="121"/>
      <c r="P72" s="121"/>
      <c r="Q72" s="121"/>
      <c r="R72" s="121"/>
      <c r="S72" s="121"/>
      <c r="T72" s="122"/>
      <c r="U72" s="123"/>
      <c r="V72" s="123"/>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O74" s="12"/>
      <c r="P74" s="96"/>
      <c r="Q74" s="96"/>
      <c r="AS74" s="94"/>
      <c r="AT74" s="94"/>
      <c r="AU74" s="94"/>
      <c r="AV74" s="94"/>
      <c r="AW74" s="94"/>
      <c r="AX74" s="94"/>
      <c r="AY74" s="94"/>
    </row>
    <row r="75" spans="1:51" x14ac:dyDescent="0.25">
      <c r="O75" s="12"/>
      <c r="P75" s="96"/>
      <c r="Q75" s="96"/>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R77" s="96"/>
      <c r="S77" s="96"/>
      <c r="AS77" s="94"/>
      <c r="AT77" s="94"/>
      <c r="AU77" s="94"/>
      <c r="AV77" s="94"/>
      <c r="AW77" s="94"/>
      <c r="AX77" s="94"/>
      <c r="AY77" s="94"/>
    </row>
    <row r="78" spans="1:51" x14ac:dyDescent="0.25">
      <c r="O78" s="12"/>
      <c r="P78" s="96"/>
      <c r="Q78" s="96"/>
      <c r="R78" s="96"/>
      <c r="S78" s="96"/>
      <c r="T78" s="96"/>
      <c r="AS78" s="94"/>
      <c r="AT78" s="94"/>
      <c r="AU78" s="94"/>
      <c r="AV78" s="94"/>
      <c r="AW78" s="94"/>
      <c r="AX78" s="94"/>
      <c r="AY78" s="94"/>
    </row>
    <row r="79" spans="1:51" x14ac:dyDescent="0.25">
      <c r="O79" s="12"/>
      <c r="P79" s="96"/>
      <c r="Q79" s="96"/>
      <c r="R79" s="96"/>
      <c r="S79" s="96"/>
      <c r="T79" s="96"/>
      <c r="AS79" s="94"/>
      <c r="AT79" s="94"/>
      <c r="AU79" s="94"/>
      <c r="AV79" s="94"/>
      <c r="AW79" s="94"/>
      <c r="AX79" s="94"/>
      <c r="AY79" s="94"/>
    </row>
    <row r="80" spans="1:51" x14ac:dyDescent="0.25">
      <c r="O80" s="12"/>
      <c r="P80" s="96"/>
      <c r="T80" s="96"/>
      <c r="AS80" s="94"/>
      <c r="AT80" s="94"/>
      <c r="AU80" s="94"/>
      <c r="AV80" s="94"/>
      <c r="AW80" s="94"/>
      <c r="AX80" s="94"/>
      <c r="AY80" s="94"/>
    </row>
    <row r="81" spans="15:51" x14ac:dyDescent="0.25">
      <c r="O81" s="96"/>
      <c r="Q81" s="96"/>
      <c r="R81" s="96"/>
      <c r="S81" s="96"/>
      <c r="AS81" s="94"/>
      <c r="AT81" s="94"/>
      <c r="AU81" s="94"/>
      <c r="AV81" s="94"/>
      <c r="AW81" s="94"/>
      <c r="AX81" s="94"/>
      <c r="AY81" s="94"/>
    </row>
    <row r="82" spans="15:51" x14ac:dyDescent="0.25">
      <c r="O82" s="12"/>
      <c r="P82" s="96"/>
      <c r="Q82" s="96"/>
      <c r="R82" s="96"/>
      <c r="S82" s="96"/>
      <c r="T82" s="96"/>
      <c r="AS82" s="94"/>
      <c r="AT82" s="94"/>
      <c r="AU82" s="94"/>
      <c r="AV82" s="94"/>
      <c r="AW82" s="94"/>
      <c r="AX82" s="94"/>
      <c r="AY82" s="94"/>
    </row>
    <row r="83" spans="15:51" x14ac:dyDescent="0.25">
      <c r="O83" s="12"/>
      <c r="P83" s="96"/>
      <c r="Q83" s="96"/>
      <c r="R83" s="96"/>
      <c r="S83" s="96"/>
      <c r="T83" s="96"/>
      <c r="U83" s="96"/>
      <c r="AS83" s="94"/>
      <c r="AT83" s="94"/>
      <c r="AU83" s="94"/>
      <c r="AV83" s="94"/>
      <c r="AW83" s="94"/>
      <c r="AX83" s="94"/>
      <c r="AY83" s="94"/>
    </row>
    <row r="84" spans="15:51" x14ac:dyDescent="0.25">
      <c r="O84" s="12"/>
      <c r="P84" s="96"/>
      <c r="T84" s="96"/>
      <c r="U84" s="96"/>
      <c r="AS84" s="94"/>
      <c r="AT84" s="94"/>
      <c r="AU84" s="94"/>
      <c r="AV84" s="94"/>
      <c r="AW84" s="94"/>
      <c r="AX84" s="94"/>
      <c r="AY84" s="94"/>
    </row>
    <row r="96" spans="15:51" x14ac:dyDescent="0.25">
      <c r="AS96" s="94"/>
      <c r="AT96" s="94"/>
      <c r="AU96" s="94"/>
      <c r="AV96" s="94"/>
      <c r="AW96" s="94"/>
      <c r="AX96" s="94"/>
      <c r="AY96" s="94"/>
    </row>
  </sheetData>
  <protectedRanges>
    <protectedRange sqref="S70:T73"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0:R73" name="Range2_12_1_6_1_1"/>
    <protectedRange sqref="L70:M73" name="Range2_2_12_1_7_1_1"/>
    <protectedRange sqref="AS11:AS15" name="Range1_4_1_1_1_1"/>
    <protectedRange sqref="J11:J15 J26:J34" name="Range1_1_2_1_10_1_1_1_1"/>
    <protectedRange sqref="S38:S69" name="Range2_12_3_1_1_1_1"/>
    <protectedRange sqref="D38:H38 N57:R69 N38:R52" name="Range2_12_1_3_1_1_1_1"/>
    <protectedRange sqref="I38:M38 E57:M69 E39:M43 E45:M52 F44:M44" name="Range2_2_12_1_6_1_1_1_1"/>
    <protectedRange sqref="D57:D69 D39:D43 D45:D52" name="Range2_1_1_1_1_11_1_1_1_1_1_1"/>
    <protectedRange sqref="C57:C69 C39:C43 C45: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0:K73" name="Range2_2_12_1_4_1_1_1_1_1_1_1_1_1_1_1_1_1_1_1"/>
    <protectedRange sqref="I70:I73" name="Range2_2_12_1_7_1_1_2_2_1_2"/>
    <protectedRange sqref="F70:H73" name="Range2_2_12_1_3_1_2_1_1_1_1_2_1_1_1_1_1_1_1_1_1_1_1"/>
    <protectedRange sqref="E70:E73"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Q10" name="Range1_16_3_1_1_1_1_1_4"/>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4" name="Range2_2_12_1_6_1_1_1_1_2"/>
    <protectedRange sqref="D44" name="Range2_1_1_1_1_11_1_1_1_1_1_1_2"/>
    <protectedRange sqref="C44" name="Range2_1_2_1_1_1_1_1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N56:R56" name="Range2_12_1_3_1_1_1_1_2_1_2_2_2_2_2_2_2_2_2"/>
    <protectedRange sqref="I56:M56" name="Range2_2_12_1_6_1_1_1_1_3_1_2_2_2_3_2_2_2_2_2"/>
    <protectedRange sqref="E56:H56" name="Range2_2_12_1_6_1_1_1_1_2_2_1_2_2_2_2_2_2_2_2_2"/>
    <protectedRange sqref="D56" name="Range2_1_1_1_1_11_1_1_1_1_1_1_2_2_1_2_2_2_2_2_2_2_2_2"/>
    <protectedRange sqref="N55:R55" name="Range2_12_1_3_1_1_1_1_2_1_2_2_2_2_2_2_3_2_2_2_2_2"/>
    <protectedRange sqref="I55:M55" name="Range2_2_12_1_6_1_1_1_1_3_1_2_2_2_3_2_2_3_2_2_2_2_2"/>
    <protectedRange sqref="G55:H55" name="Range2_2_12_1_6_1_1_1_1_2_2_1_2_2_2_2_2_2_3_2_2_2_2_2"/>
    <protectedRange sqref="E55:F55" name="Range2_2_12_1_6_1_1_1_1_3_1_2_2_2_1_2_2_2_2_2_2_2_2_2_2_2_2"/>
    <protectedRange sqref="D55" name="Range2_1_1_1_1_11_1_1_1_1_1_1_3_1_2_2_2_1_2_2_2_2_2_2_2_2_2_2_2_2"/>
    <protectedRange sqref="N53:R54" name="Range2_12_1_3_1_1_1_1_2_1_2_2_2_2_2_2_3_2_2_2_2_2_2_2"/>
    <protectedRange sqref="I53:M54" name="Range2_2_12_1_6_1_1_1_1_3_1_2_2_2_3_2_2_3_2_2_2_2_2_2_2"/>
    <protectedRange sqref="E53:H53 G54:H54" name="Range2_2_12_1_6_1_1_1_1_2_2_1_2_2_2_2_2_2_3_2_2_2_2_2_2_2"/>
    <protectedRange sqref="D53" name="Range2_1_1_1_1_11_1_1_1_1_1_1_2_2_1_2_2_2_2_2_2_3_2_2_2_2_2_2_2"/>
    <protectedRange sqref="E54:F54" name="Range2_2_12_1_6_1_1_1_1_3_1_2_2_2_1_2_2_2_2_2_2_2_2_2_2_2_2_2_2"/>
    <protectedRange sqref="D54" name="Range2_1_1_1_1_11_1_1_1_1_1_1_3_1_2_2_2_1_2_2_2_2_2_2_2_2_2_2_2_2_2_2"/>
    <protectedRange sqref="C53" name="Range2_1_2_1_1_1_1_1_2_1_2_1_2_2_2_2_2_2_3_2_2_2_2_2_2_2"/>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7"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C56" name="Range2_1_2_1_1_1_1_1_2_1_2_1_2_2_2_2_2_2_2_2_2_2"/>
    <protectedRange sqref="C55" name="Range2_1_2_1_1_1_1_1_3_1_2_2_1_2_1_2_2_2_2_2_2_2_2_2_2_2_2_2"/>
    <protectedRange sqref="C54" name="Range2_1_2_1_1_1_1_1_3_1_2_2_1_2_1_2_2_2_2_2_2_2_2_2_2_2_2_2_2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X11:Y34 AC11:AE34 AA11:AA34">
    <cfRule type="containsText" dxfId="101" priority="36" operator="containsText" text="N/A">
      <formula>NOT(ISERROR(SEARCH("N/A",X11)))</formula>
    </cfRule>
    <cfRule type="cellIs" dxfId="100" priority="49" operator="equal">
      <formula>0</formula>
    </cfRule>
  </conditionalFormatting>
  <conditionalFormatting sqref="X11:Y34 AC11:AE34 AA11:AA34">
    <cfRule type="cellIs" dxfId="99" priority="48" operator="greaterThanOrEqual">
      <formula>1185</formula>
    </cfRule>
  </conditionalFormatting>
  <conditionalFormatting sqref="X11:Y34 AC11:AE34 AA11:AA34">
    <cfRule type="cellIs" dxfId="98" priority="47" operator="between">
      <formula>0.1</formula>
      <formula>1184</formula>
    </cfRule>
  </conditionalFormatting>
  <conditionalFormatting sqref="X8">
    <cfRule type="cellIs" dxfId="97" priority="46" operator="equal">
      <formula>0</formula>
    </cfRule>
  </conditionalFormatting>
  <conditionalFormatting sqref="X8">
    <cfRule type="cellIs" dxfId="96" priority="45" operator="greaterThan">
      <formula>1179</formula>
    </cfRule>
  </conditionalFormatting>
  <conditionalFormatting sqref="X8">
    <cfRule type="cellIs" dxfId="95" priority="44" operator="greaterThan">
      <formula>99</formula>
    </cfRule>
  </conditionalFormatting>
  <conditionalFormatting sqref="X8">
    <cfRule type="cellIs" dxfId="94" priority="43" operator="greaterThan">
      <formula>0.99</formula>
    </cfRule>
  </conditionalFormatting>
  <conditionalFormatting sqref="AB8">
    <cfRule type="cellIs" dxfId="93" priority="42" operator="equal">
      <formula>0</formula>
    </cfRule>
  </conditionalFormatting>
  <conditionalFormatting sqref="AB8">
    <cfRule type="cellIs" dxfId="92" priority="41" operator="greaterThan">
      <formula>1179</formula>
    </cfRule>
  </conditionalFormatting>
  <conditionalFormatting sqref="AB8">
    <cfRule type="cellIs" dxfId="91" priority="40" operator="greaterThan">
      <formula>99</formula>
    </cfRule>
  </conditionalFormatting>
  <conditionalFormatting sqref="AB8">
    <cfRule type="cellIs" dxfId="90" priority="39" operator="greaterThan">
      <formula>0.99</formula>
    </cfRule>
  </conditionalFormatting>
  <conditionalFormatting sqref="AH11:AH31">
    <cfRule type="cellIs" dxfId="89" priority="37" operator="greaterThan">
      <formula>$AH$8</formula>
    </cfRule>
    <cfRule type="cellIs" dxfId="88" priority="38" operator="greaterThan">
      <formula>$AH$8</formula>
    </cfRule>
  </conditionalFormatting>
  <conditionalFormatting sqref="AB11:AB34">
    <cfRule type="containsText" dxfId="87" priority="32" operator="containsText" text="N/A">
      <formula>NOT(ISERROR(SEARCH("N/A",AB11)))</formula>
    </cfRule>
    <cfRule type="cellIs" dxfId="86" priority="35" operator="equal">
      <formula>0</formula>
    </cfRule>
  </conditionalFormatting>
  <conditionalFormatting sqref="AB11:AB34">
    <cfRule type="cellIs" dxfId="85" priority="34" operator="greaterThanOrEqual">
      <formula>1185</formula>
    </cfRule>
  </conditionalFormatting>
  <conditionalFormatting sqref="AB11:AB34">
    <cfRule type="cellIs" dxfId="84" priority="33" operator="between">
      <formula>0.1</formula>
      <formula>1184</formula>
    </cfRule>
  </conditionalFormatting>
  <conditionalFormatting sqref="AO11:AO34 AN11:AN35">
    <cfRule type="cellIs" dxfId="83" priority="31" operator="equal">
      <formula>0</formula>
    </cfRule>
  </conditionalFormatting>
  <conditionalFormatting sqref="AO11:AO34 AN11:AN35">
    <cfRule type="cellIs" dxfId="82" priority="30" operator="greaterThan">
      <formula>1179</formula>
    </cfRule>
  </conditionalFormatting>
  <conditionalFormatting sqref="AO11:AO34 AN11:AN35">
    <cfRule type="cellIs" dxfId="81" priority="29" operator="greaterThan">
      <formula>99</formula>
    </cfRule>
  </conditionalFormatting>
  <conditionalFormatting sqref="AO11:AO34 AN11:AN35">
    <cfRule type="cellIs" dxfId="80" priority="28" operator="greaterThan">
      <formula>0.99</formula>
    </cfRule>
  </conditionalFormatting>
  <conditionalFormatting sqref="AQ11:AQ34">
    <cfRule type="cellIs" dxfId="79" priority="27" operator="equal">
      <formula>0</formula>
    </cfRule>
  </conditionalFormatting>
  <conditionalFormatting sqref="AQ11:AQ34">
    <cfRule type="cellIs" dxfId="78" priority="26" operator="greaterThan">
      <formula>1179</formula>
    </cfRule>
  </conditionalFormatting>
  <conditionalFormatting sqref="AQ11:AQ34">
    <cfRule type="cellIs" dxfId="77" priority="25" operator="greaterThan">
      <formula>99</formula>
    </cfRule>
  </conditionalFormatting>
  <conditionalFormatting sqref="AQ11:AQ34">
    <cfRule type="cellIs" dxfId="76" priority="24" operator="greaterThan">
      <formula>0.99</formula>
    </cfRule>
  </conditionalFormatting>
  <conditionalFormatting sqref="Z11:Z34">
    <cfRule type="containsText" dxfId="75" priority="20" operator="containsText" text="N/A">
      <formula>NOT(ISERROR(SEARCH("N/A",Z11)))</formula>
    </cfRule>
    <cfRule type="cellIs" dxfId="74" priority="23" operator="equal">
      <formula>0</formula>
    </cfRule>
  </conditionalFormatting>
  <conditionalFormatting sqref="Z11:Z34">
    <cfRule type="cellIs" dxfId="73" priority="22" operator="greaterThanOrEqual">
      <formula>1185</formula>
    </cfRule>
  </conditionalFormatting>
  <conditionalFormatting sqref="Z11:Z34">
    <cfRule type="cellIs" dxfId="72" priority="21" operator="between">
      <formula>0.1</formula>
      <formula>1184</formula>
    </cfRule>
  </conditionalFormatting>
  <conditionalFormatting sqref="AJ11:AN35">
    <cfRule type="cellIs" dxfId="71" priority="19" operator="equal">
      <formula>0</formula>
    </cfRule>
  </conditionalFormatting>
  <conditionalFormatting sqref="AJ11:AN35">
    <cfRule type="cellIs" dxfId="70" priority="18" operator="greaterThan">
      <formula>1179</formula>
    </cfRule>
  </conditionalFormatting>
  <conditionalFormatting sqref="AJ11:AN35">
    <cfRule type="cellIs" dxfId="69" priority="17" operator="greaterThan">
      <formula>99</formula>
    </cfRule>
  </conditionalFormatting>
  <conditionalFormatting sqref="AJ11:AN35">
    <cfRule type="cellIs" dxfId="68" priority="16" operator="greaterThan">
      <formula>0.99</formula>
    </cfRule>
  </conditionalFormatting>
  <conditionalFormatting sqref="AP11:AP34">
    <cfRule type="cellIs" dxfId="67" priority="15" operator="equal">
      <formula>0</formula>
    </cfRule>
  </conditionalFormatting>
  <conditionalFormatting sqref="AP11:AP34">
    <cfRule type="cellIs" dxfId="66" priority="14" operator="greaterThan">
      <formula>1179</formula>
    </cfRule>
  </conditionalFormatting>
  <conditionalFormatting sqref="AP11:AP34">
    <cfRule type="cellIs" dxfId="65" priority="13" operator="greaterThan">
      <formula>99</formula>
    </cfRule>
  </conditionalFormatting>
  <conditionalFormatting sqref="AP11:AP34">
    <cfRule type="cellIs" dxfId="64" priority="12" operator="greaterThan">
      <formula>0.99</formula>
    </cfRule>
  </conditionalFormatting>
  <conditionalFormatting sqref="AH32:AH34">
    <cfRule type="cellIs" dxfId="63" priority="10" operator="greaterThan">
      <formula>$AH$8</formula>
    </cfRule>
    <cfRule type="cellIs" dxfId="62" priority="11" operator="greaterThan">
      <formula>$AH$8</formula>
    </cfRule>
  </conditionalFormatting>
  <conditionalFormatting sqref="AI11:AI34">
    <cfRule type="cellIs" dxfId="61" priority="9" operator="greaterThan">
      <formula>$AI$8</formula>
    </cfRule>
  </conditionalFormatting>
  <conditionalFormatting sqref="AL32:AN34 AL11:AL34">
    <cfRule type="cellIs" dxfId="60" priority="8" operator="equal">
      <formula>0</formula>
    </cfRule>
  </conditionalFormatting>
  <conditionalFormatting sqref="AL32:AN34 AL11:AL34">
    <cfRule type="cellIs" dxfId="59" priority="7" operator="greaterThan">
      <formula>1179</formula>
    </cfRule>
  </conditionalFormatting>
  <conditionalFormatting sqref="AL32:AN34 AL11:AL34">
    <cfRule type="cellIs" dxfId="58" priority="6" operator="greaterThan">
      <formula>99</formula>
    </cfRule>
  </conditionalFormatting>
  <conditionalFormatting sqref="AL32:AN34 AL11:AL34">
    <cfRule type="cellIs" dxfId="57" priority="5" operator="greaterThan">
      <formula>0.99</formula>
    </cfRule>
  </conditionalFormatting>
  <conditionalFormatting sqref="AM16:AM34">
    <cfRule type="cellIs" dxfId="56" priority="4" operator="equal">
      <formula>0</formula>
    </cfRule>
  </conditionalFormatting>
  <conditionalFormatting sqref="AM16:AM34">
    <cfRule type="cellIs" dxfId="55" priority="3" operator="greaterThan">
      <formula>1179</formula>
    </cfRule>
  </conditionalFormatting>
  <conditionalFormatting sqref="AM16:AM34">
    <cfRule type="cellIs" dxfId="54" priority="2" operator="greaterThan">
      <formula>99</formula>
    </cfRule>
  </conditionalFormatting>
  <conditionalFormatting sqref="AM16:AM34">
    <cfRule type="cellIs" dxfId="53"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tabSelected="1" showWhiteSpace="0" topLeftCell="X19" zoomScaleNormal="100" workbookViewId="0">
      <selection activeCell="AP35" sqref="AP35"/>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124</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87"/>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90" t="s">
        <v>10</v>
      </c>
      <c r="I7" s="108" t="s">
        <v>11</v>
      </c>
      <c r="J7" s="108" t="s">
        <v>12</v>
      </c>
      <c r="K7" s="108" t="s">
        <v>13</v>
      </c>
      <c r="L7" s="12"/>
      <c r="M7" s="12"/>
      <c r="N7" s="12"/>
      <c r="O7" s="190"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42582</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30408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88" t="s">
        <v>51</v>
      </c>
      <c r="V9" s="188" t="s">
        <v>52</v>
      </c>
      <c r="W9" s="233" t="s">
        <v>53</v>
      </c>
      <c r="X9" s="234" t="s">
        <v>54</v>
      </c>
      <c r="Y9" s="235"/>
      <c r="Z9" s="235"/>
      <c r="AA9" s="235"/>
      <c r="AB9" s="235"/>
      <c r="AC9" s="235"/>
      <c r="AD9" s="235"/>
      <c r="AE9" s="236"/>
      <c r="AF9" s="186" t="s">
        <v>55</v>
      </c>
      <c r="AG9" s="186" t="s">
        <v>56</v>
      </c>
      <c r="AH9" s="222" t="s">
        <v>57</v>
      </c>
      <c r="AI9" s="237" t="s">
        <v>58</v>
      </c>
      <c r="AJ9" s="188" t="s">
        <v>59</v>
      </c>
      <c r="AK9" s="188" t="s">
        <v>60</v>
      </c>
      <c r="AL9" s="188" t="s">
        <v>61</v>
      </c>
      <c r="AM9" s="188" t="s">
        <v>62</v>
      </c>
      <c r="AN9" s="188" t="s">
        <v>63</v>
      </c>
      <c r="AO9" s="188" t="s">
        <v>64</v>
      </c>
      <c r="AP9" s="188" t="s">
        <v>65</v>
      </c>
      <c r="AQ9" s="220" t="s">
        <v>66</v>
      </c>
      <c r="AR9" s="188" t="s">
        <v>67</v>
      </c>
      <c r="AS9" s="222" t="s">
        <v>68</v>
      </c>
      <c r="AV9" s="35" t="s">
        <v>69</v>
      </c>
      <c r="AW9" s="35" t="s">
        <v>70</v>
      </c>
      <c r="AY9" s="36" t="s">
        <v>71</v>
      </c>
    </row>
    <row r="10" spans="2:51" x14ac:dyDescent="0.25">
      <c r="B10" s="188" t="s">
        <v>72</v>
      </c>
      <c r="C10" s="188" t="s">
        <v>73</v>
      </c>
      <c r="D10" s="188" t="s">
        <v>74</v>
      </c>
      <c r="E10" s="188" t="s">
        <v>75</v>
      </c>
      <c r="F10" s="188" t="s">
        <v>74</v>
      </c>
      <c r="G10" s="188" t="s">
        <v>75</v>
      </c>
      <c r="H10" s="216"/>
      <c r="I10" s="188" t="s">
        <v>75</v>
      </c>
      <c r="J10" s="188" t="s">
        <v>75</v>
      </c>
      <c r="K10" s="188" t="s">
        <v>75</v>
      </c>
      <c r="L10" s="28" t="s">
        <v>29</v>
      </c>
      <c r="M10" s="219"/>
      <c r="N10" s="28" t="s">
        <v>29</v>
      </c>
      <c r="O10" s="221"/>
      <c r="P10" s="221"/>
      <c r="Q10" s="1">
        <f>'JULY 30'!Q34</f>
        <v>11322716</v>
      </c>
      <c r="R10" s="230"/>
      <c r="S10" s="231"/>
      <c r="T10" s="232"/>
      <c r="U10" s="188" t="s">
        <v>75</v>
      </c>
      <c r="V10" s="188" t="s">
        <v>75</v>
      </c>
      <c r="W10" s="233"/>
      <c r="X10" s="37" t="s">
        <v>76</v>
      </c>
      <c r="Y10" s="37" t="s">
        <v>77</v>
      </c>
      <c r="Z10" s="37" t="s">
        <v>78</v>
      </c>
      <c r="AA10" s="37" t="s">
        <v>79</v>
      </c>
      <c r="AB10" s="37" t="s">
        <v>80</v>
      </c>
      <c r="AC10" s="37" t="s">
        <v>81</v>
      </c>
      <c r="AD10" s="37" t="s">
        <v>82</v>
      </c>
      <c r="AE10" s="37" t="s">
        <v>83</v>
      </c>
      <c r="AF10" s="38"/>
      <c r="AG10" s="1">
        <f>'JULY 30'!AG34</f>
        <v>48856044</v>
      </c>
      <c r="AH10" s="222"/>
      <c r="AI10" s="238"/>
      <c r="AJ10" s="188" t="s">
        <v>84</v>
      </c>
      <c r="AK10" s="188" t="s">
        <v>84</v>
      </c>
      <c r="AL10" s="188" t="s">
        <v>84</v>
      </c>
      <c r="AM10" s="188" t="s">
        <v>84</v>
      </c>
      <c r="AN10" s="188" t="s">
        <v>84</v>
      </c>
      <c r="AO10" s="188" t="s">
        <v>84</v>
      </c>
      <c r="AP10" s="1">
        <f>'JULY 30'!AP34</f>
        <v>11080275</v>
      </c>
      <c r="AQ10" s="221"/>
      <c r="AR10" s="189" t="s">
        <v>85</v>
      </c>
      <c r="AS10" s="222"/>
      <c r="AV10" s="39" t="s">
        <v>86</v>
      </c>
      <c r="AW10" s="39" t="s">
        <v>87</v>
      </c>
      <c r="AY10" s="80" t="s">
        <v>126</v>
      </c>
    </row>
    <row r="11" spans="2:51" x14ac:dyDescent="0.25">
      <c r="B11" s="40">
        <v>2</v>
      </c>
      <c r="C11" s="40">
        <v>4.1666666666666664E-2</v>
      </c>
      <c r="D11" s="102">
        <v>3</v>
      </c>
      <c r="E11" s="41">
        <f t="shared" ref="E11:E34" si="0">D11/1.42</f>
        <v>2.1126760563380285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130</v>
      </c>
      <c r="P11" s="103">
        <v>108</v>
      </c>
      <c r="Q11" s="103">
        <v>11327357</v>
      </c>
      <c r="R11" s="46">
        <f>IF(ISBLANK(Q11),"-",Q11-Q10)</f>
        <v>4641</v>
      </c>
      <c r="S11" s="47">
        <f>R11*24/1000</f>
        <v>111.384</v>
      </c>
      <c r="T11" s="47">
        <f>R11/1000</f>
        <v>4.641</v>
      </c>
      <c r="U11" s="104">
        <v>3.8</v>
      </c>
      <c r="V11" s="104">
        <f>U11</f>
        <v>3.8</v>
      </c>
      <c r="W11" s="105" t="s">
        <v>131</v>
      </c>
      <c r="X11" s="107">
        <v>0</v>
      </c>
      <c r="Y11" s="107">
        <v>0</v>
      </c>
      <c r="Z11" s="107">
        <v>1045</v>
      </c>
      <c r="AA11" s="107">
        <v>1185</v>
      </c>
      <c r="AB11" s="107">
        <v>1187</v>
      </c>
      <c r="AC11" s="48" t="s">
        <v>90</v>
      </c>
      <c r="AD11" s="48" t="s">
        <v>90</v>
      </c>
      <c r="AE11" s="48" t="s">
        <v>90</v>
      </c>
      <c r="AF11" s="106" t="s">
        <v>90</v>
      </c>
      <c r="AG11" s="112">
        <v>48857156</v>
      </c>
      <c r="AH11" s="49">
        <f>IF(ISBLANK(AG11),"-",AG11-AG10)</f>
        <v>1112</v>
      </c>
      <c r="AI11" s="50">
        <f>AH11/T11</f>
        <v>239.60353372118078</v>
      </c>
      <c r="AJ11" s="95">
        <v>0</v>
      </c>
      <c r="AK11" s="95">
        <v>0</v>
      </c>
      <c r="AL11" s="95">
        <v>1</v>
      </c>
      <c r="AM11" s="95">
        <v>1</v>
      </c>
      <c r="AN11" s="95">
        <v>1</v>
      </c>
      <c r="AO11" s="95">
        <v>0.6</v>
      </c>
      <c r="AP11" s="107">
        <v>11080795</v>
      </c>
      <c r="AQ11" s="107">
        <f t="shared" ref="AQ11:AQ34" si="1">AP11-AP10</f>
        <v>520</v>
      </c>
      <c r="AR11" s="51"/>
      <c r="AS11" s="52" t="s">
        <v>113</v>
      </c>
      <c r="AV11" s="39" t="s">
        <v>88</v>
      </c>
      <c r="AW11" s="39" t="s">
        <v>91</v>
      </c>
      <c r="AY11" s="80" t="s">
        <v>125</v>
      </c>
    </row>
    <row r="12" spans="2:51" x14ac:dyDescent="0.25">
      <c r="B12" s="40">
        <v>2.0416666666666701</v>
      </c>
      <c r="C12" s="40">
        <v>8.3333333333333329E-2</v>
      </c>
      <c r="D12" s="102">
        <v>3</v>
      </c>
      <c r="E12" s="41">
        <f t="shared" si="0"/>
        <v>2.1126760563380285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129</v>
      </c>
      <c r="P12" s="103">
        <v>107</v>
      </c>
      <c r="Q12" s="103">
        <v>11331880</v>
      </c>
      <c r="R12" s="46">
        <f t="shared" ref="R12:R34" si="4">IF(ISBLANK(Q12),"-",Q12-Q11)</f>
        <v>4523</v>
      </c>
      <c r="S12" s="47">
        <f t="shared" ref="S12:S34" si="5">R12*24/1000</f>
        <v>108.55200000000001</v>
      </c>
      <c r="T12" s="47">
        <f t="shared" ref="T12:T34" si="6">R12/1000</f>
        <v>4.5229999999999997</v>
      </c>
      <c r="U12" s="104">
        <v>5.4</v>
      </c>
      <c r="V12" s="104">
        <f t="shared" ref="V12:V34" si="7">U12</f>
        <v>5.4</v>
      </c>
      <c r="W12" s="105" t="s">
        <v>131</v>
      </c>
      <c r="X12" s="107">
        <v>0</v>
      </c>
      <c r="Y12" s="107">
        <v>0</v>
      </c>
      <c r="Z12" s="107">
        <v>1046</v>
      </c>
      <c r="AA12" s="107">
        <v>1185</v>
      </c>
      <c r="AB12" s="107">
        <v>1187</v>
      </c>
      <c r="AC12" s="48" t="s">
        <v>90</v>
      </c>
      <c r="AD12" s="48" t="s">
        <v>90</v>
      </c>
      <c r="AE12" s="48" t="s">
        <v>90</v>
      </c>
      <c r="AF12" s="106" t="s">
        <v>90</v>
      </c>
      <c r="AG12" s="112">
        <v>48858260</v>
      </c>
      <c r="AH12" s="49">
        <f>IF(ISBLANK(AG12),"-",AG12-AG11)</f>
        <v>1104</v>
      </c>
      <c r="AI12" s="50">
        <f t="shared" ref="AI12:AI34" si="8">AH12/T12</f>
        <v>244.08578377183287</v>
      </c>
      <c r="AJ12" s="95">
        <v>0</v>
      </c>
      <c r="AK12" s="95">
        <v>0</v>
      </c>
      <c r="AL12" s="95">
        <v>1</v>
      </c>
      <c r="AM12" s="95">
        <v>1</v>
      </c>
      <c r="AN12" s="95">
        <v>1</v>
      </c>
      <c r="AO12" s="95">
        <v>0.6</v>
      </c>
      <c r="AP12" s="107">
        <v>11081369</v>
      </c>
      <c r="AQ12" s="107">
        <f t="shared" si="1"/>
        <v>574</v>
      </c>
      <c r="AR12" s="110">
        <v>1.05</v>
      </c>
      <c r="AS12" s="52" t="s">
        <v>113</v>
      </c>
      <c r="AV12" s="39" t="s">
        <v>92</v>
      </c>
      <c r="AW12" s="39" t="s">
        <v>93</v>
      </c>
      <c r="AY12" s="80" t="s">
        <v>124</v>
      </c>
    </row>
    <row r="13" spans="2:51" x14ac:dyDescent="0.25">
      <c r="B13" s="40">
        <v>2.0833333333333299</v>
      </c>
      <c r="C13" s="40">
        <v>0.125</v>
      </c>
      <c r="D13" s="102">
        <v>4</v>
      </c>
      <c r="E13" s="41">
        <f t="shared" si="0"/>
        <v>2.8169014084507045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128</v>
      </c>
      <c r="P13" s="103">
        <v>105</v>
      </c>
      <c r="Q13" s="103">
        <v>11336182</v>
      </c>
      <c r="R13" s="46">
        <f t="shared" si="4"/>
        <v>4302</v>
      </c>
      <c r="S13" s="47">
        <f t="shared" si="5"/>
        <v>103.248</v>
      </c>
      <c r="T13" s="47">
        <f t="shared" si="6"/>
        <v>4.3019999999999996</v>
      </c>
      <c r="U13" s="104">
        <v>7</v>
      </c>
      <c r="V13" s="104">
        <f t="shared" si="7"/>
        <v>7</v>
      </c>
      <c r="W13" s="105" t="s">
        <v>131</v>
      </c>
      <c r="X13" s="107">
        <v>0</v>
      </c>
      <c r="Y13" s="107">
        <v>0</v>
      </c>
      <c r="Z13" s="107">
        <v>1045</v>
      </c>
      <c r="AA13" s="107">
        <v>1185</v>
      </c>
      <c r="AB13" s="107">
        <v>1136</v>
      </c>
      <c r="AC13" s="48" t="s">
        <v>90</v>
      </c>
      <c r="AD13" s="48" t="s">
        <v>90</v>
      </c>
      <c r="AE13" s="48" t="s">
        <v>90</v>
      </c>
      <c r="AF13" s="106" t="s">
        <v>90</v>
      </c>
      <c r="AG13" s="112">
        <v>48859288</v>
      </c>
      <c r="AH13" s="49">
        <f>IF(ISBLANK(AG13),"-",AG13-AG12)</f>
        <v>1028</v>
      </c>
      <c r="AI13" s="50">
        <f t="shared" si="8"/>
        <v>238.95862389586242</v>
      </c>
      <c r="AJ13" s="95">
        <v>0</v>
      </c>
      <c r="AK13" s="95">
        <v>0</v>
      </c>
      <c r="AL13" s="95">
        <v>1</v>
      </c>
      <c r="AM13" s="95">
        <v>1</v>
      </c>
      <c r="AN13" s="95">
        <v>1</v>
      </c>
      <c r="AO13" s="95">
        <v>0.6</v>
      </c>
      <c r="AP13" s="107">
        <v>11082014</v>
      </c>
      <c r="AQ13" s="107">
        <f t="shared" si="1"/>
        <v>645</v>
      </c>
      <c r="AR13" s="51"/>
      <c r="AS13" s="52" t="s">
        <v>113</v>
      </c>
      <c r="AV13" s="39" t="s">
        <v>94</v>
      </c>
      <c r="AW13" s="39" t="s">
        <v>95</v>
      </c>
      <c r="AY13" s="80" t="s">
        <v>129</v>
      </c>
    </row>
    <row r="14" spans="2:51" x14ac:dyDescent="0.25">
      <c r="B14" s="40">
        <v>2.125</v>
      </c>
      <c r="C14" s="40">
        <v>0.16666666666666699</v>
      </c>
      <c r="D14" s="102">
        <v>4</v>
      </c>
      <c r="E14" s="41">
        <f t="shared" si="0"/>
        <v>2.8169014084507045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120</v>
      </c>
      <c r="P14" s="103">
        <v>112</v>
      </c>
      <c r="Q14" s="103">
        <v>11340375</v>
      </c>
      <c r="R14" s="46">
        <f t="shared" si="4"/>
        <v>4193</v>
      </c>
      <c r="S14" s="47">
        <f t="shared" si="5"/>
        <v>100.63200000000001</v>
      </c>
      <c r="T14" s="47">
        <f t="shared" si="6"/>
        <v>4.1929999999999996</v>
      </c>
      <c r="U14" s="104">
        <v>8.4</v>
      </c>
      <c r="V14" s="104">
        <f t="shared" si="7"/>
        <v>8.4</v>
      </c>
      <c r="W14" s="105" t="s">
        <v>131</v>
      </c>
      <c r="X14" s="107">
        <v>0</v>
      </c>
      <c r="Y14" s="107">
        <v>0</v>
      </c>
      <c r="Z14" s="107">
        <v>1045</v>
      </c>
      <c r="AA14" s="107">
        <v>1185</v>
      </c>
      <c r="AB14" s="107">
        <v>1187</v>
      </c>
      <c r="AC14" s="48" t="s">
        <v>90</v>
      </c>
      <c r="AD14" s="48" t="s">
        <v>90</v>
      </c>
      <c r="AE14" s="48" t="s">
        <v>90</v>
      </c>
      <c r="AF14" s="106" t="s">
        <v>90</v>
      </c>
      <c r="AG14" s="112">
        <v>48860408</v>
      </c>
      <c r="AH14" s="49">
        <f t="shared" ref="AH14:AH34" si="9">IF(ISBLANK(AG14),"-",AG14-AG13)</f>
        <v>1120</v>
      </c>
      <c r="AI14" s="50">
        <f t="shared" si="8"/>
        <v>267.11185308848081</v>
      </c>
      <c r="AJ14" s="95">
        <v>0</v>
      </c>
      <c r="AK14" s="95">
        <v>0</v>
      </c>
      <c r="AL14" s="95">
        <v>1</v>
      </c>
      <c r="AM14" s="95">
        <v>1</v>
      </c>
      <c r="AN14" s="95">
        <v>1</v>
      </c>
      <c r="AO14" s="95">
        <v>0.6</v>
      </c>
      <c r="AP14" s="107">
        <v>11082559</v>
      </c>
      <c r="AQ14" s="107">
        <f>AP14-AP13</f>
        <v>545</v>
      </c>
      <c r="AR14" s="51"/>
      <c r="AS14" s="52" t="s">
        <v>113</v>
      </c>
      <c r="AT14" s="54"/>
      <c r="AV14" s="39" t="s">
        <v>96</v>
      </c>
      <c r="AW14" s="39" t="s">
        <v>97</v>
      </c>
      <c r="AY14" s="80" t="s">
        <v>226</v>
      </c>
    </row>
    <row r="15" spans="2:51" ht="14.25" customHeight="1" x14ac:dyDescent="0.25">
      <c r="B15" s="40">
        <v>2.1666666666666701</v>
      </c>
      <c r="C15" s="40">
        <v>0.20833333333333301</v>
      </c>
      <c r="D15" s="102">
        <v>4</v>
      </c>
      <c r="E15" s="41">
        <f t="shared" si="0"/>
        <v>2.8169014084507045</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121</v>
      </c>
      <c r="P15" s="103">
        <v>115</v>
      </c>
      <c r="Q15" s="103">
        <v>11344676</v>
      </c>
      <c r="R15" s="46">
        <f t="shared" si="4"/>
        <v>4301</v>
      </c>
      <c r="S15" s="47">
        <f t="shared" si="5"/>
        <v>103.224</v>
      </c>
      <c r="T15" s="47">
        <f t="shared" si="6"/>
        <v>4.3010000000000002</v>
      </c>
      <c r="U15" s="104">
        <v>9.5</v>
      </c>
      <c r="V15" s="104">
        <f t="shared" si="7"/>
        <v>9.5</v>
      </c>
      <c r="W15" s="105" t="s">
        <v>131</v>
      </c>
      <c r="X15" s="107">
        <v>0</v>
      </c>
      <c r="Y15" s="107">
        <v>0</v>
      </c>
      <c r="Z15" s="107">
        <v>1045</v>
      </c>
      <c r="AA15" s="107">
        <v>1185</v>
      </c>
      <c r="AB15" s="107">
        <v>1187</v>
      </c>
      <c r="AC15" s="48" t="s">
        <v>90</v>
      </c>
      <c r="AD15" s="48" t="s">
        <v>90</v>
      </c>
      <c r="AE15" s="48" t="s">
        <v>90</v>
      </c>
      <c r="AF15" s="106" t="s">
        <v>90</v>
      </c>
      <c r="AG15" s="112">
        <v>48861588</v>
      </c>
      <c r="AH15" s="49">
        <f t="shared" si="9"/>
        <v>1180</v>
      </c>
      <c r="AI15" s="50">
        <f t="shared" si="8"/>
        <v>274.35480120902116</v>
      </c>
      <c r="AJ15" s="95">
        <v>0</v>
      </c>
      <c r="AK15" s="95">
        <v>0</v>
      </c>
      <c r="AL15" s="95">
        <v>1</v>
      </c>
      <c r="AM15" s="95">
        <v>1</v>
      </c>
      <c r="AN15" s="95">
        <v>1</v>
      </c>
      <c r="AO15" s="95">
        <v>0.6</v>
      </c>
      <c r="AP15" s="107">
        <v>11082779</v>
      </c>
      <c r="AQ15" s="107">
        <f>AP15-AP14</f>
        <v>220</v>
      </c>
      <c r="AR15" s="51"/>
      <c r="AS15" s="52" t="s">
        <v>113</v>
      </c>
      <c r="AV15" s="39" t="s">
        <v>98</v>
      </c>
      <c r="AW15" s="39" t="s">
        <v>99</v>
      </c>
      <c r="AY15" s="94"/>
    </row>
    <row r="16" spans="2:51" x14ac:dyDescent="0.25">
      <c r="B16" s="40">
        <v>2.2083333333333299</v>
      </c>
      <c r="C16" s="40">
        <v>0.25</v>
      </c>
      <c r="D16" s="102">
        <v>5</v>
      </c>
      <c r="E16" s="41">
        <f t="shared" si="0"/>
        <v>3.5211267605633805</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131</v>
      </c>
      <c r="P16" s="103">
        <v>131</v>
      </c>
      <c r="Q16" s="103">
        <v>11348988</v>
      </c>
      <c r="R16" s="46">
        <f t="shared" si="4"/>
        <v>4312</v>
      </c>
      <c r="S16" s="47">
        <f t="shared" si="5"/>
        <v>103.488</v>
      </c>
      <c r="T16" s="47">
        <f t="shared" si="6"/>
        <v>4.3120000000000003</v>
      </c>
      <c r="U16" s="104">
        <v>9.5</v>
      </c>
      <c r="V16" s="104">
        <f t="shared" si="7"/>
        <v>9.5</v>
      </c>
      <c r="W16" s="105" t="s">
        <v>131</v>
      </c>
      <c r="X16" s="107">
        <v>0</v>
      </c>
      <c r="Y16" s="107">
        <v>0</v>
      </c>
      <c r="Z16" s="107">
        <v>1046</v>
      </c>
      <c r="AA16" s="107">
        <v>1185</v>
      </c>
      <c r="AB16" s="107">
        <v>1187</v>
      </c>
      <c r="AC16" s="48" t="s">
        <v>90</v>
      </c>
      <c r="AD16" s="48" t="s">
        <v>90</v>
      </c>
      <c r="AE16" s="48" t="s">
        <v>90</v>
      </c>
      <c r="AF16" s="106" t="s">
        <v>90</v>
      </c>
      <c r="AG16" s="112">
        <v>48862768</v>
      </c>
      <c r="AH16" s="49">
        <f t="shared" si="9"/>
        <v>1180</v>
      </c>
      <c r="AI16" s="50">
        <f t="shared" si="8"/>
        <v>273.65491651205934</v>
      </c>
      <c r="AJ16" s="95">
        <v>0</v>
      </c>
      <c r="AK16" s="95">
        <v>0</v>
      </c>
      <c r="AL16" s="95">
        <v>1</v>
      </c>
      <c r="AM16" s="95">
        <v>1</v>
      </c>
      <c r="AN16" s="95">
        <v>1</v>
      </c>
      <c r="AO16" s="95">
        <v>0</v>
      </c>
      <c r="AP16" s="107">
        <v>11082779</v>
      </c>
      <c r="AQ16" s="107">
        <f>AP16-AP15</f>
        <v>0</v>
      </c>
      <c r="AR16" s="53">
        <v>1.1200000000000001</v>
      </c>
      <c r="AS16" s="52" t="s">
        <v>101</v>
      </c>
      <c r="AV16" s="39" t="s">
        <v>102</v>
      </c>
      <c r="AW16" s="39" t="s">
        <v>103</v>
      </c>
      <c r="AY16" s="94"/>
    </row>
    <row r="17" spans="1:51" x14ac:dyDescent="0.25">
      <c r="B17" s="40">
        <v>2.25</v>
      </c>
      <c r="C17" s="40">
        <v>0.29166666666666702</v>
      </c>
      <c r="D17" s="102">
        <v>6</v>
      </c>
      <c r="E17" s="41">
        <f t="shared" si="0"/>
        <v>4.2253521126760569</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140</v>
      </c>
      <c r="P17" s="103">
        <v>134</v>
      </c>
      <c r="Q17" s="103">
        <v>11354333</v>
      </c>
      <c r="R17" s="46">
        <f t="shared" si="4"/>
        <v>5345</v>
      </c>
      <c r="S17" s="47">
        <f t="shared" si="5"/>
        <v>128.28</v>
      </c>
      <c r="T17" s="47">
        <f t="shared" si="6"/>
        <v>5.3449999999999998</v>
      </c>
      <c r="U17" s="104">
        <v>9.5</v>
      </c>
      <c r="V17" s="104">
        <f t="shared" si="7"/>
        <v>9.5</v>
      </c>
      <c r="W17" s="105" t="s">
        <v>131</v>
      </c>
      <c r="X17" s="107">
        <v>0</v>
      </c>
      <c r="Y17" s="107">
        <v>0</v>
      </c>
      <c r="Z17" s="107">
        <v>1126</v>
      </c>
      <c r="AA17" s="107">
        <v>1185</v>
      </c>
      <c r="AB17" s="107">
        <v>1187</v>
      </c>
      <c r="AC17" s="48" t="s">
        <v>90</v>
      </c>
      <c r="AD17" s="48" t="s">
        <v>90</v>
      </c>
      <c r="AE17" s="48" t="s">
        <v>90</v>
      </c>
      <c r="AF17" s="106" t="s">
        <v>90</v>
      </c>
      <c r="AG17" s="112">
        <v>48863892</v>
      </c>
      <c r="AH17" s="49">
        <f t="shared" si="9"/>
        <v>1124</v>
      </c>
      <c r="AI17" s="50">
        <f t="shared" si="8"/>
        <v>210.28999064546306</v>
      </c>
      <c r="AJ17" s="95">
        <v>0</v>
      </c>
      <c r="AK17" s="95">
        <v>0</v>
      </c>
      <c r="AL17" s="95">
        <v>1</v>
      </c>
      <c r="AM17" s="95">
        <v>1</v>
      </c>
      <c r="AN17" s="95">
        <v>1</v>
      </c>
      <c r="AO17" s="95">
        <v>0</v>
      </c>
      <c r="AP17" s="107">
        <v>11082779</v>
      </c>
      <c r="AQ17" s="107">
        <f t="shared" si="1"/>
        <v>0</v>
      </c>
      <c r="AR17" s="51"/>
      <c r="AS17" s="52" t="s">
        <v>101</v>
      </c>
      <c r="AT17" s="54"/>
      <c r="AV17" s="39" t="s">
        <v>104</v>
      </c>
      <c r="AW17" s="39" t="s">
        <v>105</v>
      </c>
      <c r="AY17" s="97"/>
    </row>
    <row r="18" spans="1:51" x14ac:dyDescent="0.25">
      <c r="B18" s="40">
        <v>2.2916666666666701</v>
      </c>
      <c r="C18" s="40">
        <v>0.33333333333333298</v>
      </c>
      <c r="D18" s="102">
        <v>6</v>
      </c>
      <c r="E18" s="41">
        <f t="shared" si="0"/>
        <v>4.2253521126760569</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139</v>
      </c>
      <c r="P18" s="103">
        <v>140</v>
      </c>
      <c r="Q18" s="103">
        <v>11360094</v>
      </c>
      <c r="R18" s="46">
        <f t="shared" si="4"/>
        <v>5761</v>
      </c>
      <c r="S18" s="47">
        <f t="shared" si="5"/>
        <v>138.26400000000001</v>
      </c>
      <c r="T18" s="47">
        <f t="shared" si="6"/>
        <v>5.7610000000000001</v>
      </c>
      <c r="U18" s="104">
        <v>9.5</v>
      </c>
      <c r="V18" s="104">
        <f t="shared" si="7"/>
        <v>9.5</v>
      </c>
      <c r="W18" s="105" t="s">
        <v>127</v>
      </c>
      <c r="X18" s="107">
        <v>0</v>
      </c>
      <c r="Y18" s="107">
        <v>975</v>
      </c>
      <c r="Z18" s="107">
        <v>1187</v>
      </c>
      <c r="AA18" s="107">
        <v>1185</v>
      </c>
      <c r="AB18" s="107">
        <v>1186</v>
      </c>
      <c r="AC18" s="48" t="s">
        <v>90</v>
      </c>
      <c r="AD18" s="48" t="s">
        <v>90</v>
      </c>
      <c r="AE18" s="48" t="s">
        <v>90</v>
      </c>
      <c r="AF18" s="106" t="s">
        <v>90</v>
      </c>
      <c r="AG18" s="112">
        <v>48865164</v>
      </c>
      <c r="AH18" s="49">
        <f t="shared" si="9"/>
        <v>1272</v>
      </c>
      <c r="AI18" s="50">
        <f t="shared" si="8"/>
        <v>220.79500086790486</v>
      </c>
      <c r="AJ18" s="95">
        <v>0</v>
      </c>
      <c r="AK18" s="95">
        <v>1</v>
      </c>
      <c r="AL18" s="95">
        <v>1</v>
      </c>
      <c r="AM18" s="95">
        <v>1</v>
      </c>
      <c r="AN18" s="95">
        <v>1</v>
      </c>
      <c r="AO18" s="95">
        <v>0</v>
      </c>
      <c r="AP18" s="107">
        <v>11082779</v>
      </c>
      <c r="AQ18" s="107">
        <f t="shared" si="1"/>
        <v>0</v>
      </c>
      <c r="AR18" s="51"/>
      <c r="AS18" s="52" t="s">
        <v>101</v>
      </c>
      <c r="AV18" s="39" t="s">
        <v>106</v>
      </c>
      <c r="AW18" s="39" t="s">
        <v>107</v>
      </c>
      <c r="AY18" s="97"/>
    </row>
    <row r="19" spans="1:51" x14ac:dyDescent="0.25">
      <c r="A19" s="94" t="s">
        <v>130</v>
      </c>
      <c r="B19" s="40">
        <v>2.3333333333333299</v>
      </c>
      <c r="C19" s="40">
        <v>0.375</v>
      </c>
      <c r="D19" s="102">
        <v>6</v>
      </c>
      <c r="E19" s="41">
        <f t="shared" si="0"/>
        <v>4.2253521126760569</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133</v>
      </c>
      <c r="P19" s="103">
        <v>148</v>
      </c>
      <c r="Q19" s="103">
        <v>11366021</v>
      </c>
      <c r="R19" s="46">
        <f t="shared" si="4"/>
        <v>5927</v>
      </c>
      <c r="S19" s="47">
        <f t="shared" si="5"/>
        <v>142.24799999999999</v>
      </c>
      <c r="T19" s="47">
        <f t="shared" si="6"/>
        <v>5.9269999999999996</v>
      </c>
      <c r="U19" s="104">
        <v>9</v>
      </c>
      <c r="V19" s="104">
        <f t="shared" si="7"/>
        <v>9</v>
      </c>
      <c r="W19" s="105" t="s">
        <v>127</v>
      </c>
      <c r="X19" s="107">
        <v>0</v>
      </c>
      <c r="Y19" s="107">
        <v>1047</v>
      </c>
      <c r="Z19" s="107">
        <v>1187</v>
      </c>
      <c r="AA19" s="107">
        <v>1185</v>
      </c>
      <c r="AB19" s="107">
        <v>1187</v>
      </c>
      <c r="AC19" s="48" t="s">
        <v>90</v>
      </c>
      <c r="AD19" s="48" t="s">
        <v>90</v>
      </c>
      <c r="AE19" s="48" t="s">
        <v>90</v>
      </c>
      <c r="AF19" s="106" t="s">
        <v>90</v>
      </c>
      <c r="AG19" s="112">
        <v>48866504</v>
      </c>
      <c r="AH19" s="49">
        <f t="shared" si="9"/>
        <v>1340</v>
      </c>
      <c r="AI19" s="50">
        <f t="shared" si="8"/>
        <v>226.0840222709634</v>
      </c>
      <c r="AJ19" s="95">
        <v>0</v>
      </c>
      <c r="AK19" s="95">
        <v>1</v>
      </c>
      <c r="AL19" s="95">
        <v>1</v>
      </c>
      <c r="AM19" s="95">
        <v>1</v>
      </c>
      <c r="AN19" s="95">
        <v>1</v>
      </c>
      <c r="AO19" s="95">
        <v>0</v>
      </c>
      <c r="AP19" s="107">
        <v>11082779</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135</v>
      </c>
      <c r="P20" s="103">
        <v>144</v>
      </c>
      <c r="Q20" s="103">
        <v>11372265</v>
      </c>
      <c r="R20" s="46">
        <f t="shared" si="4"/>
        <v>6244</v>
      </c>
      <c r="S20" s="47">
        <f t="shared" si="5"/>
        <v>149.85599999999999</v>
      </c>
      <c r="T20" s="47">
        <f t="shared" si="6"/>
        <v>6.2439999999999998</v>
      </c>
      <c r="U20" s="104">
        <v>8.4</v>
      </c>
      <c r="V20" s="104">
        <f t="shared" si="7"/>
        <v>8.4</v>
      </c>
      <c r="W20" s="105" t="s">
        <v>127</v>
      </c>
      <c r="X20" s="107">
        <v>0</v>
      </c>
      <c r="Y20" s="107">
        <v>1047</v>
      </c>
      <c r="Z20" s="107">
        <v>1187</v>
      </c>
      <c r="AA20" s="107">
        <v>1185</v>
      </c>
      <c r="AB20" s="107">
        <v>1187</v>
      </c>
      <c r="AC20" s="48" t="s">
        <v>90</v>
      </c>
      <c r="AD20" s="48" t="s">
        <v>90</v>
      </c>
      <c r="AE20" s="48" t="s">
        <v>90</v>
      </c>
      <c r="AF20" s="106" t="s">
        <v>90</v>
      </c>
      <c r="AG20" s="112">
        <v>48867908</v>
      </c>
      <c r="AH20" s="49">
        <f t="shared" si="9"/>
        <v>1404</v>
      </c>
      <c r="AI20" s="50">
        <f t="shared" si="8"/>
        <v>224.85586162716208</v>
      </c>
      <c r="AJ20" s="95">
        <v>0</v>
      </c>
      <c r="AK20" s="95">
        <v>1</v>
      </c>
      <c r="AL20" s="95">
        <v>1</v>
      </c>
      <c r="AM20" s="95">
        <v>1</v>
      </c>
      <c r="AN20" s="95">
        <v>1</v>
      </c>
      <c r="AO20" s="95">
        <v>0</v>
      </c>
      <c r="AP20" s="107">
        <v>11082779</v>
      </c>
      <c r="AQ20" s="107">
        <v>0</v>
      </c>
      <c r="AR20" s="53">
        <v>1.22</v>
      </c>
      <c r="AS20" s="52" t="s">
        <v>130</v>
      </c>
      <c r="AY20" s="97"/>
    </row>
    <row r="21" spans="1:51" x14ac:dyDescent="0.25">
      <c r="B21" s="40">
        <v>2.4166666666666701</v>
      </c>
      <c r="C21" s="40">
        <v>0.45833333333333298</v>
      </c>
      <c r="D21" s="102">
        <v>5</v>
      </c>
      <c r="E21" s="41">
        <f t="shared" si="0"/>
        <v>3.5211267605633805</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131</v>
      </c>
      <c r="P21" s="103">
        <v>139</v>
      </c>
      <c r="Q21" s="103">
        <v>11378267</v>
      </c>
      <c r="R21" s="46">
        <f t="shared" si="4"/>
        <v>6002</v>
      </c>
      <c r="S21" s="47">
        <f t="shared" si="5"/>
        <v>144.048</v>
      </c>
      <c r="T21" s="47">
        <f t="shared" si="6"/>
        <v>6.0019999999999998</v>
      </c>
      <c r="U21" s="104">
        <v>7.6</v>
      </c>
      <c r="V21" s="104">
        <f t="shared" si="7"/>
        <v>7.6</v>
      </c>
      <c r="W21" s="105" t="s">
        <v>127</v>
      </c>
      <c r="X21" s="107">
        <v>0</v>
      </c>
      <c r="Y21" s="107">
        <v>1077</v>
      </c>
      <c r="Z21" s="107">
        <v>1187</v>
      </c>
      <c r="AA21" s="107">
        <v>1185</v>
      </c>
      <c r="AB21" s="107">
        <v>1188</v>
      </c>
      <c r="AC21" s="48" t="s">
        <v>90</v>
      </c>
      <c r="AD21" s="48" t="s">
        <v>90</v>
      </c>
      <c r="AE21" s="48" t="s">
        <v>90</v>
      </c>
      <c r="AF21" s="106" t="s">
        <v>90</v>
      </c>
      <c r="AG21" s="112">
        <v>48869272</v>
      </c>
      <c r="AH21" s="49">
        <f t="shared" si="9"/>
        <v>1364</v>
      </c>
      <c r="AI21" s="50">
        <f t="shared" si="8"/>
        <v>227.25758080639787</v>
      </c>
      <c r="AJ21" s="95">
        <v>0</v>
      </c>
      <c r="AK21" s="95">
        <v>1</v>
      </c>
      <c r="AL21" s="95">
        <v>1</v>
      </c>
      <c r="AM21" s="95">
        <v>1</v>
      </c>
      <c r="AN21" s="95">
        <v>1</v>
      </c>
      <c r="AO21" s="95">
        <v>0</v>
      </c>
      <c r="AP21" s="107">
        <v>11082779</v>
      </c>
      <c r="AQ21" s="107">
        <f t="shared" si="1"/>
        <v>0</v>
      </c>
      <c r="AR21" s="51"/>
      <c r="AS21" s="52" t="s">
        <v>101</v>
      </c>
      <c r="AY21" s="97"/>
    </row>
    <row r="22" spans="1:51" x14ac:dyDescent="0.25">
      <c r="A22" s="94" t="s">
        <v>138</v>
      </c>
      <c r="B22" s="40">
        <v>2.4583333333333299</v>
      </c>
      <c r="C22" s="40">
        <v>0.5</v>
      </c>
      <c r="D22" s="102">
        <v>5</v>
      </c>
      <c r="E22" s="41">
        <f t="shared" si="0"/>
        <v>3.5211267605633805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132</v>
      </c>
      <c r="P22" s="103">
        <v>142</v>
      </c>
      <c r="Q22" s="103">
        <v>11384276</v>
      </c>
      <c r="R22" s="46">
        <f t="shared" si="4"/>
        <v>6009</v>
      </c>
      <c r="S22" s="47">
        <f t="shared" si="5"/>
        <v>144.21600000000001</v>
      </c>
      <c r="T22" s="47">
        <f t="shared" si="6"/>
        <v>6.0090000000000003</v>
      </c>
      <c r="U22" s="104">
        <v>7</v>
      </c>
      <c r="V22" s="104">
        <f t="shared" si="7"/>
        <v>7</v>
      </c>
      <c r="W22" s="105" t="s">
        <v>127</v>
      </c>
      <c r="X22" s="107">
        <v>0</v>
      </c>
      <c r="Y22" s="107">
        <v>1047</v>
      </c>
      <c r="Z22" s="107">
        <v>1187</v>
      </c>
      <c r="AA22" s="107">
        <v>1185</v>
      </c>
      <c r="AB22" s="107">
        <v>1187</v>
      </c>
      <c r="AC22" s="48" t="s">
        <v>90</v>
      </c>
      <c r="AD22" s="48" t="s">
        <v>90</v>
      </c>
      <c r="AE22" s="48" t="s">
        <v>90</v>
      </c>
      <c r="AF22" s="106" t="s">
        <v>90</v>
      </c>
      <c r="AG22" s="112">
        <v>48870648</v>
      </c>
      <c r="AH22" s="49">
        <f t="shared" si="9"/>
        <v>1376</v>
      </c>
      <c r="AI22" s="50">
        <f t="shared" si="8"/>
        <v>228.98984856049259</v>
      </c>
      <c r="AJ22" s="95">
        <v>0</v>
      </c>
      <c r="AK22" s="95">
        <v>1</v>
      </c>
      <c r="AL22" s="95">
        <v>1</v>
      </c>
      <c r="AM22" s="95">
        <v>1</v>
      </c>
      <c r="AN22" s="95">
        <v>1</v>
      </c>
      <c r="AO22" s="95">
        <v>0</v>
      </c>
      <c r="AP22" s="107">
        <v>11082779</v>
      </c>
      <c r="AQ22" s="107">
        <f t="shared" si="1"/>
        <v>0</v>
      </c>
      <c r="AR22" s="51"/>
      <c r="AS22" s="52" t="s">
        <v>101</v>
      </c>
      <c r="AV22" s="55" t="s">
        <v>110</v>
      </c>
      <c r="AY22" s="97"/>
    </row>
    <row r="23" spans="1:51" x14ac:dyDescent="0.25">
      <c r="B23" s="40">
        <v>2.5</v>
      </c>
      <c r="C23" s="40">
        <v>0.54166666666666696</v>
      </c>
      <c r="D23" s="102">
        <v>5</v>
      </c>
      <c r="E23" s="41">
        <f t="shared" si="0"/>
        <v>3.5211267605633805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130</v>
      </c>
      <c r="P23" s="103">
        <v>140</v>
      </c>
      <c r="Q23" s="103">
        <v>11390232</v>
      </c>
      <c r="R23" s="46">
        <f t="shared" si="4"/>
        <v>5956</v>
      </c>
      <c r="S23" s="47">
        <f t="shared" si="5"/>
        <v>142.94399999999999</v>
      </c>
      <c r="T23" s="47">
        <f t="shared" si="6"/>
        <v>5.9560000000000004</v>
      </c>
      <c r="U23" s="104">
        <v>6.3</v>
      </c>
      <c r="V23" s="104">
        <f t="shared" si="7"/>
        <v>6.3</v>
      </c>
      <c r="W23" s="105" t="s">
        <v>127</v>
      </c>
      <c r="X23" s="107">
        <v>0</v>
      </c>
      <c r="Y23" s="107">
        <v>1046</v>
      </c>
      <c r="Z23" s="107">
        <v>1187</v>
      </c>
      <c r="AA23" s="107">
        <v>1185</v>
      </c>
      <c r="AB23" s="107">
        <v>1187</v>
      </c>
      <c r="AC23" s="48" t="s">
        <v>90</v>
      </c>
      <c r="AD23" s="48" t="s">
        <v>90</v>
      </c>
      <c r="AE23" s="48" t="s">
        <v>90</v>
      </c>
      <c r="AF23" s="106" t="s">
        <v>90</v>
      </c>
      <c r="AG23" s="112">
        <v>48872024</v>
      </c>
      <c r="AH23" s="49">
        <f t="shared" si="9"/>
        <v>1376</v>
      </c>
      <c r="AI23" s="50">
        <f t="shared" si="8"/>
        <v>231.02753525856278</v>
      </c>
      <c r="AJ23" s="95">
        <v>0</v>
      </c>
      <c r="AK23" s="95">
        <v>1</v>
      </c>
      <c r="AL23" s="95">
        <v>1</v>
      </c>
      <c r="AM23" s="95">
        <v>1</v>
      </c>
      <c r="AN23" s="95">
        <v>1</v>
      </c>
      <c r="AO23" s="95">
        <v>0</v>
      </c>
      <c r="AP23" s="107">
        <v>11082779</v>
      </c>
      <c r="AQ23" s="107">
        <f t="shared" si="1"/>
        <v>0</v>
      </c>
      <c r="AR23" s="51"/>
      <c r="AS23" s="52" t="s">
        <v>113</v>
      </c>
      <c r="AT23" s="54"/>
      <c r="AV23" s="56" t="s">
        <v>111</v>
      </c>
      <c r="AW23" s="57" t="s">
        <v>112</v>
      </c>
      <c r="AY23" s="97"/>
    </row>
    <row r="24" spans="1:51" x14ac:dyDescent="0.25">
      <c r="B24" s="40">
        <v>2.5416666666666701</v>
      </c>
      <c r="C24" s="40">
        <v>0.58333333333333404</v>
      </c>
      <c r="D24" s="102">
        <v>4</v>
      </c>
      <c r="E24" s="41">
        <f t="shared" si="0"/>
        <v>2.8169014084507045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128</v>
      </c>
      <c r="P24" s="103">
        <v>138</v>
      </c>
      <c r="Q24" s="103">
        <v>11396030</v>
      </c>
      <c r="R24" s="46">
        <f t="shared" si="4"/>
        <v>5798</v>
      </c>
      <c r="S24" s="47">
        <f t="shared" si="5"/>
        <v>139.15199999999999</v>
      </c>
      <c r="T24" s="47">
        <f t="shared" si="6"/>
        <v>5.798</v>
      </c>
      <c r="U24" s="104">
        <v>5.8</v>
      </c>
      <c r="V24" s="104">
        <f t="shared" si="7"/>
        <v>5.8</v>
      </c>
      <c r="W24" s="105" t="s">
        <v>127</v>
      </c>
      <c r="X24" s="107">
        <v>0</v>
      </c>
      <c r="Y24" s="107">
        <v>1036</v>
      </c>
      <c r="Z24" s="107">
        <v>1187</v>
      </c>
      <c r="AA24" s="107">
        <v>1185</v>
      </c>
      <c r="AB24" s="107">
        <v>1188</v>
      </c>
      <c r="AC24" s="48" t="s">
        <v>90</v>
      </c>
      <c r="AD24" s="48" t="s">
        <v>90</v>
      </c>
      <c r="AE24" s="48" t="s">
        <v>90</v>
      </c>
      <c r="AF24" s="106" t="s">
        <v>90</v>
      </c>
      <c r="AG24" s="112">
        <v>48873380</v>
      </c>
      <c r="AH24" s="49">
        <f>IF(ISBLANK(AG24),"-",AG24-AG23)</f>
        <v>1356</v>
      </c>
      <c r="AI24" s="50">
        <f t="shared" si="8"/>
        <v>233.87374956881683</v>
      </c>
      <c r="AJ24" s="95">
        <v>0</v>
      </c>
      <c r="AK24" s="95">
        <v>1</v>
      </c>
      <c r="AL24" s="95">
        <v>1</v>
      </c>
      <c r="AM24" s="95">
        <v>1</v>
      </c>
      <c r="AN24" s="95">
        <v>1</v>
      </c>
      <c r="AO24" s="95">
        <v>0</v>
      </c>
      <c r="AP24" s="107">
        <v>11082779</v>
      </c>
      <c r="AQ24" s="107">
        <f t="shared" si="1"/>
        <v>0</v>
      </c>
      <c r="AR24" s="53">
        <v>1.08</v>
      </c>
      <c r="AS24" s="52" t="s">
        <v>113</v>
      </c>
      <c r="AV24" s="58" t="s">
        <v>29</v>
      </c>
      <c r="AW24" s="58">
        <v>14.7</v>
      </c>
      <c r="AY24" s="97"/>
    </row>
    <row r="25" spans="1:51" x14ac:dyDescent="0.25">
      <c r="A25" s="94" t="s">
        <v>130</v>
      </c>
      <c r="B25" s="40">
        <v>2.5833333333333299</v>
      </c>
      <c r="C25" s="40">
        <v>0.625</v>
      </c>
      <c r="D25" s="102">
        <v>4</v>
      </c>
      <c r="E25" s="41">
        <f t="shared" si="0"/>
        <v>2.8169014084507045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133</v>
      </c>
      <c r="P25" s="103">
        <v>139</v>
      </c>
      <c r="Q25" s="103">
        <v>11401911</v>
      </c>
      <c r="R25" s="46">
        <f t="shared" si="4"/>
        <v>5881</v>
      </c>
      <c r="S25" s="47">
        <f t="shared" si="5"/>
        <v>141.14400000000001</v>
      </c>
      <c r="T25" s="47">
        <f t="shared" si="6"/>
        <v>5.8810000000000002</v>
      </c>
      <c r="U25" s="104">
        <v>5.4</v>
      </c>
      <c r="V25" s="104">
        <f t="shared" si="7"/>
        <v>5.4</v>
      </c>
      <c r="W25" s="105" t="s">
        <v>127</v>
      </c>
      <c r="X25" s="107">
        <v>0</v>
      </c>
      <c r="Y25" s="107">
        <v>1035</v>
      </c>
      <c r="Z25" s="107">
        <v>1187</v>
      </c>
      <c r="AA25" s="107">
        <v>1185</v>
      </c>
      <c r="AB25" s="107">
        <v>1187</v>
      </c>
      <c r="AC25" s="48" t="s">
        <v>90</v>
      </c>
      <c r="AD25" s="48" t="s">
        <v>90</v>
      </c>
      <c r="AE25" s="48" t="s">
        <v>90</v>
      </c>
      <c r="AF25" s="106" t="s">
        <v>90</v>
      </c>
      <c r="AG25" s="112">
        <v>48874740</v>
      </c>
      <c r="AH25" s="49">
        <f t="shared" si="9"/>
        <v>1360</v>
      </c>
      <c r="AI25" s="50">
        <f t="shared" si="8"/>
        <v>231.25318823329366</v>
      </c>
      <c r="AJ25" s="95">
        <v>0</v>
      </c>
      <c r="AK25" s="95">
        <v>1</v>
      </c>
      <c r="AL25" s="95">
        <v>1</v>
      </c>
      <c r="AM25" s="95">
        <v>1</v>
      </c>
      <c r="AN25" s="95">
        <v>1</v>
      </c>
      <c r="AO25" s="95">
        <v>0</v>
      </c>
      <c r="AP25" s="107">
        <v>11082779</v>
      </c>
      <c r="AQ25" s="107">
        <f t="shared" si="1"/>
        <v>0</v>
      </c>
      <c r="AR25" s="51"/>
      <c r="AS25" s="52" t="s">
        <v>113</v>
      </c>
      <c r="AV25" s="58" t="s">
        <v>74</v>
      </c>
      <c r="AW25" s="58">
        <v>10.36</v>
      </c>
      <c r="AY25" s="97"/>
    </row>
    <row r="26" spans="1:51" x14ac:dyDescent="0.25">
      <c r="B26" s="40">
        <v>2.625</v>
      </c>
      <c r="C26" s="40">
        <v>0.66666666666666696</v>
      </c>
      <c r="D26" s="102">
        <v>4</v>
      </c>
      <c r="E26" s="41">
        <f t="shared" si="0"/>
        <v>2.8169014084507045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133</v>
      </c>
      <c r="P26" s="103">
        <v>140</v>
      </c>
      <c r="Q26" s="103">
        <v>11407763</v>
      </c>
      <c r="R26" s="46">
        <f t="shared" si="4"/>
        <v>5852</v>
      </c>
      <c r="S26" s="47">
        <f t="shared" si="5"/>
        <v>140.44800000000001</v>
      </c>
      <c r="T26" s="47">
        <f t="shared" si="6"/>
        <v>5.8520000000000003</v>
      </c>
      <c r="U26" s="104">
        <v>5</v>
      </c>
      <c r="V26" s="104">
        <f t="shared" si="7"/>
        <v>5</v>
      </c>
      <c r="W26" s="105" t="s">
        <v>127</v>
      </c>
      <c r="X26" s="107">
        <v>0</v>
      </c>
      <c r="Y26" s="107">
        <v>1036</v>
      </c>
      <c r="Z26" s="107">
        <v>1187</v>
      </c>
      <c r="AA26" s="107">
        <v>1185</v>
      </c>
      <c r="AB26" s="107">
        <v>1187</v>
      </c>
      <c r="AC26" s="48" t="s">
        <v>90</v>
      </c>
      <c r="AD26" s="48" t="s">
        <v>90</v>
      </c>
      <c r="AE26" s="48" t="s">
        <v>90</v>
      </c>
      <c r="AF26" s="106" t="s">
        <v>90</v>
      </c>
      <c r="AG26" s="112">
        <v>48876076</v>
      </c>
      <c r="AH26" s="49">
        <f t="shared" si="9"/>
        <v>1336</v>
      </c>
      <c r="AI26" s="50">
        <f t="shared" si="8"/>
        <v>228.29801777170198</v>
      </c>
      <c r="AJ26" s="95">
        <v>0</v>
      </c>
      <c r="AK26" s="95">
        <v>1</v>
      </c>
      <c r="AL26" s="95">
        <v>1</v>
      </c>
      <c r="AM26" s="95">
        <v>1</v>
      </c>
      <c r="AN26" s="95">
        <v>1</v>
      </c>
      <c r="AO26" s="95">
        <v>0</v>
      </c>
      <c r="AP26" s="107">
        <v>11082779</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132</v>
      </c>
      <c r="P27" s="103">
        <v>134</v>
      </c>
      <c r="Q27" s="103">
        <v>11413306</v>
      </c>
      <c r="R27" s="46">
        <f t="shared" si="4"/>
        <v>5543</v>
      </c>
      <c r="S27" s="47">
        <f t="shared" si="5"/>
        <v>133.03200000000001</v>
      </c>
      <c r="T27" s="47">
        <f t="shared" si="6"/>
        <v>5.5430000000000001</v>
      </c>
      <c r="U27" s="104">
        <v>4.5999999999999996</v>
      </c>
      <c r="V27" s="104">
        <f t="shared" si="7"/>
        <v>4.5999999999999996</v>
      </c>
      <c r="W27" s="105" t="s">
        <v>127</v>
      </c>
      <c r="X27" s="107">
        <v>0</v>
      </c>
      <c r="Y27" s="107">
        <v>1035</v>
      </c>
      <c r="Z27" s="107">
        <v>1187</v>
      </c>
      <c r="AA27" s="107">
        <v>1185</v>
      </c>
      <c r="AB27" s="107">
        <v>1187</v>
      </c>
      <c r="AC27" s="48" t="s">
        <v>90</v>
      </c>
      <c r="AD27" s="48" t="s">
        <v>90</v>
      </c>
      <c r="AE27" s="48" t="s">
        <v>90</v>
      </c>
      <c r="AF27" s="106" t="s">
        <v>90</v>
      </c>
      <c r="AG27" s="112">
        <v>48877388</v>
      </c>
      <c r="AH27" s="49">
        <f t="shared" si="9"/>
        <v>1312</v>
      </c>
      <c r="AI27" s="50">
        <f t="shared" si="8"/>
        <v>236.69493054302723</v>
      </c>
      <c r="AJ27" s="95">
        <v>0</v>
      </c>
      <c r="AK27" s="95">
        <v>1</v>
      </c>
      <c r="AL27" s="95">
        <v>1</v>
      </c>
      <c r="AM27" s="95">
        <v>1</v>
      </c>
      <c r="AN27" s="95">
        <v>1</v>
      </c>
      <c r="AO27" s="95">
        <v>0</v>
      </c>
      <c r="AP27" s="107">
        <v>11082779</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135</v>
      </c>
      <c r="P28" s="103">
        <v>136</v>
      </c>
      <c r="Q28" s="103">
        <v>11419004</v>
      </c>
      <c r="R28" s="46">
        <f t="shared" si="4"/>
        <v>5698</v>
      </c>
      <c r="S28" s="47">
        <f t="shared" si="5"/>
        <v>136.75200000000001</v>
      </c>
      <c r="T28" s="47">
        <f t="shared" si="6"/>
        <v>5.6980000000000004</v>
      </c>
      <c r="U28" s="104">
        <v>4.2</v>
      </c>
      <c r="V28" s="104">
        <f t="shared" si="7"/>
        <v>4.2</v>
      </c>
      <c r="W28" s="105" t="s">
        <v>127</v>
      </c>
      <c r="X28" s="107">
        <v>0</v>
      </c>
      <c r="Y28" s="107">
        <v>1014</v>
      </c>
      <c r="Z28" s="107">
        <v>1186</v>
      </c>
      <c r="AA28" s="107">
        <v>1185</v>
      </c>
      <c r="AB28" s="107">
        <v>1187</v>
      </c>
      <c r="AC28" s="48" t="s">
        <v>90</v>
      </c>
      <c r="AD28" s="48" t="s">
        <v>90</v>
      </c>
      <c r="AE28" s="48" t="s">
        <v>90</v>
      </c>
      <c r="AF28" s="106" t="s">
        <v>90</v>
      </c>
      <c r="AG28" s="112">
        <v>48878692</v>
      </c>
      <c r="AH28" s="49">
        <f t="shared" si="9"/>
        <v>1304</v>
      </c>
      <c r="AI28" s="50">
        <f t="shared" si="8"/>
        <v>228.85222885222885</v>
      </c>
      <c r="AJ28" s="95">
        <v>0</v>
      </c>
      <c r="AK28" s="95">
        <v>1</v>
      </c>
      <c r="AL28" s="95">
        <v>1</v>
      </c>
      <c r="AM28" s="95">
        <v>1</v>
      </c>
      <c r="AN28" s="95">
        <v>1</v>
      </c>
      <c r="AO28" s="95">
        <v>0</v>
      </c>
      <c r="AP28" s="107">
        <v>11082779</v>
      </c>
      <c r="AQ28" s="107">
        <f t="shared" si="1"/>
        <v>0</v>
      </c>
      <c r="AR28" s="53">
        <v>0.9</v>
      </c>
      <c r="AS28" s="52" t="s">
        <v>113</v>
      </c>
      <c r="AV28" s="58" t="s">
        <v>116</v>
      </c>
      <c r="AW28" s="58">
        <v>101.325</v>
      </c>
      <c r="AY28" s="97"/>
    </row>
    <row r="29" spans="1:51" x14ac:dyDescent="0.25">
      <c r="A29" s="94" t="s">
        <v>130</v>
      </c>
      <c r="B29" s="40">
        <v>2.75</v>
      </c>
      <c r="C29" s="40">
        <v>0.79166666666666896</v>
      </c>
      <c r="D29" s="102">
        <v>4</v>
      </c>
      <c r="E29" s="41">
        <f t="shared" si="0"/>
        <v>2.8169014084507045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136</v>
      </c>
      <c r="P29" s="103">
        <v>137</v>
      </c>
      <c r="Q29" s="103">
        <v>11424834</v>
      </c>
      <c r="R29" s="46">
        <f t="shared" si="4"/>
        <v>5830</v>
      </c>
      <c r="S29" s="47">
        <f t="shared" si="5"/>
        <v>139.91999999999999</v>
      </c>
      <c r="T29" s="47">
        <f t="shared" si="6"/>
        <v>5.83</v>
      </c>
      <c r="U29" s="104">
        <v>3.9</v>
      </c>
      <c r="V29" s="104">
        <f t="shared" si="7"/>
        <v>3.9</v>
      </c>
      <c r="W29" s="105" t="s">
        <v>127</v>
      </c>
      <c r="X29" s="107">
        <v>0</v>
      </c>
      <c r="Y29" s="107">
        <v>1005</v>
      </c>
      <c r="Z29" s="107">
        <v>1187</v>
      </c>
      <c r="AA29" s="107">
        <v>1185</v>
      </c>
      <c r="AB29" s="107">
        <v>1187</v>
      </c>
      <c r="AC29" s="48" t="s">
        <v>90</v>
      </c>
      <c r="AD29" s="48" t="s">
        <v>90</v>
      </c>
      <c r="AE29" s="48" t="s">
        <v>90</v>
      </c>
      <c r="AF29" s="106" t="s">
        <v>90</v>
      </c>
      <c r="AG29" s="112">
        <v>48880040</v>
      </c>
      <c r="AH29" s="49">
        <f t="shared" si="9"/>
        <v>1348</v>
      </c>
      <c r="AI29" s="50">
        <f t="shared" si="8"/>
        <v>231.21783876500857</v>
      </c>
      <c r="AJ29" s="95">
        <v>0</v>
      </c>
      <c r="AK29" s="95">
        <v>1</v>
      </c>
      <c r="AL29" s="95">
        <v>1</v>
      </c>
      <c r="AM29" s="95">
        <v>1</v>
      </c>
      <c r="AN29" s="95">
        <v>1</v>
      </c>
      <c r="AO29" s="95">
        <v>0</v>
      </c>
      <c r="AP29" s="107">
        <v>11082779</v>
      </c>
      <c r="AQ29" s="107">
        <f t="shared" si="1"/>
        <v>0</v>
      </c>
      <c r="AR29" s="51"/>
      <c r="AS29" s="52" t="s">
        <v>113</v>
      </c>
      <c r="AY29" s="97"/>
    </row>
    <row r="30" spans="1:51" x14ac:dyDescent="0.25">
      <c r="B30" s="40">
        <v>2.7916666666666701</v>
      </c>
      <c r="C30" s="40">
        <v>0.83333333333333703</v>
      </c>
      <c r="D30" s="102">
        <v>4</v>
      </c>
      <c r="E30" s="41">
        <f t="shared" si="0"/>
        <v>2.8169014084507045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133</v>
      </c>
      <c r="P30" s="103">
        <v>132</v>
      </c>
      <c r="Q30" s="103">
        <v>11430456</v>
      </c>
      <c r="R30" s="46">
        <f t="shared" si="4"/>
        <v>5622</v>
      </c>
      <c r="S30" s="47">
        <f t="shared" si="5"/>
        <v>134.928</v>
      </c>
      <c r="T30" s="47">
        <f t="shared" si="6"/>
        <v>5.6219999999999999</v>
      </c>
      <c r="U30" s="104">
        <v>3.8</v>
      </c>
      <c r="V30" s="104">
        <f t="shared" si="7"/>
        <v>3.8</v>
      </c>
      <c r="W30" s="105" t="s">
        <v>127</v>
      </c>
      <c r="X30" s="107">
        <v>0</v>
      </c>
      <c r="Y30" s="107">
        <v>1006</v>
      </c>
      <c r="Z30" s="107">
        <v>1185</v>
      </c>
      <c r="AA30" s="107">
        <v>1185</v>
      </c>
      <c r="AB30" s="107">
        <v>1187</v>
      </c>
      <c r="AC30" s="48" t="s">
        <v>90</v>
      </c>
      <c r="AD30" s="48" t="s">
        <v>90</v>
      </c>
      <c r="AE30" s="48" t="s">
        <v>90</v>
      </c>
      <c r="AF30" s="106" t="s">
        <v>90</v>
      </c>
      <c r="AG30" s="112">
        <v>48881372</v>
      </c>
      <c r="AH30" s="49">
        <f t="shared" si="9"/>
        <v>1332</v>
      </c>
      <c r="AI30" s="50">
        <f t="shared" si="8"/>
        <v>236.9263607257204</v>
      </c>
      <c r="AJ30" s="95">
        <v>0</v>
      </c>
      <c r="AK30" s="95">
        <v>1</v>
      </c>
      <c r="AL30" s="95">
        <v>1</v>
      </c>
      <c r="AM30" s="95">
        <v>1</v>
      </c>
      <c r="AN30" s="95">
        <v>1</v>
      </c>
      <c r="AO30" s="95">
        <v>0</v>
      </c>
      <c r="AP30" s="107">
        <v>11082779</v>
      </c>
      <c r="AQ30" s="107">
        <f t="shared" si="1"/>
        <v>0</v>
      </c>
      <c r="AR30" s="51"/>
      <c r="AS30" s="52" t="s">
        <v>113</v>
      </c>
      <c r="AV30" s="223" t="s">
        <v>117</v>
      </c>
      <c r="AW30" s="223"/>
      <c r="AY30" s="97"/>
    </row>
    <row r="31" spans="1:51" x14ac:dyDescent="0.25">
      <c r="B31" s="40">
        <v>2.8333333333333299</v>
      </c>
      <c r="C31" s="40">
        <v>0.875000000000004</v>
      </c>
      <c r="D31" s="102">
        <v>4</v>
      </c>
      <c r="E31" s="41">
        <f t="shared" si="0"/>
        <v>2.8169014084507045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127</v>
      </c>
      <c r="P31" s="103">
        <v>137</v>
      </c>
      <c r="Q31" s="103">
        <v>11436158</v>
      </c>
      <c r="R31" s="46">
        <f t="shared" si="4"/>
        <v>5702</v>
      </c>
      <c r="S31" s="47">
        <f t="shared" si="5"/>
        <v>136.84800000000001</v>
      </c>
      <c r="T31" s="47">
        <f t="shared" si="6"/>
        <v>5.702</v>
      </c>
      <c r="U31" s="104">
        <v>3.4</v>
      </c>
      <c r="V31" s="104">
        <f t="shared" si="7"/>
        <v>3.4</v>
      </c>
      <c r="W31" s="105" t="s">
        <v>127</v>
      </c>
      <c r="X31" s="107">
        <v>0</v>
      </c>
      <c r="Y31" s="107">
        <v>1076</v>
      </c>
      <c r="Z31" s="107">
        <v>1185</v>
      </c>
      <c r="AA31" s="107">
        <v>1185</v>
      </c>
      <c r="AB31" s="107">
        <v>1186</v>
      </c>
      <c r="AC31" s="48" t="s">
        <v>90</v>
      </c>
      <c r="AD31" s="48" t="s">
        <v>90</v>
      </c>
      <c r="AE31" s="48" t="s">
        <v>90</v>
      </c>
      <c r="AF31" s="106" t="s">
        <v>90</v>
      </c>
      <c r="AG31" s="112">
        <v>48882732</v>
      </c>
      <c r="AH31" s="49">
        <f t="shared" si="9"/>
        <v>1360</v>
      </c>
      <c r="AI31" s="50">
        <f t="shared" si="8"/>
        <v>238.51280252542966</v>
      </c>
      <c r="AJ31" s="95">
        <v>0</v>
      </c>
      <c r="AK31" s="95">
        <v>1</v>
      </c>
      <c r="AL31" s="95">
        <v>1</v>
      </c>
      <c r="AM31" s="95">
        <v>1</v>
      </c>
      <c r="AN31" s="95">
        <v>1</v>
      </c>
      <c r="AO31" s="95">
        <v>0</v>
      </c>
      <c r="AP31" s="107">
        <v>11082779</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126</v>
      </c>
      <c r="P32" s="103">
        <v>130</v>
      </c>
      <c r="Q32" s="103">
        <v>11441575</v>
      </c>
      <c r="R32" s="46">
        <f t="shared" si="4"/>
        <v>5417</v>
      </c>
      <c r="S32" s="47">
        <f t="shared" si="5"/>
        <v>130.00800000000001</v>
      </c>
      <c r="T32" s="47">
        <f t="shared" si="6"/>
        <v>5.4169999999999998</v>
      </c>
      <c r="U32" s="104">
        <v>3</v>
      </c>
      <c r="V32" s="104">
        <f t="shared" si="7"/>
        <v>3</v>
      </c>
      <c r="W32" s="105" t="s">
        <v>127</v>
      </c>
      <c r="X32" s="107">
        <v>0</v>
      </c>
      <c r="Y32" s="107">
        <v>1045</v>
      </c>
      <c r="Z32" s="107">
        <v>1187</v>
      </c>
      <c r="AA32" s="107">
        <v>1185</v>
      </c>
      <c r="AB32" s="107">
        <v>1187</v>
      </c>
      <c r="AC32" s="48" t="s">
        <v>90</v>
      </c>
      <c r="AD32" s="48" t="s">
        <v>90</v>
      </c>
      <c r="AE32" s="48" t="s">
        <v>90</v>
      </c>
      <c r="AF32" s="106" t="s">
        <v>90</v>
      </c>
      <c r="AG32" s="112">
        <v>48884024</v>
      </c>
      <c r="AH32" s="49">
        <f t="shared" si="9"/>
        <v>1292</v>
      </c>
      <c r="AI32" s="50">
        <f t="shared" si="8"/>
        <v>238.50839948310875</v>
      </c>
      <c r="AJ32" s="95">
        <v>0</v>
      </c>
      <c r="AK32" s="95">
        <v>1</v>
      </c>
      <c r="AL32" s="95">
        <v>1</v>
      </c>
      <c r="AM32" s="95">
        <v>1</v>
      </c>
      <c r="AN32" s="95">
        <v>1</v>
      </c>
      <c r="AO32" s="95">
        <v>0</v>
      </c>
      <c r="AP32" s="107">
        <v>11082779</v>
      </c>
      <c r="AQ32" s="107">
        <f t="shared" si="1"/>
        <v>0</v>
      </c>
      <c r="AR32" s="53">
        <v>1.1000000000000001</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133</v>
      </c>
      <c r="P33" s="103">
        <v>119</v>
      </c>
      <c r="Q33" s="103">
        <v>11446726</v>
      </c>
      <c r="R33" s="46">
        <f t="shared" si="4"/>
        <v>5151</v>
      </c>
      <c r="S33" s="47">
        <f t="shared" si="5"/>
        <v>123.624</v>
      </c>
      <c r="T33" s="47">
        <f t="shared" si="6"/>
        <v>5.1509999999999998</v>
      </c>
      <c r="U33" s="104">
        <v>3.3</v>
      </c>
      <c r="V33" s="104">
        <f t="shared" si="7"/>
        <v>3.3</v>
      </c>
      <c r="W33" s="105" t="s">
        <v>131</v>
      </c>
      <c r="X33" s="107">
        <v>0</v>
      </c>
      <c r="Y33" s="107">
        <v>0</v>
      </c>
      <c r="Z33" s="107">
        <v>1187</v>
      </c>
      <c r="AA33" s="107">
        <v>1185</v>
      </c>
      <c r="AB33" s="107">
        <v>1187</v>
      </c>
      <c r="AC33" s="48" t="s">
        <v>90</v>
      </c>
      <c r="AD33" s="48" t="s">
        <v>90</v>
      </c>
      <c r="AE33" s="48" t="s">
        <v>90</v>
      </c>
      <c r="AF33" s="106" t="s">
        <v>90</v>
      </c>
      <c r="AG33" s="112">
        <v>48885252</v>
      </c>
      <c r="AH33" s="49">
        <f t="shared" si="9"/>
        <v>1228</v>
      </c>
      <c r="AI33" s="50">
        <f t="shared" si="8"/>
        <v>238.40031061929724</v>
      </c>
      <c r="AJ33" s="95">
        <v>0</v>
      </c>
      <c r="AK33" s="95">
        <v>0</v>
      </c>
      <c r="AL33" s="95">
        <v>1</v>
      </c>
      <c r="AM33" s="95">
        <v>1</v>
      </c>
      <c r="AN33" s="95">
        <v>1</v>
      </c>
      <c r="AO33" s="95">
        <v>0.3</v>
      </c>
      <c r="AP33" s="107">
        <v>11082986</v>
      </c>
      <c r="AQ33" s="107">
        <f t="shared" si="1"/>
        <v>207</v>
      </c>
      <c r="AR33" s="51"/>
      <c r="AS33" s="52" t="s">
        <v>113</v>
      </c>
      <c r="AY33" s="97"/>
    </row>
    <row r="34" spans="2:51" x14ac:dyDescent="0.25">
      <c r="B34" s="40">
        <v>2.9583333333333299</v>
      </c>
      <c r="C34" s="40">
        <v>1</v>
      </c>
      <c r="D34" s="102">
        <v>4</v>
      </c>
      <c r="E34" s="41">
        <f t="shared" si="0"/>
        <v>2.8169014084507045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136</v>
      </c>
      <c r="P34" s="103">
        <v>112</v>
      </c>
      <c r="Q34" s="103">
        <v>11451612</v>
      </c>
      <c r="R34" s="46">
        <f t="shared" si="4"/>
        <v>4886</v>
      </c>
      <c r="S34" s="47">
        <f t="shared" si="5"/>
        <v>117.264</v>
      </c>
      <c r="T34" s="47">
        <f t="shared" si="6"/>
        <v>4.8860000000000001</v>
      </c>
      <c r="U34" s="104">
        <v>3.7</v>
      </c>
      <c r="V34" s="104">
        <f t="shared" si="7"/>
        <v>3.7</v>
      </c>
      <c r="W34" s="105" t="s">
        <v>131</v>
      </c>
      <c r="X34" s="107">
        <v>0</v>
      </c>
      <c r="Y34" s="107">
        <v>0</v>
      </c>
      <c r="Z34" s="107">
        <v>1187</v>
      </c>
      <c r="AA34" s="107">
        <v>1185</v>
      </c>
      <c r="AB34" s="107">
        <v>1186</v>
      </c>
      <c r="AC34" s="48" t="s">
        <v>90</v>
      </c>
      <c r="AD34" s="48" t="s">
        <v>90</v>
      </c>
      <c r="AE34" s="48" t="s">
        <v>90</v>
      </c>
      <c r="AF34" s="106" t="s">
        <v>90</v>
      </c>
      <c r="AG34" s="112">
        <v>48886452</v>
      </c>
      <c r="AH34" s="49">
        <f t="shared" si="9"/>
        <v>1200</v>
      </c>
      <c r="AI34" s="50">
        <f t="shared" si="8"/>
        <v>245.59967253376996</v>
      </c>
      <c r="AJ34" s="95">
        <v>0</v>
      </c>
      <c r="AK34" s="95">
        <v>0</v>
      </c>
      <c r="AL34" s="95">
        <v>1</v>
      </c>
      <c r="AM34" s="95">
        <v>1</v>
      </c>
      <c r="AN34" s="95">
        <v>1</v>
      </c>
      <c r="AO34" s="95">
        <v>0.3</v>
      </c>
      <c r="AP34" s="107">
        <v>11083369</v>
      </c>
      <c r="AQ34" s="107">
        <f t="shared" si="1"/>
        <v>383</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128896</v>
      </c>
      <c r="S35" s="65">
        <f>AVERAGE(S11:S34)</f>
        <v>128.89599999999999</v>
      </c>
      <c r="T35" s="65">
        <f>SUM(T11:T34)</f>
        <v>128.89600000000002</v>
      </c>
      <c r="U35" s="104"/>
      <c r="V35" s="91"/>
      <c r="W35" s="57"/>
      <c r="X35" s="85"/>
      <c r="Y35" s="86"/>
      <c r="Z35" s="86"/>
      <c r="AA35" s="86"/>
      <c r="AB35" s="87"/>
      <c r="AC35" s="85"/>
      <c r="AD35" s="86"/>
      <c r="AE35" s="87"/>
      <c r="AF35" s="88"/>
      <c r="AG35" s="66">
        <f>AG34-AG10</f>
        <v>30408</v>
      </c>
      <c r="AH35" s="67">
        <f>SUM(AH11:AH34)</f>
        <v>30408</v>
      </c>
      <c r="AI35" s="68">
        <f>$AH$35/$T35</f>
        <v>235.91112214498509</v>
      </c>
      <c r="AJ35" s="95"/>
      <c r="AK35" s="95"/>
      <c r="AL35" s="95"/>
      <c r="AM35" s="95"/>
      <c r="AN35" s="95"/>
      <c r="AO35" s="69"/>
      <c r="AP35" s="70">
        <f>AP34-AP10</f>
        <v>3094</v>
      </c>
      <c r="AQ35" s="71">
        <f>SUM(AQ11:AQ34)</f>
        <v>3094</v>
      </c>
      <c r="AR35" s="72">
        <f>AVERAGE(AR11:AR34)</f>
        <v>1.0783333333333334</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166</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245</v>
      </c>
      <c r="C44" s="99"/>
      <c r="D44" s="99"/>
      <c r="E44" s="99"/>
      <c r="F44" s="239"/>
      <c r="G44" s="23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239"/>
      <c r="D45" s="239"/>
      <c r="E45" s="239"/>
      <c r="F45" s="239"/>
      <c r="G45" s="23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24" t="s">
        <v>180</v>
      </c>
      <c r="C46" s="239"/>
      <c r="D46" s="239"/>
      <c r="E46" s="239"/>
      <c r="F46" s="239"/>
      <c r="G46" s="239"/>
      <c r="H46" s="23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246</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247</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248</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249</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8" t="s">
        <v>139</v>
      </c>
      <c r="C53" s="130"/>
      <c r="D53" s="130"/>
      <c r="E53" s="130"/>
      <c r="F53" s="130"/>
      <c r="G53" s="130"/>
      <c r="H53" s="130"/>
      <c r="I53" s="131"/>
      <c r="J53" s="131"/>
      <c r="K53" s="131"/>
      <c r="L53" s="131"/>
      <c r="M53" s="131"/>
      <c r="N53" s="131"/>
      <c r="O53" s="131"/>
      <c r="P53" s="131"/>
      <c r="Q53" s="131"/>
      <c r="R53" s="131"/>
      <c r="S53" s="83"/>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222</v>
      </c>
      <c r="C54" s="99"/>
      <c r="D54" s="99"/>
      <c r="E54" s="99"/>
      <c r="F54" s="99"/>
      <c r="G54" s="99"/>
      <c r="H54" s="99"/>
      <c r="I54" s="100"/>
      <c r="J54" s="100"/>
      <c r="K54" s="100"/>
      <c r="L54" s="100"/>
      <c r="M54" s="100"/>
      <c r="N54" s="100"/>
      <c r="O54" s="100"/>
      <c r="P54" s="100"/>
      <c r="Q54" s="100"/>
      <c r="R54" s="100"/>
      <c r="S54" s="170"/>
      <c r="T54" s="83"/>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99"/>
      <c r="H55" s="99"/>
      <c r="I55" s="100"/>
      <c r="J55" s="100"/>
      <c r="K55" s="100"/>
      <c r="L55" s="100"/>
      <c r="M55" s="100"/>
      <c r="N55" s="100"/>
      <c r="O55" s="100"/>
      <c r="P55" s="100"/>
      <c r="Q55" s="100"/>
      <c r="R55" s="100"/>
      <c r="S55" s="156"/>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221</v>
      </c>
      <c r="C56" s="99"/>
      <c r="D56" s="99"/>
      <c r="E56" s="99"/>
      <c r="F56" s="99"/>
      <c r="G56" s="99"/>
      <c r="H56" s="99"/>
      <c r="I56" s="100"/>
      <c r="J56" s="100"/>
      <c r="K56" s="100"/>
      <c r="L56" s="100"/>
      <c r="M56" s="100"/>
      <c r="N56" s="100"/>
      <c r="O56" s="100"/>
      <c r="P56" s="100"/>
      <c r="Q56" s="100"/>
      <c r="R56" s="100"/>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14"/>
      <c r="C57" s="99"/>
      <c r="D57" s="99"/>
      <c r="E57" s="99"/>
      <c r="F57" s="99"/>
      <c r="G57" s="99"/>
      <c r="H57" s="99"/>
      <c r="I57" s="100"/>
      <c r="J57" s="100"/>
      <c r="K57" s="100"/>
      <c r="L57" s="100"/>
      <c r="M57" s="100"/>
      <c r="N57" s="100"/>
      <c r="O57" s="100"/>
      <c r="P57" s="100"/>
      <c r="Q57" s="100"/>
      <c r="R57" s="100"/>
      <c r="S57" s="83"/>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24"/>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1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81"/>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149"/>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A71" s="98"/>
      <c r="B71" s="117"/>
      <c r="C71" s="115"/>
      <c r="D71" s="109"/>
      <c r="E71" s="115"/>
      <c r="F71" s="115"/>
      <c r="G71" s="99"/>
      <c r="H71" s="99"/>
      <c r="I71" s="99"/>
      <c r="J71" s="100"/>
      <c r="K71" s="100"/>
      <c r="L71" s="100"/>
      <c r="M71" s="100"/>
      <c r="N71" s="100"/>
      <c r="O71" s="100"/>
      <c r="P71" s="100"/>
      <c r="Q71" s="100"/>
      <c r="R71" s="100"/>
      <c r="S71" s="100"/>
      <c r="T71" s="101"/>
      <c r="U71" s="79"/>
      <c r="V71" s="79"/>
      <c r="AS71" s="94"/>
      <c r="AT71" s="94"/>
      <c r="AU71" s="94"/>
      <c r="AV71" s="94"/>
      <c r="AW71" s="94"/>
      <c r="AX71" s="94"/>
      <c r="AY71" s="94"/>
    </row>
    <row r="72" spans="1:51" x14ac:dyDescent="0.25">
      <c r="A72" s="98"/>
      <c r="B72" s="118"/>
      <c r="C72" s="119"/>
      <c r="D72" s="120"/>
      <c r="E72" s="119"/>
      <c r="F72" s="119"/>
      <c r="G72" s="119"/>
      <c r="H72" s="119"/>
      <c r="I72" s="119"/>
      <c r="J72" s="121"/>
      <c r="K72" s="121"/>
      <c r="L72" s="121"/>
      <c r="M72" s="121"/>
      <c r="N72" s="121"/>
      <c r="O72" s="121"/>
      <c r="P72" s="121"/>
      <c r="Q72" s="121"/>
      <c r="R72" s="121"/>
      <c r="S72" s="121"/>
      <c r="T72" s="122"/>
      <c r="U72" s="123"/>
      <c r="V72" s="123"/>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O75" s="12"/>
      <c r="P75" s="96"/>
      <c r="Q75" s="96"/>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R78" s="96"/>
      <c r="S78" s="96"/>
      <c r="AS78" s="94"/>
      <c r="AT78" s="94"/>
      <c r="AU78" s="94"/>
      <c r="AV78" s="94"/>
      <c r="AW78" s="94"/>
      <c r="AX78" s="94"/>
      <c r="AY78" s="94"/>
    </row>
    <row r="79" spans="1:51" x14ac:dyDescent="0.25">
      <c r="O79" s="12"/>
      <c r="P79" s="96"/>
      <c r="Q79" s="96"/>
      <c r="R79" s="96"/>
      <c r="S79" s="96"/>
      <c r="T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T81" s="96"/>
      <c r="AS81" s="94"/>
      <c r="AT81" s="94"/>
      <c r="AU81" s="94"/>
      <c r="AV81" s="94"/>
      <c r="AW81" s="94"/>
      <c r="AX81" s="94"/>
      <c r="AY81" s="94"/>
    </row>
    <row r="82" spans="15:51" x14ac:dyDescent="0.25">
      <c r="O82" s="96"/>
      <c r="Q82" s="96"/>
      <c r="R82" s="96"/>
      <c r="S82" s="96"/>
      <c r="AS82" s="94"/>
      <c r="AT82" s="94"/>
      <c r="AU82" s="94"/>
      <c r="AV82" s="94"/>
      <c r="AW82" s="94"/>
      <c r="AX82" s="94"/>
      <c r="AY82" s="94"/>
    </row>
    <row r="83" spans="15:51" x14ac:dyDescent="0.25">
      <c r="O83" s="12"/>
      <c r="P83" s="96"/>
      <c r="Q83" s="96"/>
      <c r="R83" s="96"/>
      <c r="S83" s="96"/>
      <c r="T83" s="96"/>
      <c r="AS83" s="94"/>
      <c r="AT83" s="94"/>
      <c r="AU83" s="94"/>
      <c r="AV83" s="94"/>
      <c r="AW83" s="94"/>
      <c r="AX83" s="94"/>
      <c r="AY83" s="94"/>
    </row>
    <row r="84" spans="15:51" x14ac:dyDescent="0.25">
      <c r="O84" s="12"/>
      <c r="P84" s="96"/>
      <c r="Q84" s="96"/>
      <c r="R84" s="96"/>
      <c r="S84" s="96"/>
      <c r="T84" s="96"/>
      <c r="U84" s="96"/>
      <c r="AS84" s="94"/>
      <c r="AT84" s="94"/>
      <c r="AU84" s="94"/>
      <c r="AV84" s="94"/>
      <c r="AW84" s="94"/>
      <c r="AX84" s="94"/>
      <c r="AY84" s="94"/>
    </row>
    <row r="85" spans="15:51" x14ac:dyDescent="0.25">
      <c r="O85" s="12"/>
      <c r="P85" s="96"/>
      <c r="T85" s="96"/>
      <c r="U85" s="96"/>
      <c r="AS85" s="94"/>
      <c r="AT85" s="94"/>
      <c r="AU85" s="94"/>
      <c r="AV85" s="94"/>
      <c r="AW85" s="94"/>
      <c r="AX85" s="94"/>
      <c r="AY85" s="94"/>
    </row>
    <row r="97" spans="45:51" x14ac:dyDescent="0.25">
      <c r="AS97" s="94"/>
      <c r="AT97" s="94"/>
      <c r="AU97" s="94"/>
      <c r="AV97" s="94"/>
      <c r="AW97" s="94"/>
      <c r="AX97" s="94"/>
      <c r="AY97" s="94"/>
    </row>
  </sheetData>
  <protectedRanges>
    <protectedRange sqref="S71:T74"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1:R74" name="Range2_12_1_6_1_1"/>
    <protectedRange sqref="L71:M74" name="Range2_2_12_1_7_1_1"/>
    <protectedRange sqref="AS11:AS15" name="Range1_4_1_1_1_1"/>
    <protectedRange sqref="J11:J15 J26:J34" name="Range1_1_2_1_10_1_1_1_1"/>
    <protectedRange sqref="S38:S70" name="Range2_12_3_1_1_1_1"/>
    <protectedRange sqref="D38:H38 N58:R70 N38:R52" name="Range2_12_1_3_1_1_1_1"/>
    <protectedRange sqref="I38:M38 E58:M70 E39:M43 E45:M52 F44:M44" name="Range2_2_12_1_6_1_1_1_1"/>
    <protectedRange sqref="D58:D70 D39:D43 D45:D52" name="Range2_1_1_1_1_11_1_1_1_1_1_1"/>
    <protectedRange sqref="C58:C70 C39:C43 C45: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1:K74" name="Range2_2_12_1_4_1_1_1_1_1_1_1_1_1_1_1_1_1_1_1"/>
    <protectedRange sqref="I71:I74" name="Range2_2_12_1_7_1_1_2_2_1_2"/>
    <protectedRange sqref="F71:H74" name="Range2_2_12_1_3_1_2_1_1_1_1_2_1_1_1_1_1_1_1_1_1_1_1"/>
    <protectedRange sqref="E71: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Q10" name="Range1_16_3_1_1_1_1_1_4"/>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4" name="Range2_2_12_1_6_1_1_1_1_2"/>
    <protectedRange sqref="D44" name="Range2_1_1_1_1_11_1_1_1_1_1_1_2"/>
    <protectedRange sqref="C44" name="Range2_1_2_1_1_1_1_1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N57:R57" name="Range2_12_1_3_1_1_1_1_2_1_2_2_2_2_2_2_2_2_2"/>
    <protectedRange sqref="I57:M57" name="Range2_2_12_1_6_1_1_1_1_3_1_2_2_2_3_2_2_2_2_2"/>
    <protectedRange sqref="E57:H57" name="Range2_2_12_1_6_1_1_1_1_2_2_1_2_2_2_2_2_2_2_2_2"/>
    <protectedRange sqref="D57" name="Range2_1_1_1_1_11_1_1_1_1_1_1_2_2_1_2_2_2_2_2_2_2_2_2"/>
    <protectedRange sqref="C57" name="Range2_1_2_1_1_1_1_1_2_1_2_1_2_2_2_2_2_2_2_2_2_2"/>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7"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N56:R56" name="Range2_12_1_3_1_1_1_1_2_1_2_2_2_2_2_2_2_2_2_2"/>
    <protectedRange sqref="I56:M56" name="Range2_2_12_1_6_1_1_1_1_3_1_2_2_2_3_2_2_2_2_2_2"/>
    <protectedRange sqref="E56:H56" name="Range2_2_12_1_6_1_1_1_1_2_2_1_2_2_2_2_2_2_2_2_2_2"/>
    <protectedRange sqref="D56" name="Range2_1_1_1_1_11_1_1_1_1_1_1_2_2_1_2_2_2_2_2_2_2_2_2_2"/>
    <protectedRange sqref="N55:R55" name="Range2_12_1_3_1_1_1_1_2_1_2_2_2_2_2_2_3_2_2_2_2_2_2"/>
    <protectedRange sqref="I55:M55" name="Range2_2_12_1_6_1_1_1_1_3_1_2_2_2_3_2_2_3_2_2_2_2_2_2"/>
    <protectedRange sqref="G55:H55" name="Range2_2_12_1_6_1_1_1_1_2_2_1_2_2_2_2_2_2_3_2_2_2_2_2_2"/>
    <protectedRange sqref="E55:F55" name="Range2_2_12_1_6_1_1_1_1_3_1_2_2_2_1_2_2_2_2_2_2_2_2_2_2_2_2_2"/>
    <protectedRange sqref="D55" name="Range2_1_1_1_1_11_1_1_1_1_1_1_3_1_2_2_2_1_2_2_2_2_2_2_2_2_2_2_2_2_2"/>
    <protectedRange sqref="N53:R54" name="Range2_12_1_3_1_1_1_1_2_1_2_2_2_2_2_2_3_2_2_2_2_2_2_2_2"/>
    <protectedRange sqref="I53:M54" name="Range2_2_12_1_6_1_1_1_1_3_1_2_2_2_3_2_2_3_2_2_2_2_2_2_2_2"/>
    <protectedRange sqref="E53:H53 G54:H54" name="Range2_2_12_1_6_1_1_1_1_2_2_1_2_2_2_2_2_2_3_2_2_2_2_2_2_2_2"/>
    <protectedRange sqref="D53" name="Range2_1_1_1_1_11_1_1_1_1_1_1_2_2_1_2_2_2_2_2_2_3_2_2_2_2_2_2_2_2"/>
    <protectedRange sqref="E54:F54" name="Range2_2_12_1_6_1_1_1_1_3_1_2_2_2_1_2_2_2_2_2_2_2_2_2_2_2_2_2_2_2"/>
    <protectedRange sqref="D54" name="Range2_1_1_1_1_11_1_1_1_1_1_1_3_1_2_2_2_1_2_2_2_2_2_2_2_2_2_2_2_2_2_2_2"/>
    <protectedRange sqref="C53" name="Range2_1_2_1_1_1_1_1_2_1_2_1_2_2_2_2_2_2_3_2_2_2_2_2_2_2_2"/>
    <protectedRange sqref="C56" name="Range2_1_2_1_1_1_1_1_2_1_2_1_2_2_2_2_2_2_2_2_2_2_2"/>
    <protectedRange sqref="C55" name="Range2_1_2_1_1_1_1_1_3_1_2_2_1_2_1_2_2_2_2_2_2_2_2_2_2_2_2_2_2"/>
    <protectedRange sqref="C54" name="Range2_1_2_1_1_1_1_1_3_1_2_2_1_2_1_2_2_2_2_2_2_2_2_2_2_2_2_2_2_2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52" priority="36" operator="containsText" text="N/A">
      <formula>NOT(ISERROR(SEARCH("N/A",X11)))</formula>
    </cfRule>
    <cfRule type="cellIs" dxfId="51" priority="49" operator="equal">
      <formula>0</formula>
    </cfRule>
  </conditionalFormatting>
  <conditionalFormatting sqref="AC11:AE34 X11:Y34 AA11:AA34">
    <cfRule type="cellIs" dxfId="50" priority="48" operator="greaterThanOrEqual">
      <formula>1185</formula>
    </cfRule>
  </conditionalFormatting>
  <conditionalFormatting sqref="AC11:AE34 X11:Y34 AA11:AA34">
    <cfRule type="cellIs" dxfId="49" priority="47" operator="between">
      <formula>0.1</formula>
      <formula>1184</formula>
    </cfRule>
  </conditionalFormatting>
  <conditionalFormatting sqref="X8">
    <cfRule type="cellIs" dxfId="48" priority="46" operator="equal">
      <formula>0</formula>
    </cfRule>
  </conditionalFormatting>
  <conditionalFormatting sqref="X8">
    <cfRule type="cellIs" dxfId="47" priority="45" operator="greaterThan">
      <formula>1179</formula>
    </cfRule>
  </conditionalFormatting>
  <conditionalFormatting sqref="X8">
    <cfRule type="cellIs" dxfId="46" priority="44" operator="greaterThan">
      <formula>99</formula>
    </cfRule>
  </conditionalFormatting>
  <conditionalFormatting sqref="X8">
    <cfRule type="cellIs" dxfId="45" priority="43" operator="greaterThan">
      <formula>0.99</formula>
    </cfRule>
  </conditionalFormatting>
  <conditionalFormatting sqref="AB8">
    <cfRule type="cellIs" dxfId="44" priority="42" operator="equal">
      <formula>0</formula>
    </cfRule>
  </conditionalFormatting>
  <conditionalFormatting sqref="AB8">
    <cfRule type="cellIs" dxfId="43" priority="41" operator="greaterThan">
      <formula>1179</formula>
    </cfRule>
  </conditionalFormatting>
  <conditionalFormatting sqref="AB8">
    <cfRule type="cellIs" dxfId="42" priority="40" operator="greaterThan">
      <formula>99</formula>
    </cfRule>
  </conditionalFormatting>
  <conditionalFormatting sqref="AB8">
    <cfRule type="cellIs" dxfId="41" priority="39" operator="greaterThan">
      <formula>0.99</formula>
    </cfRule>
  </conditionalFormatting>
  <conditionalFormatting sqref="AH11:AH31">
    <cfRule type="cellIs" dxfId="40" priority="37" operator="greaterThan">
      <formula>$AH$8</formula>
    </cfRule>
    <cfRule type="cellIs" dxfId="39" priority="38" operator="greaterThan">
      <formula>$AH$8</formula>
    </cfRule>
  </conditionalFormatting>
  <conditionalFormatting sqref="AB11:AB34">
    <cfRule type="containsText" dxfId="38" priority="32" operator="containsText" text="N/A">
      <formula>NOT(ISERROR(SEARCH("N/A",AB11)))</formula>
    </cfRule>
    <cfRule type="cellIs" dxfId="37" priority="35" operator="equal">
      <formula>0</formula>
    </cfRule>
  </conditionalFormatting>
  <conditionalFormatting sqref="AB11:AB34">
    <cfRule type="cellIs" dxfId="36" priority="34" operator="greaterThanOrEqual">
      <formula>1185</formula>
    </cfRule>
  </conditionalFormatting>
  <conditionalFormatting sqref="AB11:AB34">
    <cfRule type="cellIs" dxfId="35" priority="33" operator="between">
      <formula>0.1</formula>
      <formula>1184</formula>
    </cfRule>
  </conditionalFormatting>
  <conditionalFormatting sqref="AO11:AO34 AN11:AN35">
    <cfRule type="cellIs" dxfId="34" priority="31" operator="equal">
      <formula>0</formula>
    </cfRule>
  </conditionalFormatting>
  <conditionalFormatting sqref="AO11:AO34 AN11:AN35">
    <cfRule type="cellIs" dxfId="33" priority="30" operator="greaterThan">
      <formula>1179</formula>
    </cfRule>
  </conditionalFormatting>
  <conditionalFormatting sqref="AO11:AO34 AN11:AN35">
    <cfRule type="cellIs" dxfId="32" priority="29" operator="greaterThan">
      <formula>99</formula>
    </cfRule>
  </conditionalFormatting>
  <conditionalFormatting sqref="AO11:AO34 AN11:AN35">
    <cfRule type="cellIs" dxfId="31" priority="28" operator="greaterThan">
      <formula>0.99</formula>
    </cfRule>
  </conditionalFormatting>
  <conditionalFormatting sqref="AQ11:AQ34">
    <cfRule type="cellIs" dxfId="30" priority="27" operator="equal">
      <formula>0</formula>
    </cfRule>
  </conditionalFormatting>
  <conditionalFormatting sqref="AQ11:AQ34">
    <cfRule type="cellIs" dxfId="29" priority="26" operator="greaterThan">
      <formula>1179</formula>
    </cfRule>
  </conditionalFormatting>
  <conditionalFormatting sqref="AQ11:AQ34">
    <cfRule type="cellIs" dxfId="28" priority="25" operator="greaterThan">
      <formula>99</formula>
    </cfRule>
  </conditionalFormatting>
  <conditionalFormatting sqref="AQ11:AQ34">
    <cfRule type="cellIs" dxfId="27" priority="24" operator="greaterThan">
      <formula>0.99</formula>
    </cfRule>
  </conditionalFormatting>
  <conditionalFormatting sqref="Z11:Z34">
    <cfRule type="containsText" dxfId="26" priority="20" operator="containsText" text="N/A">
      <formula>NOT(ISERROR(SEARCH("N/A",Z11)))</formula>
    </cfRule>
    <cfRule type="cellIs" dxfId="25" priority="23" operator="equal">
      <formula>0</formula>
    </cfRule>
  </conditionalFormatting>
  <conditionalFormatting sqref="Z11:Z34">
    <cfRule type="cellIs" dxfId="24" priority="22" operator="greaterThanOrEqual">
      <formula>1185</formula>
    </cfRule>
  </conditionalFormatting>
  <conditionalFormatting sqref="Z11:Z34">
    <cfRule type="cellIs" dxfId="23" priority="21" operator="between">
      <formula>0.1</formula>
      <formula>1184</formula>
    </cfRule>
  </conditionalFormatting>
  <conditionalFormatting sqref="AJ11:AN35">
    <cfRule type="cellIs" dxfId="22" priority="19" operator="equal">
      <formula>0</formula>
    </cfRule>
  </conditionalFormatting>
  <conditionalFormatting sqref="AJ11:AN35">
    <cfRule type="cellIs" dxfId="21" priority="18" operator="greaterThan">
      <formula>1179</formula>
    </cfRule>
  </conditionalFormatting>
  <conditionalFormatting sqref="AJ11:AN35">
    <cfRule type="cellIs" dxfId="20" priority="17" operator="greaterThan">
      <formula>99</formula>
    </cfRule>
  </conditionalFormatting>
  <conditionalFormatting sqref="AJ11:AN35">
    <cfRule type="cellIs" dxfId="19" priority="16" operator="greaterThan">
      <formula>0.99</formula>
    </cfRule>
  </conditionalFormatting>
  <conditionalFormatting sqref="AP11:AP34">
    <cfRule type="cellIs" dxfId="18" priority="15" operator="equal">
      <formula>0</formula>
    </cfRule>
  </conditionalFormatting>
  <conditionalFormatting sqref="AP11:AP34">
    <cfRule type="cellIs" dxfId="17" priority="14" operator="greaterThan">
      <formula>1179</formula>
    </cfRule>
  </conditionalFormatting>
  <conditionalFormatting sqref="AP11:AP34">
    <cfRule type="cellIs" dxfId="16" priority="13" operator="greaterThan">
      <formula>99</formula>
    </cfRule>
  </conditionalFormatting>
  <conditionalFormatting sqref="AP11:AP34">
    <cfRule type="cellIs" dxfId="15" priority="12" operator="greaterThan">
      <formula>0.99</formula>
    </cfRule>
  </conditionalFormatting>
  <conditionalFormatting sqref="AH32:AH34">
    <cfRule type="cellIs" dxfId="14" priority="10" operator="greaterThan">
      <formula>$AH$8</formula>
    </cfRule>
    <cfRule type="cellIs" dxfId="13" priority="11" operator="greaterThan">
      <formula>$AH$8</formula>
    </cfRule>
  </conditionalFormatting>
  <conditionalFormatting sqref="AI11:AI34">
    <cfRule type="cellIs" dxfId="12" priority="9" operator="greaterThan">
      <formula>$AI$8</formula>
    </cfRule>
  </conditionalFormatting>
  <conditionalFormatting sqref="AL32:AN34 AL11:AL34">
    <cfRule type="cellIs" dxfId="11" priority="8" operator="equal">
      <formula>0</formula>
    </cfRule>
  </conditionalFormatting>
  <conditionalFormatting sqref="AL32:AN34 AL11:AL34">
    <cfRule type="cellIs" dxfId="10" priority="7" operator="greaterThan">
      <formula>1179</formula>
    </cfRule>
  </conditionalFormatting>
  <conditionalFormatting sqref="AL32:AN34 AL11:AL34">
    <cfRule type="cellIs" dxfId="9" priority="6" operator="greaterThan">
      <formula>99</formula>
    </cfRule>
  </conditionalFormatting>
  <conditionalFormatting sqref="AL32:AN34 AL11:AL34">
    <cfRule type="cellIs" dxfId="8" priority="5" operator="greaterThan">
      <formula>0.99</formula>
    </cfRule>
  </conditionalFormatting>
  <conditionalFormatting sqref="AM16:AM34">
    <cfRule type="cellIs" dxfId="7" priority="4" operator="equal">
      <formula>0</formula>
    </cfRule>
  </conditionalFormatting>
  <conditionalFormatting sqref="AM16:AM34">
    <cfRule type="cellIs" dxfId="6" priority="3" operator="greaterThan">
      <formula>1179</formula>
    </cfRule>
  </conditionalFormatting>
  <conditionalFormatting sqref="AM16:AM34">
    <cfRule type="cellIs" dxfId="5" priority="2" operator="greaterThan">
      <formula>99</formula>
    </cfRule>
  </conditionalFormatting>
  <conditionalFormatting sqref="AM16:AM34">
    <cfRule type="cellIs" dxfId="4"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28" zoomScaleNormal="100" workbookViewId="0">
      <selection activeCell="B46" sqref="B46:B47"/>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125</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54"/>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51" t="s">
        <v>10</v>
      </c>
      <c r="I7" s="108" t="s">
        <v>11</v>
      </c>
      <c r="J7" s="108" t="s">
        <v>12</v>
      </c>
      <c r="K7" s="108" t="s">
        <v>13</v>
      </c>
      <c r="L7" s="12"/>
      <c r="M7" s="12"/>
      <c r="N7" s="12"/>
      <c r="O7" s="151"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42555</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30560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55" t="s">
        <v>51</v>
      </c>
      <c r="V9" s="155" t="s">
        <v>52</v>
      </c>
      <c r="W9" s="233" t="s">
        <v>53</v>
      </c>
      <c r="X9" s="234" t="s">
        <v>54</v>
      </c>
      <c r="Y9" s="235"/>
      <c r="Z9" s="235"/>
      <c r="AA9" s="235"/>
      <c r="AB9" s="235"/>
      <c r="AC9" s="235"/>
      <c r="AD9" s="235"/>
      <c r="AE9" s="236"/>
      <c r="AF9" s="153" t="s">
        <v>55</v>
      </c>
      <c r="AG9" s="153" t="s">
        <v>56</v>
      </c>
      <c r="AH9" s="222" t="s">
        <v>57</v>
      </c>
      <c r="AI9" s="237" t="s">
        <v>58</v>
      </c>
      <c r="AJ9" s="155" t="s">
        <v>59</v>
      </c>
      <c r="AK9" s="155" t="s">
        <v>60</v>
      </c>
      <c r="AL9" s="155" t="s">
        <v>61</v>
      </c>
      <c r="AM9" s="155" t="s">
        <v>62</v>
      </c>
      <c r="AN9" s="155" t="s">
        <v>63</v>
      </c>
      <c r="AO9" s="155" t="s">
        <v>64</v>
      </c>
      <c r="AP9" s="155" t="s">
        <v>65</v>
      </c>
      <c r="AQ9" s="220" t="s">
        <v>66</v>
      </c>
      <c r="AR9" s="155" t="s">
        <v>67</v>
      </c>
      <c r="AS9" s="222" t="s">
        <v>68</v>
      </c>
      <c r="AV9" s="35" t="s">
        <v>69</v>
      </c>
      <c r="AW9" s="35" t="s">
        <v>70</v>
      </c>
      <c r="AY9" s="36" t="s">
        <v>71</v>
      </c>
    </row>
    <row r="10" spans="2:51" x14ac:dyDescent="0.25">
      <c r="B10" s="155" t="s">
        <v>72</v>
      </c>
      <c r="C10" s="155" t="s">
        <v>73</v>
      </c>
      <c r="D10" s="155" t="s">
        <v>74</v>
      </c>
      <c r="E10" s="155" t="s">
        <v>75</v>
      </c>
      <c r="F10" s="155" t="s">
        <v>74</v>
      </c>
      <c r="G10" s="155" t="s">
        <v>75</v>
      </c>
      <c r="H10" s="216"/>
      <c r="I10" s="155" t="s">
        <v>75</v>
      </c>
      <c r="J10" s="155" t="s">
        <v>75</v>
      </c>
      <c r="K10" s="155" t="s">
        <v>75</v>
      </c>
      <c r="L10" s="28" t="s">
        <v>29</v>
      </c>
      <c r="M10" s="219"/>
      <c r="N10" s="28" t="s">
        <v>29</v>
      </c>
      <c r="O10" s="221"/>
      <c r="P10" s="221"/>
      <c r="Q10" s="1">
        <f>'JULY 3'!Q34</f>
        <v>7771202</v>
      </c>
      <c r="R10" s="230"/>
      <c r="S10" s="231"/>
      <c r="T10" s="232"/>
      <c r="U10" s="155" t="s">
        <v>75</v>
      </c>
      <c r="V10" s="155" t="s">
        <v>75</v>
      </c>
      <c r="W10" s="233"/>
      <c r="X10" s="37" t="s">
        <v>76</v>
      </c>
      <c r="Y10" s="37" t="s">
        <v>77</v>
      </c>
      <c r="Z10" s="37" t="s">
        <v>78</v>
      </c>
      <c r="AA10" s="37" t="s">
        <v>79</v>
      </c>
      <c r="AB10" s="37" t="s">
        <v>80</v>
      </c>
      <c r="AC10" s="37" t="s">
        <v>81</v>
      </c>
      <c r="AD10" s="37" t="s">
        <v>82</v>
      </c>
      <c r="AE10" s="37" t="s">
        <v>83</v>
      </c>
      <c r="AF10" s="38"/>
      <c r="AG10" s="1">
        <f>'JULY 3'!AG34</f>
        <v>48026528</v>
      </c>
      <c r="AH10" s="222"/>
      <c r="AI10" s="238"/>
      <c r="AJ10" s="155" t="s">
        <v>84</v>
      </c>
      <c r="AK10" s="155" t="s">
        <v>84</v>
      </c>
      <c r="AL10" s="155" t="s">
        <v>84</v>
      </c>
      <c r="AM10" s="155" t="s">
        <v>84</v>
      </c>
      <c r="AN10" s="155" t="s">
        <v>84</v>
      </c>
      <c r="AO10" s="155" t="s">
        <v>84</v>
      </c>
      <c r="AP10" s="1">
        <f>'JULY 3'!AP34</f>
        <v>10974940</v>
      </c>
      <c r="AQ10" s="221"/>
      <c r="AR10" s="152" t="s">
        <v>85</v>
      </c>
      <c r="AS10" s="222"/>
      <c r="AV10" s="39" t="s">
        <v>86</v>
      </c>
      <c r="AW10" s="39" t="s">
        <v>87</v>
      </c>
      <c r="AY10" s="80" t="s">
        <v>126</v>
      </c>
    </row>
    <row r="11" spans="2:51" x14ac:dyDescent="0.25">
      <c r="B11" s="40">
        <v>2</v>
      </c>
      <c r="C11" s="40">
        <v>4.1666666666666664E-2</v>
      </c>
      <c r="D11" s="102">
        <v>5</v>
      </c>
      <c r="E11" s="41">
        <f t="shared" ref="E11:E34" si="0">D11/1.42</f>
        <v>3.5211267605633805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146</v>
      </c>
      <c r="P11" s="103">
        <v>108</v>
      </c>
      <c r="Q11" s="103">
        <v>7775892</v>
      </c>
      <c r="R11" s="46">
        <f>IF(ISBLANK(Q11),"-",Q11-Q10)</f>
        <v>4690</v>
      </c>
      <c r="S11" s="47">
        <f>R11*24/1000</f>
        <v>112.56</v>
      </c>
      <c r="T11" s="47">
        <f>R11/1000</f>
        <v>4.6900000000000004</v>
      </c>
      <c r="U11" s="104">
        <v>3.7</v>
      </c>
      <c r="V11" s="104">
        <f>U11</f>
        <v>3.7</v>
      </c>
      <c r="W11" s="105" t="s">
        <v>131</v>
      </c>
      <c r="X11" s="107">
        <v>0</v>
      </c>
      <c r="Y11" s="107">
        <v>0</v>
      </c>
      <c r="Z11" s="107">
        <v>1076</v>
      </c>
      <c r="AA11" s="107">
        <v>1185</v>
      </c>
      <c r="AB11" s="107">
        <v>1096</v>
      </c>
      <c r="AC11" s="48" t="s">
        <v>90</v>
      </c>
      <c r="AD11" s="48" t="s">
        <v>90</v>
      </c>
      <c r="AE11" s="48" t="s">
        <v>90</v>
      </c>
      <c r="AF11" s="106" t="s">
        <v>90</v>
      </c>
      <c r="AG11" s="112">
        <v>48027628</v>
      </c>
      <c r="AH11" s="49">
        <f>IF(ISBLANK(AG11),"-",AG11-AG10)</f>
        <v>1100</v>
      </c>
      <c r="AI11" s="50">
        <f>AH11/T11</f>
        <v>234.54157782515989</v>
      </c>
      <c r="AJ11" s="95">
        <v>0</v>
      </c>
      <c r="AK11" s="95">
        <v>0</v>
      </c>
      <c r="AL11" s="95">
        <v>1</v>
      </c>
      <c r="AM11" s="95">
        <v>1</v>
      </c>
      <c r="AN11" s="95">
        <v>1</v>
      </c>
      <c r="AO11" s="95">
        <v>0.75</v>
      </c>
      <c r="AP11" s="107">
        <v>10975720</v>
      </c>
      <c r="AQ11" s="107">
        <f t="shared" ref="AQ11:AQ34" si="1">AP11-AP10</f>
        <v>780</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142</v>
      </c>
      <c r="P12" s="103">
        <v>109</v>
      </c>
      <c r="Q12" s="103">
        <v>7780367</v>
      </c>
      <c r="R12" s="46">
        <f t="shared" ref="R12:R34" si="4">IF(ISBLANK(Q12),"-",Q12-Q11)</f>
        <v>4475</v>
      </c>
      <c r="S12" s="47">
        <f t="shared" ref="S12:S34" si="5">R12*24/1000</f>
        <v>107.4</v>
      </c>
      <c r="T12" s="47">
        <f t="shared" ref="T12:T34" si="6">R12/1000</f>
        <v>4.4749999999999996</v>
      </c>
      <c r="U12" s="104">
        <v>5.6</v>
      </c>
      <c r="V12" s="104">
        <f t="shared" ref="V12:V34" si="7">U12</f>
        <v>5.6</v>
      </c>
      <c r="W12" s="105" t="s">
        <v>131</v>
      </c>
      <c r="X12" s="107">
        <v>0</v>
      </c>
      <c r="Y12" s="107">
        <v>0</v>
      </c>
      <c r="Z12" s="107">
        <v>1076</v>
      </c>
      <c r="AA12" s="107">
        <v>1185</v>
      </c>
      <c r="AB12" s="107">
        <v>1096</v>
      </c>
      <c r="AC12" s="48" t="s">
        <v>90</v>
      </c>
      <c r="AD12" s="48" t="s">
        <v>90</v>
      </c>
      <c r="AE12" s="48" t="s">
        <v>90</v>
      </c>
      <c r="AF12" s="106" t="s">
        <v>90</v>
      </c>
      <c r="AG12" s="112">
        <v>48028636</v>
      </c>
      <c r="AH12" s="49">
        <f>IF(ISBLANK(AG12),"-",AG12-AG11)</f>
        <v>1008</v>
      </c>
      <c r="AI12" s="50">
        <f t="shared" ref="AI12:AI34" si="8">AH12/T12</f>
        <v>225.2513966480447</v>
      </c>
      <c r="AJ12" s="95">
        <v>0</v>
      </c>
      <c r="AK12" s="95">
        <v>0</v>
      </c>
      <c r="AL12" s="95">
        <v>1</v>
      </c>
      <c r="AM12" s="95">
        <v>1</v>
      </c>
      <c r="AN12" s="95">
        <v>1</v>
      </c>
      <c r="AO12" s="95">
        <v>0.75</v>
      </c>
      <c r="AP12" s="107">
        <v>10976865</v>
      </c>
      <c r="AQ12" s="107">
        <f t="shared" si="1"/>
        <v>1145</v>
      </c>
      <c r="AR12" s="110">
        <v>1.1599999999999999</v>
      </c>
      <c r="AS12" s="52" t="s">
        <v>113</v>
      </c>
      <c r="AV12" s="39" t="s">
        <v>92</v>
      </c>
      <c r="AW12" s="39" t="s">
        <v>93</v>
      </c>
      <c r="AY12" s="80" t="s">
        <v>124</v>
      </c>
    </row>
    <row r="13" spans="2:51" x14ac:dyDescent="0.25">
      <c r="B13" s="40">
        <v>2.0833333333333299</v>
      </c>
      <c r="C13" s="40">
        <v>0.125</v>
      </c>
      <c r="D13" s="102">
        <v>6</v>
      </c>
      <c r="E13" s="41">
        <f t="shared" si="0"/>
        <v>4.2253521126760569</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131</v>
      </c>
      <c r="P13" s="103">
        <v>106</v>
      </c>
      <c r="Q13" s="103">
        <v>7784877</v>
      </c>
      <c r="R13" s="46">
        <f t="shared" si="4"/>
        <v>4510</v>
      </c>
      <c r="S13" s="47">
        <f t="shared" si="5"/>
        <v>108.24</v>
      </c>
      <c r="T13" s="47">
        <f t="shared" si="6"/>
        <v>4.51</v>
      </c>
      <c r="U13" s="104">
        <v>7.5</v>
      </c>
      <c r="V13" s="104">
        <f t="shared" si="7"/>
        <v>7.5</v>
      </c>
      <c r="W13" s="105" t="s">
        <v>131</v>
      </c>
      <c r="X13" s="107">
        <v>0</v>
      </c>
      <c r="Y13" s="107">
        <v>0</v>
      </c>
      <c r="Z13" s="107">
        <v>1046</v>
      </c>
      <c r="AA13" s="107">
        <v>1185</v>
      </c>
      <c r="AB13" s="107">
        <v>1097</v>
      </c>
      <c r="AC13" s="48" t="s">
        <v>90</v>
      </c>
      <c r="AD13" s="48" t="s">
        <v>90</v>
      </c>
      <c r="AE13" s="48" t="s">
        <v>90</v>
      </c>
      <c r="AF13" s="106" t="s">
        <v>90</v>
      </c>
      <c r="AG13" s="112">
        <v>48029652</v>
      </c>
      <c r="AH13" s="49">
        <f>IF(ISBLANK(AG13),"-",AG13-AG12)</f>
        <v>1016</v>
      </c>
      <c r="AI13" s="50">
        <f t="shared" si="8"/>
        <v>225.27716186252772</v>
      </c>
      <c r="AJ13" s="95">
        <v>0</v>
      </c>
      <c r="AK13" s="95">
        <v>0</v>
      </c>
      <c r="AL13" s="95">
        <v>1</v>
      </c>
      <c r="AM13" s="95">
        <v>1</v>
      </c>
      <c r="AN13" s="95">
        <v>1</v>
      </c>
      <c r="AO13" s="95">
        <v>0.75</v>
      </c>
      <c r="AP13" s="107">
        <v>10978036</v>
      </c>
      <c r="AQ13" s="107">
        <f t="shared" si="1"/>
        <v>1171</v>
      </c>
      <c r="AR13" s="51"/>
      <c r="AS13" s="52" t="s">
        <v>113</v>
      </c>
      <c r="AV13" s="39" t="s">
        <v>94</v>
      </c>
      <c r="AW13" s="39" t="s">
        <v>95</v>
      </c>
      <c r="AY13" s="80" t="s">
        <v>129</v>
      </c>
    </row>
    <row r="14" spans="2:51" x14ac:dyDescent="0.25">
      <c r="B14" s="40">
        <v>2.125</v>
      </c>
      <c r="C14" s="40">
        <v>0.16666666666666699</v>
      </c>
      <c r="D14" s="102">
        <v>6</v>
      </c>
      <c r="E14" s="41">
        <f t="shared" si="0"/>
        <v>4.2253521126760569</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122</v>
      </c>
      <c r="P14" s="103">
        <v>117</v>
      </c>
      <c r="Q14" s="103">
        <v>7789297</v>
      </c>
      <c r="R14" s="46">
        <f t="shared" si="4"/>
        <v>4420</v>
      </c>
      <c r="S14" s="47">
        <f t="shared" si="5"/>
        <v>106.08</v>
      </c>
      <c r="T14" s="47">
        <f t="shared" si="6"/>
        <v>4.42</v>
      </c>
      <c r="U14" s="104">
        <v>8.9</v>
      </c>
      <c r="V14" s="104">
        <f t="shared" si="7"/>
        <v>8.9</v>
      </c>
      <c r="W14" s="105" t="s">
        <v>131</v>
      </c>
      <c r="X14" s="107">
        <v>0</v>
      </c>
      <c r="Y14" s="107">
        <v>0</v>
      </c>
      <c r="Z14" s="107">
        <v>1106</v>
      </c>
      <c r="AA14" s="107">
        <v>1185</v>
      </c>
      <c r="AB14" s="107">
        <v>1096</v>
      </c>
      <c r="AC14" s="48" t="s">
        <v>90</v>
      </c>
      <c r="AD14" s="48" t="s">
        <v>90</v>
      </c>
      <c r="AE14" s="48" t="s">
        <v>90</v>
      </c>
      <c r="AF14" s="106" t="s">
        <v>90</v>
      </c>
      <c r="AG14" s="112">
        <v>48030756</v>
      </c>
      <c r="AH14" s="49">
        <f t="shared" ref="AH14:AH34" si="9">IF(ISBLANK(AG14),"-",AG14-AG13)</f>
        <v>1104</v>
      </c>
      <c r="AI14" s="50">
        <f t="shared" si="8"/>
        <v>249.77375565610859</v>
      </c>
      <c r="AJ14" s="95">
        <v>0</v>
      </c>
      <c r="AK14" s="95">
        <v>0</v>
      </c>
      <c r="AL14" s="95">
        <v>1</v>
      </c>
      <c r="AM14" s="95">
        <v>1</v>
      </c>
      <c r="AN14" s="95">
        <v>1</v>
      </c>
      <c r="AO14" s="95">
        <v>0.75</v>
      </c>
      <c r="AP14" s="107">
        <v>10979198</v>
      </c>
      <c r="AQ14" s="107">
        <f>AP14-AP13</f>
        <v>1162</v>
      </c>
      <c r="AR14" s="51"/>
      <c r="AS14" s="52" t="s">
        <v>113</v>
      </c>
      <c r="AT14" s="54"/>
      <c r="AV14" s="39" t="s">
        <v>96</v>
      </c>
      <c r="AW14" s="39" t="s">
        <v>97</v>
      </c>
      <c r="AY14" s="80" t="s">
        <v>140</v>
      </c>
    </row>
    <row r="15" spans="2:51" ht="14.25" customHeight="1" x14ac:dyDescent="0.25">
      <c r="B15" s="40">
        <v>2.1666666666666701</v>
      </c>
      <c r="C15" s="40">
        <v>0.20833333333333301</v>
      </c>
      <c r="D15" s="102">
        <v>6</v>
      </c>
      <c r="E15" s="41">
        <f t="shared" si="0"/>
        <v>4.2253521126760569</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128</v>
      </c>
      <c r="P15" s="103">
        <v>124</v>
      </c>
      <c r="Q15" s="103">
        <v>7793911</v>
      </c>
      <c r="R15" s="46">
        <f t="shared" si="4"/>
        <v>4614</v>
      </c>
      <c r="S15" s="47">
        <f t="shared" si="5"/>
        <v>110.736</v>
      </c>
      <c r="T15" s="47">
        <f t="shared" si="6"/>
        <v>4.6139999999999999</v>
      </c>
      <c r="U15" s="104">
        <v>9.5</v>
      </c>
      <c r="V15" s="104">
        <f t="shared" si="7"/>
        <v>9.5</v>
      </c>
      <c r="W15" s="105" t="s">
        <v>131</v>
      </c>
      <c r="X15" s="107">
        <v>0</v>
      </c>
      <c r="Y15" s="107">
        <v>0</v>
      </c>
      <c r="Z15" s="107">
        <v>1147</v>
      </c>
      <c r="AA15" s="107">
        <v>1185</v>
      </c>
      <c r="AB15" s="107">
        <v>1147</v>
      </c>
      <c r="AC15" s="48" t="s">
        <v>90</v>
      </c>
      <c r="AD15" s="48" t="s">
        <v>90</v>
      </c>
      <c r="AE15" s="48" t="s">
        <v>90</v>
      </c>
      <c r="AF15" s="106" t="s">
        <v>90</v>
      </c>
      <c r="AG15" s="112">
        <v>48031912</v>
      </c>
      <c r="AH15" s="49">
        <f t="shared" si="9"/>
        <v>1156</v>
      </c>
      <c r="AI15" s="50">
        <f t="shared" si="8"/>
        <v>250.54182921543131</v>
      </c>
      <c r="AJ15" s="95">
        <v>0</v>
      </c>
      <c r="AK15" s="95">
        <v>0</v>
      </c>
      <c r="AL15" s="95">
        <v>1</v>
      </c>
      <c r="AM15" s="95">
        <v>1</v>
      </c>
      <c r="AN15" s="95">
        <v>1</v>
      </c>
      <c r="AO15" s="95">
        <v>0.75</v>
      </c>
      <c r="AP15" s="107">
        <v>10979306</v>
      </c>
      <c r="AQ15" s="107">
        <f>AP15-AP14</f>
        <v>108</v>
      </c>
      <c r="AR15" s="51"/>
      <c r="AS15" s="52" t="s">
        <v>113</v>
      </c>
      <c r="AV15" s="39" t="s">
        <v>98</v>
      </c>
      <c r="AW15" s="39" t="s">
        <v>99</v>
      </c>
      <c r="AY15" s="94"/>
    </row>
    <row r="16" spans="2:51" x14ac:dyDescent="0.25">
      <c r="B16" s="40">
        <v>2.2083333333333299</v>
      </c>
      <c r="C16" s="40">
        <v>0.25</v>
      </c>
      <c r="D16" s="102">
        <v>6</v>
      </c>
      <c r="E16" s="41">
        <f t="shared" si="0"/>
        <v>4.2253521126760569</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142</v>
      </c>
      <c r="P16" s="103">
        <v>138</v>
      </c>
      <c r="Q16" s="103">
        <v>7799724</v>
      </c>
      <c r="R16" s="46">
        <f t="shared" si="4"/>
        <v>5813</v>
      </c>
      <c r="S16" s="47">
        <f t="shared" si="5"/>
        <v>139.512</v>
      </c>
      <c r="T16" s="47">
        <f t="shared" si="6"/>
        <v>5.8129999999999997</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48033188</v>
      </c>
      <c r="AH16" s="49">
        <f t="shared" si="9"/>
        <v>1276</v>
      </c>
      <c r="AI16" s="50">
        <f t="shared" si="8"/>
        <v>219.50799931188715</v>
      </c>
      <c r="AJ16" s="95">
        <v>0</v>
      </c>
      <c r="AK16" s="95">
        <v>0</v>
      </c>
      <c r="AL16" s="95">
        <v>1</v>
      </c>
      <c r="AM16" s="95">
        <v>1</v>
      </c>
      <c r="AN16" s="95">
        <v>1</v>
      </c>
      <c r="AO16" s="95">
        <v>0</v>
      </c>
      <c r="AP16" s="107">
        <v>10979306</v>
      </c>
      <c r="AQ16" s="107">
        <f>AP16-AP15</f>
        <v>0</v>
      </c>
      <c r="AR16" s="53">
        <v>0.83</v>
      </c>
      <c r="AS16" s="52" t="s">
        <v>101</v>
      </c>
      <c r="AV16" s="39" t="s">
        <v>102</v>
      </c>
      <c r="AW16" s="39" t="s">
        <v>103</v>
      </c>
      <c r="AY16" s="94"/>
    </row>
    <row r="17" spans="1:51" x14ac:dyDescent="0.25">
      <c r="B17" s="40">
        <v>2.25</v>
      </c>
      <c r="C17" s="40">
        <v>0.29166666666666702</v>
      </c>
      <c r="D17" s="102">
        <v>6</v>
      </c>
      <c r="E17" s="41">
        <f t="shared" si="0"/>
        <v>4.2253521126760569</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137</v>
      </c>
      <c r="P17" s="103">
        <v>148</v>
      </c>
      <c r="Q17" s="103">
        <v>7805756</v>
      </c>
      <c r="R17" s="46">
        <f t="shared" si="4"/>
        <v>6032</v>
      </c>
      <c r="S17" s="47">
        <f t="shared" si="5"/>
        <v>144.768</v>
      </c>
      <c r="T17" s="47">
        <f t="shared" si="6"/>
        <v>6.032</v>
      </c>
      <c r="U17" s="104">
        <v>9.1999999999999993</v>
      </c>
      <c r="V17" s="104">
        <f t="shared" si="7"/>
        <v>9.1999999999999993</v>
      </c>
      <c r="W17" s="105" t="s">
        <v>127</v>
      </c>
      <c r="X17" s="107">
        <v>1017</v>
      </c>
      <c r="Y17" s="107">
        <v>0</v>
      </c>
      <c r="Z17" s="107">
        <v>1187</v>
      </c>
      <c r="AA17" s="107">
        <v>1185</v>
      </c>
      <c r="AB17" s="107">
        <v>1187</v>
      </c>
      <c r="AC17" s="48" t="s">
        <v>90</v>
      </c>
      <c r="AD17" s="48" t="s">
        <v>90</v>
      </c>
      <c r="AE17" s="48" t="s">
        <v>90</v>
      </c>
      <c r="AF17" s="106" t="s">
        <v>90</v>
      </c>
      <c r="AG17" s="112">
        <v>48034552</v>
      </c>
      <c r="AH17" s="49">
        <f t="shared" si="9"/>
        <v>1364</v>
      </c>
      <c r="AI17" s="50">
        <f t="shared" si="8"/>
        <v>226.12732095490716</v>
      </c>
      <c r="AJ17" s="95">
        <v>1</v>
      </c>
      <c r="AK17" s="95">
        <v>0</v>
      </c>
      <c r="AL17" s="95">
        <v>1</v>
      </c>
      <c r="AM17" s="95">
        <v>1</v>
      </c>
      <c r="AN17" s="95">
        <v>1</v>
      </c>
      <c r="AO17" s="95">
        <v>0</v>
      </c>
      <c r="AP17" s="107">
        <v>10979306</v>
      </c>
      <c r="AQ17" s="107">
        <f t="shared" si="1"/>
        <v>0</v>
      </c>
      <c r="AR17" s="51"/>
      <c r="AS17" s="52" t="s">
        <v>101</v>
      </c>
      <c r="AT17" s="54"/>
      <c r="AV17" s="39" t="s">
        <v>104</v>
      </c>
      <c r="AW17" s="39" t="s">
        <v>105</v>
      </c>
      <c r="AY17" s="97"/>
    </row>
    <row r="18" spans="1:51" x14ac:dyDescent="0.25">
      <c r="B18" s="40">
        <v>2.2916666666666701</v>
      </c>
      <c r="C18" s="40">
        <v>0.33333333333333298</v>
      </c>
      <c r="D18" s="102">
        <v>6</v>
      </c>
      <c r="E18" s="41">
        <f t="shared" si="0"/>
        <v>4.2253521126760569</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139</v>
      </c>
      <c r="P18" s="103">
        <v>144</v>
      </c>
      <c r="Q18" s="103">
        <v>7811750</v>
      </c>
      <c r="R18" s="46">
        <f t="shared" si="4"/>
        <v>5994</v>
      </c>
      <c r="S18" s="47">
        <f t="shared" si="5"/>
        <v>143.85599999999999</v>
      </c>
      <c r="T18" s="47">
        <f t="shared" si="6"/>
        <v>5.9939999999999998</v>
      </c>
      <c r="U18" s="104">
        <v>8.6</v>
      </c>
      <c r="V18" s="104">
        <f t="shared" si="7"/>
        <v>8.6</v>
      </c>
      <c r="W18" s="105" t="s">
        <v>127</v>
      </c>
      <c r="X18" s="107">
        <v>1017</v>
      </c>
      <c r="Y18" s="107">
        <v>0</v>
      </c>
      <c r="Z18" s="107">
        <v>1187</v>
      </c>
      <c r="AA18" s="107">
        <v>1185</v>
      </c>
      <c r="AB18" s="107">
        <v>1187</v>
      </c>
      <c r="AC18" s="48" t="s">
        <v>90</v>
      </c>
      <c r="AD18" s="48" t="s">
        <v>90</v>
      </c>
      <c r="AE18" s="48" t="s">
        <v>90</v>
      </c>
      <c r="AF18" s="106" t="s">
        <v>90</v>
      </c>
      <c r="AG18" s="112">
        <v>48035900</v>
      </c>
      <c r="AH18" s="49">
        <f t="shared" si="9"/>
        <v>1348</v>
      </c>
      <c r="AI18" s="50">
        <f t="shared" si="8"/>
        <v>224.89155822489155</v>
      </c>
      <c r="AJ18" s="95">
        <v>1</v>
      </c>
      <c r="AK18" s="95">
        <v>0</v>
      </c>
      <c r="AL18" s="95">
        <v>1</v>
      </c>
      <c r="AM18" s="95">
        <v>1</v>
      </c>
      <c r="AN18" s="95">
        <v>1</v>
      </c>
      <c r="AO18" s="95">
        <v>0</v>
      </c>
      <c r="AP18" s="107">
        <v>10979306</v>
      </c>
      <c r="AQ18" s="107">
        <f t="shared" si="1"/>
        <v>0</v>
      </c>
      <c r="AR18" s="51"/>
      <c r="AS18" s="52" t="s">
        <v>101</v>
      </c>
      <c r="AV18" s="39" t="s">
        <v>106</v>
      </c>
      <c r="AW18" s="39" t="s">
        <v>107</v>
      </c>
      <c r="AY18" s="97"/>
    </row>
    <row r="19" spans="1:51" x14ac:dyDescent="0.25">
      <c r="A19" s="94" t="s">
        <v>130</v>
      </c>
      <c r="B19" s="40">
        <v>2.3333333333333299</v>
      </c>
      <c r="C19" s="40">
        <v>0.375</v>
      </c>
      <c r="D19" s="102">
        <v>6</v>
      </c>
      <c r="E19" s="41">
        <f t="shared" si="0"/>
        <v>4.2253521126760569</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140</v>
      </c>
      <c r="P19" s="103">
        <v>144</v>
      </c>
      <c r="Q19" s="103">
        <v>7817506</v>
      </c>
      <c r="R19" s="46">
        <f t="shared" si="4"/>
        <v>5756</v>
      </c>
      <c r="S19" s="47">
        <f t="shared" si="5"/>
        <v>138.14400000000001</v>
      </c>
      <c r="T19" s="47">
        <f t="shared" si="6"/>
        <v>5.7560000000000002</v>
      </c>
      <c r="U19" s="104">
        <v>8.1999999999999993</v>
      </c>
      <c r="V19" s="104">
        <f t="shared" si="7"/>
        <v>8.1999999999999993</v>
      </c>
      <c r="W19" s="105" t="s">
        <v>127</v>
      </c>
      <c r="X19" s="107">
        <v>1017</v>
      </c>
      <c r="Y19" s="107">
        <v>0</v>
      </c>
      <c r="Z19" s="107">
        <v>1187</v>
      </c>
      <c r="AA19" s="107">
        <v>1185</v>
      </c>
      <c r="AB19" s="107">
        <v>1187</v>
      </c>
      <c r="AC19" s="48" t="s">
        <v>90</v>
      </c>
      <c r="AD19" s="48" t="s">
        <v>90</v>
      </c>
      <c r="AE19" s="48" t="s">
        <v>90</v>
      </c>
      <c r="AF19" s="106" t="s">
        <v>90</v>
      </c>
      <c r="AG19" s="112">
        <v>48037196</v>
      </c>
      <c r="AH19" s="49">
        <f t="shared" si="9"/>
        <v>1296</v>
      </c>
      <c r="AI19" s="50">
        <f t="shared" si="8"/>
        <v>225.15635858234884</v>
      </c>
      <c r="AJ19" s="95">
        <v>1</v>
      </c>
      <c r="AK19" s="95">
        <v>0</v>
      </c>
      <c r="AL19" s="95">
        <v>1</v>
      </c>
      <c r="AM19" s="95">
        <v>1</v>
      </c>
      <c r="AN19" s="95">
        <v>1</v>
      </c>
      <c r="AO19" s="95">
        <v>0</v>
      </c>
      <c r="AP19" s="107">
        <v>10979306</v>
      </c>
      <c r="AQ19" s="107">
        <f t="shared" si="1"/>
        <v>0</v>
      </c>
      <c r="AR19" s="51"/>
      <c r="AS19" s="52" t="s">
        <v>101</v>
      </c>
      <c r="AV19" s="39" t="s">
        <v>108</v>
      </c>
      <c r="AW19" s="39" t="s">
        <v>109</v>
      </c>
      <c r="AY19" s="97"/>
    </row>
    <row r="20" spans="1:51" x14ac:dyDescent="0.25">
      <c r="B20" s="40">
        <v>2.375</v>
      </c>
      <c r="C20" s="40">
        <v>0.41666666666666669</v>
      </c>
      <c r="D20" s="102">
        <v>6</v>
      </c>
      <c r="E20" s="41">
        <f t="shared" si="0"/>
        <v>4.2253521126760569</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138</v>
      </c>
      <c r="P20" s="103">
        <v>146</v>
      </c>
      <c r="Q20" s="103">
        <v>7823772</v>
      </c>
      <c r="R20" s="46">
        <f t="shared" si="4"/>
        <v>6266</v>
      </c>
      <c r="S20" s="47">
        <f t="shared" si="5"/>
        <v>150.38399999999999</v>
      </c>
      <c r="T20" s="47">
        <f t="shared" si="6"/>
        <v>6.266</v>
      </c>
      <c r="U20" s="104">
        <v>7.6</v>
      </c>
      <c r="V20" s="104">
        <f t="shared" si="7"/>
        <v>7.6</v>
      </c>
      <c r="W20" s="105" t="s">
        <v>127</v>
      </c>
      <c r="X20" s="107">
        <v>1048</v>
      </c>
      <c r="Y20" s="107">
        <v>0</v>
      </c>
      <c r="Z20" s="107">
        <v>1187</v>
      </c>
      <c r="AA20" s="107">
        <v>1185</v>
      </c>
      <c r="AB20" s="107">
        <v>1187</v>
      </c>
      <c r="AC20" s="48" t="s">
        <v>90</v>
      </c>
      <c r="AD20" s="48" t="s">
        <v>90</v>
      </c>
      <c r="AE20" s="48" t="s">
        <v>90</v>
      </c>
      <c r="AF20" s="106" t="s">
        <v>90</v>
      </c>
      <c r="AG20" s="112">
        <v>48038588</v>
      </c>
      <c r="AH20" s="49">
        <f t="shared" si="9"/>
        <v>1392</v>
      </c>
      <c r="AI20" s="50">
        <f t="shared" si="8"/>
        <v>222.15129269071178</v>
      </c>
      <c r="AJ20" s="95">
        <v>1</v>
      </c>
      <c r="AK20" s="95">
        <v>0</v>
      </c>
      <c r="AL20" s="95">
        <v>1</v>
      </c>
      <c r="AM20" s="95">
        <v>1</v>
      </c>
      <c r="AN20" s="95">
        <v>1</v>
      </c>
      <c r="AO20" s="95">
        <v>0</v>
      </c>
      <c r="AP20" s="107">
        <v>10979306</v>
      </c>
      <c r="AQ20" s="107">
        <f t="shared" si="1"/>
        <v>0</v>
      </c>
      <c r="AR20" s="53">
        <v>1.31</v>
      </c>
      <c r="AS20" s="52" t="s">
        <v>130</v>
      </c>
      <c r="AY20" s="97"/>
    </row>
    <row r="21" spans="1:51" x14ac:dyDescent="0.25">
      <c r="B21" s="40">
        <v>2.4166666666666701</v>
      </c>
      <c r="C21" s="40">
        <v>0.45833333333333298</v>
      </c>
      <c r="D21" s="102">
        <v>6</v>
      </c>
      <c r="E21" s="41">
        <f t="shared" si="0"/>
        <v>4.2253521126760569</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138</v>
      </c>
      <c r="P21" s="103">
        <v>152</v>
      </c>
      <c r="Q21" s="103">
        <v>7829974</v>
      </c>
      <c r="R21" s="46">
        <f t="shared" si="4"/>
        <v>6202</v>
      </c>
      <c r="S21" s="47">
        <f t="shared" si="5"/>
        <v>148.84800000000001</v>
      </c>
      <c r="T21" s="47">
        <f t="shared" si="6"/>
        <v>6.202</v>
      </c>
      <c r="U21" s="104">
        <v>7</v>
      </c>
      <c r="V21" s="104">
        <f t="shared" si="7"/>
        <v>7</v>
      </c>
      <c r="W21" s="105" t="s">
        <v>127</v>
      </c>
      <c r="X21" s="107">
        <v>1048</v>
      </c>
      <c r="Y21" s="107">
        <v>0</v>
      </c>
      <c r="Z21" s="107">
        <v>1187</v>
      </c>
      <c r="AA21" s="107">
        <v>1185</v>
      </c>
      <c r="AB21" s="107">
        <v>1187</v>
      </c>
      <c r="AC21" s="48" t="s">
        <v>90</v>
      </c>
      <c r="AD21" s="48" t="s">
        <v>90</v>
      </c>
      <c r="AE21" s="48" t="s">
        <v>90</v>
      </c>
      <c r="AF21" s="106" t="s">
        <v>90</v>
      </c>
      <c r="AG21" s="112">
        <v>48039972</v>
      </c>
      <c r="AH21" s="49">
        <f t="shared" si="9"/>
        <v>1384</v>
      </c>
      <c r="AI21" s="50">
        <f t="shared" si="8"/>
        <v>223.15382134795229</v>
      </c>
      <c r="AJ21" s="95">
        <v>1</v>
      </c>
      <c r="AK21" s="95">
        <v>0</v>
      </c>
      <c r="AL21" s="95">
        <v>1</v>
      </c>
      <c r="AM21" s="95">
        <v>1</v>
      </c>
      <c r="AN21" s="95">
        <v>1</v>
      </c>
      <c r="AO21" s="95">
        <v>0</v>
      </c>
      <c r="AP21" s="107">
        <v>10979306</v>
      </c>
      <c r="AQ21" s="107">
        <f t="shared" si="1"/>
        <v>0</v>
      </c>
      <c r="AR21" s="51"/>
      <c r="AS21" s="52" t="s">
        <v>101</v>
      </c>
      <c r="AY21" s="97"/>
    </row>
    <row r="22" spans="1:51" x14ac:dyDescent="0.25">
      <c r="A22" s="94" t="s">
        <v>138</v>
      </c>
      <c r="B22" s="40">
        <v>2.4583333333333299</v>
      </c>
      <c r="C22" s="40">
        <v>0.5</v>
      </c>
      <c r="D22" s="102">
        <v>6</v>
      </c>
      <c r="E22" s="41">
        <f t="shared" si="0"/>
        <v>4.2253521126760569</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135</v>
      </c>
      <c r="P22" s="103">
        <v>143</v>
      </c>
      <c r="Q22" s="103">
        <v>7836206</v>
      </c>
      <c r="R22" s="46">
        <f t="shared" si="4"/>
        <v>6232</v>
      </c>
      <c r="S22" s="47">
        <f t="shared" si="5"/>
        <v>149.56800000000001</v>
      </c>
      <c r="T22" s="47">
        <f t="shared" si="6"/>
        <v>6.2320000000000002</v>
      </c>
      <c r="U22" s="104">
        <v>6.5</v>
      </c>
      <c r="V22" s="104">
        <f t="shared" si="7"/>
        <v>6.5</v>
      </c>
      <c r="W22" s="105" t="s">
        <v>127</v>
      </c>
      <c r="X22" s="107">
        <v>1047</v>
      </c>
      <c r="Y22" s="107">
        <v>0</v>
      </c>
      <c r="Z22" s="107">
        <v>1186</v>
      </c>
      <c r="AA22" s="107">
        <v>1185</v>
      </c>
      <c r="AB22" s="107">
        <v>1186</v>
      </c>
      <c r="AC22" s="48" t="s">
        <v>90</v>
      </c>
      <c r="AD22" s="48" t="s">
        <v>90</v>
      </c>
      <c r="AE22" s="48" t="s">
        <v>90</v>
      </c>
      <c r="AF22" s="106" t="s">
        <v>90</v>
      </c>
      <c r="AG22" s="112">
        <v>48041372</v>
      </c>
      <c r="AH22" s="49">
        <f t="shared" si="9"/>
        <v>1400</v>
      </c>
      <c r="AI22" s="50">
        <f t="shared" si="8"/>
        <v>224.64698331193838</v>
      </c>
      <c r="AJ22" s="95">
        <v>1</v>
      </c>
      <c r="AK22" s="95">
        <v>0</v>
      </c>
      <c r="AL22" s="95">
        <v>1</v>
      </c>
      <c r="AM22" s="95">
        <v>1</v>
      </c>
      <c r="AN22" s="95">
        <v>1</v>
      </c>
      <c r="AO22" s="95">
        <v>0</v>
      </c>
      <c r="AP22" s="107">
        <v>10979306</v>
      </c>
      <c r="AQ22" s="107">
        <f t="shared" si="1"/>
        <v>0</v>
      </c>
      <c r="AR22" s="51"/>
      <c r="AS22" s="52" t="s">
        <v>101</v>
      </c>
      <c r="AV22" s="55" t="s">
        <v>110</v>
      </c>
      <c r="AY22" s="97"/>
    </row>
    <row r="23" spans="1:51" x14ac:dyDescent="0.25">
      <c r="B23" s="40">
        <v>2.5</v>
      </c>
      <c r="C23" s="40">
        <v>0.54166666666666696</v>
      </c>
      <c r="D23" s="102">
        <v>6</v>
      </c>
      <c r="E23" s="41">
        <f t="shared" si="0"/>
        <v>4.2253521126760569</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135</v>
      </c>
      <c r="P23" s="103">
        <v>145</v>
      </c>
      <c r="Q23" s="103">
        <v>7842218</v>
      </c>
      <c r="R23" s="46">
        <f t="shared" si="4"/>
        <v>6012</v>
      </c>
      <c r="S23" s="47">
        <f t="shared" si="5"/>
        <v>144.28800000000001</v>
      </c>
      <c r="T23" s="47">
        <f t="shared" si="6"/>
        <v>6.0119999999999996</v>
      </c>
      <c r="U23" s="104">
        <v>6</v>
      </c>
      <c r="V23" s="104">
        <f t="shared" si="7"/>
        <v>6</v>
      </c>
      <c r="W23" s="105" t="s">
        <v>127</v>
      </c>
      <c r="X23" s="107">
        <v>1047</v>
      </c>
      <c r="Y23" s="107">
        <v>0</v>
      </c>
      <c r="Z23" s="107">
        <v>1186</v>
      </c>
      <c r="AA23" s="107">
        <v>1185</v>
      </c>
      <c r="AB23" s="107">
        <v>1187</v>
      </c>
      <c r="AC23" s="48" t="s">
        <v>90</v>
      </c>
      <c r="AD23" s="48" t="s">
        <v>90</v>
      </c>
      <c r="AE23" s="48" t="s">
        <v>90</v>
      </c>
      <c r="AF23" s="106" t="s">
        <v>90</v>
      </c>
      <c r="AG23" s="112">
        <v>48042740</v>
      </c>
      <c r="AH23" s="49">
        <f t="shared" si="9"/>
        <v>1368</v>
      </c>
      <c r="AI23" s="50">
        <f t="shared" si="8"/>
        <v>227.54491017964074</v>
      </c>
      <c r="AJ23" s="95">
        <v>1</v>
      </c>
      <c r="AK23" s="95">
        <v>0</v>
      </c>
      <c r="AL23" s="95">
        <v>1</v>
      </c>
      <c r="AM23" s="95">
        <v>1</v>
      </c>
      <c r="AN23" s="95">
        <v>1</v>
      </c>
      <c r="AO23" s="95">
        <v>0</v>
      </c>
      <c r="AP23" s="107">
        <v>10979306</v>
      </c>
      <c r="AQ23" s="107">
        <f t="shared" si="1"/>
        <v>0</v>
      </c>
      <c r="AR23" s="51"/>
      <c r="AS23" s="52" t="s">
        <v>113</v>
      </c>
      <c r="AT23" s="54"/>
      <c r="AV23" s="56" t="s">
        <v>111</v>
      </c>
      <c r="AW23" s="57" t="s">
        <v>112</v>
      </c>
      <c r="AY23" s="97"/>
    </row>
    <row r="24" spans="1:51" x14ac:dyDescent="0.25">
      <c r="B24" s="40">
        <v>2.5416666666666701</v>
      </c>
      <c r="C24" s="40">
        <v>0.58333333333333404</v>
      </c>
      <c r="D24" s="102">
        <v>6</v>
      </c>
      <c r="E24" s="41">
        <f t="shared" si="0"/>
        <v>4.2253521126760569</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136</v>
      </c>
      <c r="P24" s="103">
        <v>139</v>
      </c>
      <c r="Q24" s="103">
        <v>7847953</v>
      </c>
      <c r="R24" s="46">
        <f t="shared" si="4"/>
        <v>5735</v>
      </c>
      <c r="S24" s="47">
        <f t="shared" si="5"/>
        <v>137.63999999999999</v>
      </c>
      <c r="T24" s="47">
        <f t="shared" si="6"/>
        <v>5.7350000000000003</v>
      </c>
      <c r="U24" s="104">
        <v>5.6</v>
      </c>
      <c r="V24" s="104">
        <f t="shared" si="7"/>
        <v>5.6</v>
      </c>
      <c r="W24" s="105" t="s">
        <v>127</v>
      </c>
      <c r="X24" s="107">
        <v>1025</v>
      </c>
      <c r="Y24" s="107">
        <v>0</v>
      </c>
      <c r="Z24" s="107">
        <v>1186</v>
      </c>
      <c r="AA24" s="107">
        <v>1185</v>
      </c>
      <c r="AB24" s="107">
        <v>1187</v>
      </c>
      <c r="AC24" s="48" t="s">
        <v>90</v>
      </c>
      <c r="AD24" s="48" t="s">
        <v>90</v>
      </c>
      <c r="AE24" s="48" t="s">
        <v>90</v>
      </c>
      <c r="AF24" s="106" t="s">
        <v>90</v>
      </c>
      <c r="AG24" s="112">
        <v>48044060</v>
      </c>
      <c r="AH24" s="49">
        <f>IF(ISBLANK(AG24),"-",AG24-AG23)</f>
        <v>1320</v>
      </c>
      <c r="AI24" s="50">
        <f t="shared" si="8"/>
        <v>230.16564952048822</v>
      </c>
      <c r="AJ24" s="95">
        <v>1</v>
      </c>
      <c r="AK24" s="95">
        <v>0</v>
      </c>
      <c r="AL24" s="95">
        <v>1</v>
      </c>
      <c r="AM24" s="95">
        <v>1</v>
      </c>
      <c r="AN24" s="95">
        <v>1</v>
      </c>
      <c r="AO24" s="95">
        <v>0</v>
      </c>
      <c r="AP24" s="107">
        <v>10979306</v>
      </c>
      <c r="AQ24" s="107">
        <f t="shared" si="1"/>
        <v>0</v>
      </c>
      <c r="AR24" s="53">
        <v>1.06</v>
      </c>
      <c r="AS24" s="52" t="s">
        <v>113</v>
      </c>
      <c r="AV24" s="58" t="s">
        <v>29</v>
      </c>
      <c r="AW24" s="58">
        <v>14.7</v>
      </c>
      <c r="AY24" s="97"/>
    </row>
    <row r="25" spans="1:51" x14ac:dyDescent="0.25">
      <c r="B25" s="40">
        <v>2.5833333333333299</v>
      </c>
      <c r="C25" s="40">
        <v>0.625</v>
      </c>
      <c r="D25" s="102">
        <v>6</v>
      </c>
      <c r="E25" s="41">
        <f t="shared" si="0"/>
        <v>4.2253521126760569</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133</v>
      </c>
      <c r="P25" s="103">
        <v>140</v>
      </c>
      <c r="Q25" s="103">
        <v>7853772</v>
      </c>
      <c r="R25" s="46">
        <f t="shared" si="4"/>
        <v>5819</v>
      </c>
      <c r="S25" s="47">
        <f t="shared" si="5"/>
        <v>139.65600000000001</v>
      </c>
      <c r="T25" s="47">
        <f t="shared" si="6"/>
        <v>5.819</v>
      </c>
      <c r="U25" s="104">
        <v>5.3</v>
      </c>
      <c r="V25" s="104">
        <f t="shared" si="7"/>
        <v>5.3</v>
      </c>
      <c r="W25" s="105" t="s">
        <v>127</v>
      </c>
      <c r="X25" s="107">
        <v>1026</v>
      </c>
      <c r="Y25" s="107">
        <v>0</v>
      </c>
      <c r="Z25" s="107">
        <v>1187</v>
      </c>
      <c r="AA25" s="107">
        <v>1185</v>
      </c>
      <c r="AB25" s="107">
        <v>1187</v>
      </c>
      <c r="AC25" s="48" t="s">
        <v>90</v>
      </c>
      <c r="AD25" s="48" t="s">
        <v>90</v>
      </c>
      <c r="AE25" s="48" t="s">
        <v>90</v>
      </c>
      <c r="AF25" s="106" t="s">
        <v>90</v>
      </c>
      <c r="AG25" s="112">
        <v>48045400</v>
      </c>
      <c r="AH25" s="49">
        <f t="shared" si="9"/>
        <v>1340</v>
      </c>
      <c r="AI25" s="50">
        <f t="shared" si="8"/>
        <v>230.28011685856677</v>
      </c>
      <c r="AJ25" s="95">
        <v>1</v>
      </c>
      <c r="AK25" s="95">
        <v>0</v>
      </c>
      <c r="AL25" s="95">
        <v>1</v>
      </c>
      <c r="AM25" s="95">
        <v>1</v>
      </c>
      <c r="AN25" s="95">
        <v>1</v>
      </c>
      <c r="AO25" s="95">
        <v>0</v>
      </c>
      <c r="AP25" s="107">
        <v>10979306</v>
      </c>
      <c r="AQ25" s="107">
        <f t="shared" si="1"/>
        <v>0</v>
      </c>
      <c r="AR25" s="51"/>
      <c r="AS25" s="52" t="s">
        <v>113</v>
      </c>
      <c r="AV25" s="58" t="s">
        <v>74</v>
      </c>
      <c r="AW25" s="58">
        <v>10.36</v>
      </c>
      <c r="AY25" s="97"/>
    </row>
    <row r="26" spans="1:51" x14ac:dyDescent="0.25">
      <c r="B26" s="40">
        <v>2.625</v>
      </c>
      <c r="C26" s="40">
        <v>0.66666666666666696</v>
      </c>
      <c r="D26" s="102">
        <v>6</v>
      </c>
      <c r="E26" s="41">
        <f t="shared" si="0"/>
        <v>4.2253521126760569</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137</v>
      </c>
      <c r="P26" s="103">
        <v>142</v>
      </c>
      <c r="Q26" s="103">
        <v>7859429</v>
      </c>
      <c r="R26" s="46">
        <f t="shared" si="4"/>
        <v>5657</v>
      </c>
      <c r="S26" s="47">
        <f t="shared" si="5"/>
        <v>135.768</v>
      </c>
      <c r="T26" s="47">
        <f t="shared" si="6"/>
        <v>5.657</v>
      </c>
      <c r="U26" s="104">
        <v>5</v>
      </c>
      <c r="V26" s="104">
        <f t="shared" si="7"/>
        <v>5</v>
      </c>
      <c r="W26" s="105" t="s">
        <v>127</v>
      </c>
      <c r="X26" s="107">
        <v>1026</v>
      </c>
      <c r="Y26" s="107">
        <v>0</v>
      </c>
      <c r="Z26" s="107">
        <v>1187</v>
      </c>
      <c r="AA26" s="107">
        <v>1185</v>
      </c>
      <c r="AB26" s="107">
        <v>1187</v>
      </c>
      <c r="AC26" s="48" t="s">
        <v>90</v>
      </c>
      <c r="AD26" s="48" t="s">
        <v>90</v>
      </c>
      <c r="AE26" s="48" t="s">
        <v>90</v>
      </c>
      <c r="AF26" s="106" t="s">
        <v>90</v>
      </c>
      <c r="AG26" s="112">
        <v>48046692</v>
      </c>
      <c r="AH26" s="49">
        <f t="shared" si="9"/>
        <v>1292</v>
      </c>
      <c r="AI26" s="50">
        <f t="shared" si="8"/>
        <v>228.38960579812621</v>
      </c>
      <c r="AJ26" s="95">
        <v>1</v>
      </c>
      <c r="AK26" s="95">
        <v>0</v>
      </c>
      <c r="AL26" s="95">
        <v>1</v>
      </c>
      <c r="AM26" s="95">
        <v>1</v>
      </c>
      <c r="AN26" s="95">
        <v>1</v>
      </c>
      <c r="AO26" s="95">
        <v>0</v>
      </c>
      <c r="AP26" s="107">
        <v>10979306</v>
      </c>
      <c r="AQ26" s="107">
        <f t="shared" si="1"/>
        <v>0</v>
      </c>
      <c r="AR26" s="51"/>
      <c r="AS26" s="52" t="s">
        <v>113</v>
      </c>
      <c r="AV26" s="58" t="s">
        <v>114</v>
      </c>
      <c r="AW26" s="58">
        <v>1.01325</v>
      </c>
      <c r="AY26" s="97"/>
    </row>
    <row r="27" spans="1:51" x14ac:dyDescent="0.25">
      <c r="B27" s="40">
        <v>2.6666666666666701</v>
      </c>
      <c r="C27" s="40">
        <v>0.70833333333333404</v>
      </c>
      <c r="D27" s="102">
        <v>6</v>
      </c>
      <c r="E27" s="41">
        <f t="shared" si="0"/>
        <v>4.2253521126760569</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139</v>
      </c>
      <c r="P27" s="103">
        <v>141</v>
      </c>
      <c r="Q27" s="103">
        <v>7865340</v>
      </c>
      <c r="R27" s="46">
        <f t="shared" si="4"/>
        <v>5911</v>
      </c>
      <c r="S27" s="47">
        <f t="shared" si="5"/>
        <v>141.864</v>
      </c>
      <c r="T27" s="47">
        <f t="shared" si="6"/>
        <v>5.9109999999999996</v>
      </c>
      <c r="U27" s="104">
        <v>4.7</v>
      </c>
      <c r="V27" s="104">
        <f t="shared" si="7"/>
        <v>4.7</v>
      </c>
      <c r="W27" s="105" t="s">
        <v>127</v>
      </c>
      <c r="X27" s="107">
        <v>1026</v>
      </c>
      <c r="Y27" s="107">
        <v>0</v>
      </c>
      <c r="Z27" s="107">
        <v>1187</v>
      </c>
      <c r="AA27" s="107">
        <v>1185</v>
      </c>
      <c r="AB27" s="107">
        <v>1187</v>
      </c>
      <c r="AC27" s="48" t="s">
        <v>90</v>
      </c>
      <c r="AD27" s="48" t="s">
        <v>90</v>
      </c>
      <c r="AE27" s="48" t="s">
        <v>90</v>
      </c>
      <c r="AF27" s="106" t="s">
        <v>90</v>
      </c>
      <c r="AG27" s="112">
        <v>48048036</v>
      </c>
      <c r="AH27" s="49">
        <f t="shared" si="9"/>
        <v>1344</v>
      </c>
      <c r="AI27" s="50">
        <f t="shared" si="8"/>
        <v>227.37269497546947</v>
      </c>
      <c r="AJ27" s="95">
        <v>1</v>
      </c>
      <c r="AK27" s="95">
        <v>0</v>
      </c>
      <c r="AL27" s="95">
        <v>1</v>
      </c>
      <c r="AM27" s="95">
        <v>1</v>
      </c>
      <c r="AN27" s="95">
        <v>1</v>
      </c>
      <c r="AO27" s="95">
        <v>0</v>
      </c>
      <c r="AP27" s="107">
        <v>10979306</v>
      </c>
      <c r="AQ27" s="107">
        <f t="shared" si="1"/>
        <v>0</v>
      </c>
      <c r="AR27" s="51"/>
      <c r="AS27" s="52" t="s">
        <v>113</v>
      </c>
      <c r="AV27" s="58" t="s">
        <v>115</v>
      </c>
      <c r="AW27" s="58">
        <v>1</v>
      </c>
      <c r="AY27" s="97"/>
    </row>
    <row r="28" spans="1:51" x14ac:dyDescent="0.25">
      <c r="B28" s="40">
        <v>2.7083333333333299</v>
      </c>
      <c r="C28" s="40">
        <v>0.750000000000002</v>
      </c>
      <c r="D28" s="102">
        <v>6</v>
      </c>
      <c r="E28" s="41">
        <f t="shared" si="0"/>
        <v>4.2253521126760569</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137</v>
      </c>
      <c r="P28" s="103">
        <v>140</v>
      </c>
      <c r="Q28" s="103">
        <v>7871337</v>
      </c>
      <c r="R28" s="46">
        <f t="shared" si="4"/>
        <v>5997</v>
      </c>
      <c r="S28" s="47">
        <f t="shared" si="5"/>
        <v>143.928</v>
      </c>
      <c r="T28" s="47">
        <f t="shared" si="6"/>
        <v>5.9969999999999999</v>
      </c>
      <c r="U28" s="104">
        <v>4.3</v>
      </c>
      <c r="V28" s="104">
        <f t="shared" si="7"/>
        <v>4.3</v>
      </c>
      <c r="W28" s="105" t="s">
        <v>127</v>
      </c>
      <c r="X28" s="107">
        <v>1026</v>
      </c>
      <c r="Y28" s="107">
        <v>0</v>
      </c>
      <c r="Z28" s="107">
        <v>1187</v>
      </c>
      <c r="AA28" s="107">
        <v>1185</v>
      </c>
      <c r="AB28" s="107">
        <v>1187</v>
      </c>
      <c r="AC28" s="48" t="s">
        <v>90</v>
      </c>
      <c r="AD28" s="48" t="s">
        <v>90</v>
      </c>
      <c r="AE28" s="48" t="s">
        <v>90</v>
      </c>
      <c r="AF28" s="106" t="s">
        <v>90</v>
      </c>
      <c r="AG28" s="112">
        <v>48049400</v>
      </c>
      <c r="AH28" s="49">
        <f t="shared" si="9"/>
        <v>1364</v>
      </c>
      <c r="AI28" s="50">
        <f t="shared" si="8"/>
        <v>227.44705686176422</v>
      </c>
      <c r="AJ28" s="95">
        <v>1</v>
      </c>
      <c r="AK28" s="95">
        <v>0</v>
      </c>
      <c r="AL28" s="95">
        <v>1</v>
      </c>
      <c r="AM28" s="95">
        <v>1</v>
      </c>
      <c r="AN28" s="95">
        <v>1</v>
      </c>
      <c r="AO28" s="95">
        <v>0</v>
      </c>
      <c r="AP28" s="107">
        <v>10979306</v>
      </c>
      <c r="AQ28" s="107">
        <f t="shared" si="1"/>
        <v>0</v>
      </c>
      <c r="AR28" s="53">
        <v>1.25</v>
      </c>
      <c r="AS28" s="52" t="s">
        <v>113</v>
      </c>
      <c r="AV28" s="58" t="s">
        <v>116</v>
      </c>
      <c r="AW28" s="58">
        <v>101.325</v>
      </c>
      <c r="AY28" s="97"/>
    </row>
    <row r="29" spans="1:51" x14ac:dyDescent="0.25">
      <c r="A29" s="94" t="s">
        <v>130</v>
      </c>
      <c r="B29" s="40">
        <v>2.75</v>
      </c>
      <c r="C29" s="40">
        <v>0.79166666666666896</v>
      </c>
      <c r="D29" s="102">
        <v>5</v>
      </c>
      <c r="E29" s="41">
        <f t="shared" si="0"/>
        <v>3.5211267605633805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134</v>
      </c>
      <c r="P29" s="103">
        <v>142</v>
      </c>
      <c r="Q29" s="103">
        <v>7877190</v>
      </c>
      <c r="R29" s="46">
        <f t="shared" si="4"/>
        <v>5853</v>
      </c>
      <c r="S29" s="47">
        <f t="shared" si="5"/>
        <v>140.47200000000001</v>
      </c>
      <c r="T29" s="47">
        <f t="shared" si="6"/>
        <v>5.8529999999999998</v>
      </c>
      <c r="U29" s="104">
        <v>3.9</v>
      </c>
      <c r="V29" s="104">
        <f t="shared" si="7"/>
        <v>3.9</v>
      </c>
      <c r="W29" s="105" t="s">
        <v>127</v>
      </c>
      <c r="X29" s="107">
        <v>1026</v>
      </c>
      <c r="Y29" s="107">
        <v>0</v>
      </c>
      <c r="Z29" s="107">
        <v>1187</v>
      </c>
      <c r="AA29" s="107">
        <v>1185</v>
      </c>
      <c r="AB29" s="107">
        <v>1187</v>
      </c>
      <c r="AC29" s="48" t="s">
        <v>90</v>
      </c>
      <c r="AD29" s="48" t="s">
        <v>90</v>
      </c>
      <c r="AE29" s="48" t="s">
        <v>90</v>
      </c>
      <c r="AF29" s="106" t="s">
        <v>90</v>
      </c>
      <c r="AG29" s="112">
        <v>48050740</v>
      </c>
      <c r="AH29" s="49">
        <f t="shared" si="9"/>
        <v>1340</v>
      </c>
      <c r="AI29" s="50">
        <f t="shared" si="8"/>
        <v>228.9424226892192</v>
      </c>
      <c r="AJ29" s="95">
        <v>1</v>
      </c>
      <c r="AK29" s="95">
        <v>0</v>
      </c>
      <c r="AL29" s="95">
        <v>1</v>
      </c>
      <c r="AM29" s="95">
        <v>1</v>
      </c>
      <c r="AN29" s="95">
        <v>1</v>
      </c>
      <c r="AO29" s="95">
        <v>0</v>
      </c>
      <c r="AP29" s="107">
        <v>10979306</v>
      </c>
      <c r="AQ29" s="107">
        <f t="shared" si="1"/>
        <v>0</v>
      </c>
      <c r="AR29" s="51"/>
      <c r="AS29" s="52" t="s">
        <v>113</v>
      </c>
      <c r="AY29" s="97"/>
    </row>
    <row r="30" spans="1:51" x14ac:dyDescent="0.25">
      <c r="B30" s="40">
        <v>2.7916666666666701</v>
      </c>
      <c r="C30" s="40">
        <v>0.83333333333333703</v>
      </c>
      <c r="D30" s="102">
        <v>5</v>
      </c>
      <c r="E30" s="41">
        <f t="shared" si="0"/>
        <v>3.5211267605633805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132</v>
      </c>
      <c r="P30" s="103">
        <v>141</v>
      </c>
      <c r="Q30" s="103">
        <v>7882926</v>
      </c>
      <c r="R30" s="46">
        <f t="shared" si="4"/>
        <v>5736</v>
      </c>
      <c r="S30" s="47">
        <f t="shared" si="5"/>
        <v>137.66399999999999</v>
      </c>
      <c r="T30" s="47">
        <f t="shared" si="6"/>
        <v>5.7359999999999998</v>
      </c>
      <c r="U30" s="104">
        <v>3.5</v>
      </c>
      <c r="V30" s="104">
        <f t="shared" si="7"/>
        <v>3.5</v>
      </c>
      <c r="W30" s="105" t="s">
        <v>127</v>
      </c>
      <c r="X30" s="107">
        <v>1025</v>
      </c>
      <c r="Y30" s="107">
        <v>0</v>
      </c>
      <c r="Z30" s="107">
        <v>1165</v>
      </c>
      <c r="AA30" s="107">
        <v>1185</v>
      </c>
      <c r="AB30" s="107">
        <v>1165</v>
      </c>
      <c r="AC30" s="48" t="s">
        <v>90</v>
      </c>
      <c r="AD30" s="48" t="s">
        <v>90</v>
      </c>
      <c r="AE30" s="48" t="s">
        <v>90</v>
      </c>
      <c r="AF30" s="106" t="s">
        <v>90</v>
      </c>
      <c r="AG30" s="112">
        <v>48052036</v>
      </c>
      <c r="AH30" s="49">
        <f t="shared" si="9"/>
        <v>1296</v>
      </c>
      <c r="AI30" s="50">
        <f t="shared" si="8"/>
        <v>225.94142259414227</v>
      </c>
      <c r="AJ30" s="95">
        <v>1</v>
      </c>
      <c r="AK30" s="95">
        <v>0</v>
      </c>
      <c r="AL30" s="95">
        <v>1</v>
      </c>
      <c r="AM30" s="95">
        <v>1</v>
      </c>
      <c r="AN30" s="95">
        <v>1</v>
      </c>
      <c r="AO30" s="95">
        <v>0</v>
      </c>
      <c r="AP30" s="107">
        <v>10979306</v>
      </c>
      <c r="AQ30" s="107">
        <f t="shared" si="1"/>
        <v>0</v>
      </c>
      <c r="AR30" s="51"/>
      <c r="AS30" s="52" t="s">
        <v>113</v>
      </c>
      <c r="AV30" s="223" t="s">
        <v>117</v>
      </c>
      <c r="AW30" s="223"/>
      <c r="AY30" s="97"/>
    </row>
    <row r="31" spans="1:51" x14ac:dyDescent="0.25">
      <c r="B31" s="40">
        <v>2.8333333333333299</v>
      </c>
      <c r="C31" s="40">
        <v>0.875000000000004</v>
      </c>
      <c r="D31" s="102">
        <v>5</v>
      </c>
      <c r="E31" s="41">
        <f t="shared" si="0"/>
        <v>3.5211267605633805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130</v>
      </c>
      <c r="P31" s="103">
        <v>143</v>
      </c>
      <c r="Q31" s="103">
        <v>7888737</v>
      </c>
      <c r="R31" s="46">
        <f t="shared" si="4"/>
        <v>5811</v>
      </c>
      <c r="S31" s="47">
        <f t="shared" si="5"/>
        <v>139.464</v>
      </c>
      <c r="T31" s="47">
        <f t="shared" si="6"/>
        <v>5.8109999999999999</v>
      </c>
      <c r="U31" s="104">
        <v>3</v>
      </c>
      <c r="V31" s="104">
        <f t="shared" si="7"/>
        <v>3</v>
      </c>
      <c r="W31" s="105" t="s">
        <v>127</v>
      </c>
      <c r="X31" s="107">
        <v>1077</v>
      </c>
      <c r="Y31" s="107">
        <v>0</v>
      </c>
      <c r="Z31" s="107">
        <v>1186</v>
      </c>
      <c r="AA31" s="107">
        <v>1185</v>
      </c>
      <c r="AB31" s="107">
        <v>1186</v>
      </c>
      <c r="AC31" s="48" t="s">
        <v>90</v>
      </c>
      <c r="AD31" s="48" t="s">
        <v>90</v>
      </c>
      <c r="AE31" s="48" t="s">
        <v>90</v>
      </c>
      <c r="AF31" s="106" t="s">
        <v>90</v>
      </c>
      <c r="AG31" s="112">
        <v>48053396</v>
      </c>
      <c r="AH31" s="49">
        <f t="shared" si="9"/>
        <v>1360</v>
      </c>
      <c r="AI31" s="50">
        <f t="shared" si="8"/>
        <v>234.03889175701258</v>
      </c>
      <c r="AJ31" s="95">
        <v>1</v>
      </c>
      <c r="AK31" s="95">
        <v>0</v>
      </c>
      <c r="AL31" s="95">
        <v>1</v>
      </c>
      <c r="AM31" s="95">
        <v>1</v>
      </c>
      <c r="AN31" s="95">
        <v>1</v>
      </c>
      <c r="AO31" s="95">
        <v>0</v>
      </c>
      <c r="AP31" s="107">
        <v>10979306</v>
      </c>
      <c r="AQ31" s="107">
        <f t="shared" si="1"/>
        <v>0</v>
      </c>
      <c r="AR31" s="51"/>
      <c r="AS31" s="52" t="s">
        <v>113</v>
      </c>
      <c r="AV31" s="59" t="s">
        <v>29</v>
      </c>
      <c r="AW31" s="59" t="s">
        <v>74</v>
      </c>
      <c r="AY31" s="97"/>
    </row>
    <row r="32" spans="1:51" x14ac:dyDescent="0.25">
      <c r="B32" s="40">
        <v>2.875</v>
      </c>
      <c r="C32" s="40">
        <v>0.91666666666667096</v>
      </c>
      <c r="D32" s="102">
        <v>5</v>
      </c>
      <c r="E32" s="41">
        <f t="shared" si="0"/>
        <v>3.5211267605633805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134</v>
      </c>
      <c r="P32" s="103">
        <v>130</v>
      </c>
      <c r="Q32" s="103">
        <v>7893983</v>
      </c>
      <c r="R32" s="46">
        <f t="shared" si="4"/>
        <v>5246</v>
      </c>
      <c r="S32" s="47">
        <f t="shared" si="5"/>
        <v>125.904</v>
      </c>
      <c r="T32" s="47">
        <f t="shared" si="6"/>
        <v>5.2460000000000004</v>
      </c>
      <c r="U32" s="104">
        <v>2.7</v>
      </c>
      <c r="V32" s="104">
        <f t="shared" si="7"/>
        <v>2.7</v>
      </c>
      <c r="W32" s="105" t="s">
        <v>127</v>
      </c>
      <c r="X32" s="107">
        <v>1015</v>
      </c>
      <c r="Y32" s="107">
        <v>0</v>
      </c>
      <c r="Z32" s="107">
        <v>1186</v>
      </c>
      <c r="AA32" s="107">
        <v>1185</v>
      </c>
      <c r="AB32" s="107">
        <v>1186</v>
      </c>
      <c r="AC32" s="48" t="s">
        <v>90</v>
      </c>
      <c r="AD32" s="48" t="s">
        <v>90</v>
      </c>
      <c r="AE32" s="48" t="s">
        <v>90</v>
      </c>
      <c r="AF32" s="106" t="s">
        <v>90</v>
      </c>
      <c r="AG32" s="112">
        <v>48054640</v>
      </c>
      <c r="AH32" s="49">
        <f t="shared" si="9"/>
        <v>1244</v>
      </c>
      <c r="AI32" s="50">
        <f t="shared" si="8"/>
        <v>237.13305375524206</v>
      </c>
      <c r="AJ32" s="95">
        <v>1</v>
      </c>
      <c r="AK32" s="95">
        <v>0</v>
      </c>
      <c r="AL32" s="95">
        <v>1</v>
      </c>
      <c r="AM32" s="95">
        <v>1</v>
      </c>
      <c r="AN32" s="95">
        <v>1</v>
      </c>
      <c r="AO32" s="95">
        <v>0</v>
      </c>
      <c r="AP32" s="107">
        <v>10979306</v>
      </c>
      <c r="AQ32" s="107">
        <f t="shared" si="1"/>
        <v>0</v>
      </c>
      <c r="AR32" s="53">
        <v>1.19</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5</v>
      </c>
      <c r="E33" s="41">
        <f t="shared" si="0"/>
        <v>3.5211267605633805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133</v>
      </c>
      <c r="P33" s="103">
        <v>123</v>
      </c>
      <c r="Q33" s="103">
        <v>7899254</v>
      </c>
      <c r="R33" s="46">
        <f t="shared" si="4"/>
        <v>5271</v>
      </c>
      <c r="S33" s="47">
        <f t="shared" si="5"/>
        <v>126.504</v>
      </c>
      <c r="T33" s="47">
        <f t="shared" si="6"/>
        <v>5.2709999999999999</v>
      </c>
      <c r="U33" s="104">
        <v>2.8</v>
      </c>
      <c r="V33" s="104">
        <f t="shared" si="7"/>
        <v>2.8</v>
      </c>
      <c r="W33" s="105" t="s">
        <v>131</v>
      </c>
      <c r="X33" s="107">
        <v>0</v>
      </c>
      <c r="Y33" s="107">
        <v>0</v>
      </c>
      <c r="Z33" s="107">
        <v>1186</v>
      </c>
      <c r="AA33" s="107">
        <v>1185</v>
      </c>
      <c r="AB33" s="107">
        <v>1186</v>
      </c>
      <c r="AC33" s="48" t="s">
        <v>90</v>
      </c>
      <c r="AD33" s="48" t="s">
        <v>90</v>
      </c>
      <c r="AE33" s="48" t="s">
        <v>90</v>
      </c>
      <c r="AF33" s="106" t="s">
        <v>90</v>
      </c>
      <c r="AG33" s="112">
        <v>48055867</v>
      </c>
      <c r="AH33" s="49">
        <f t="shared" si="9"/>
        <v>1227</v>
      </c>
      <c r="AI33" s="50">
        <f t="shared" si="8"/>
        <v>232.78315310187821</v>
      </c>
      <c r="AJ33" s="95">
        <v>0</v>
      </c>
      <c r="AK33" s="95">
        <v>0</v>
      </c>
      <c r="AL33" s="95">
        <v>1</v>
      </c>
      <c r="AM33" s="95">
        <v>1</v>
      </c>
      <c r="AN33" s="95">
        <v>1</v>
      </c>
      <c r="AO33" s="95">
        <v>0.31</v>
      </c>
      <c r="AP33" s="107">
        <v>10979410</v>
      </c>
      <c r="AQ33" s="107">
        <f t="shared" si="1"/>
        <v>104</v>
      </c>
      <c r="AR33" s="51"/>
      <c r="AS33" s="52" t="s">
        <v>113</v>
      </c>
      <c r="AY33" s="97"/>
    </row>
    <row r="34" spans="2:51" x14ac:dyDescent="0.25">
      <c r="B34" s="40">
        <v>2.9583333333333299</v>
      </c>
      <c r="C34" s="40">
        <v>1</v>
      </c>
      <c r="D34" s="102">
        <v>5</v>
      </c>
      <c r="E34" s="41">
        <f t="shared" si="0"/>
        <v>3.5211267605633805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140</v>
      </c>
      <c r="P34" s="103">
        <v>124</v>
      </c>
      <c r="Q34" s="103">
        <v>7904174</v>
      </c>
      <c r="R34" s="46">
        <f t="shared" si="4"/>
        <v>4920</v>
      </c>
      <c r="S34" s="47">
        <f t="shared" si="5"/>
        <v>118.08</v>
      </c>
      <c r="T34" s="47">
        <f t="shared" si="6"/>
        <v>4.92</v>
      </c>
      <c r="U34" s="104">
        <v>3.1</v>
      </c>
      <c r="V34" s="104">
        <f t="shared" si="7"/>
        <v>3.1</v>
      </c>
      <c r="W34" s="105" t="s">
        <v>131</v>
      </c>
      <c r="X34" s="107">
        <v>0</v>
      </c>
      <c r="Y34" s="107">
        <v>0</v>
      </c>
      <c r="Z34" s="107">
        <v>1186</v>
      </c>
      <c r="AA34" s="107">
        <v>1185</v>
      </c>
      <c r="AB34" s="107">
        <v>1186</v>
      </c>
      <c r="AC34" s="48" t="s">
        <v>90</v>
      </c>
      <c r="AD34" s="48" t="s">
        <v>90</v>
      </c>
      <c r="AE34" s="48" t="s">
        <v>90</v>
      </c>
      <c r="AF34" s="106" t="s">
        <v>90</v>
      </c>
      <c r="AG34" s="112">
        <v>48057088</v>
      </c>
      <c r="AH34" s="49">
        <f t="shared" si="9"/>
        <v>1221</v>
      </c>
      <c r="AI34" s="50">
        <f t="shared" si="8"/>
        <v>248.17073170731709</v>
      </c>
      <c r="AJ34" s="95">
        <v>0</v>
      </c>
      <c r="AK34" s="95">
        <v>0</v>
      </c>
      <c r="AL34" s="95">
        <v>1</v>
      </c>
      <c r="AM34" s="95">
        <v>1</v>
      </c>
      <c r="AN34" s="95">
        <v>1</v>
      </c>
      <c r="AO34" s="95">
        <v>0.31</v>
      </c>
      <c r="AP34" s="107">
        <v>10979787</v>
      </c>
      <c r="AQ34" s="107">
        <f t="shared" si="1"/>
        <v>377</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132972</v>
      </c>
      <c r="S35" s="65">
        <f>AVERAGE(S11:S34)</f>
        <v>132.97200000000001</v>
      </c>
      <c r="T35" s="65">
        <f>SUM(T11:T34)</f>
        <v>132.97199999999998</v>
      </c>
      <c r="U35" s="104"/>
      <c r="V35" s="91"/>
      <c r="W35" s="57"/>
      <c r="X35" s="85"/>
      <c r="Y35" s="86"/>
      <c r="Z35" s="86"/>
      <c r="AA35" s="86"/>
      <c r="AB35" s="87"/>
      <c r="AC35" s="85"/>
      <c r="AD35" s="86"/>
      <c r="AE35" s="87"/>
      <c r="AF35" s="88"/>
      <c r="AG35" s="66">
        <f>AG34-AG10</f>
        <v>30560</v>
      </c>
      <c r="AH35" s="67">
        <f>SUM(AH11:AH34)</f>
        <v>30560</v>
      </c>
      <c r="AI35" s="68">
        <f>$AH$35/$T35</f>
        <v>229.82281984177123</v>
      </c>
      <c r="AJ35" s="95"/>
      <c r="AK35" s="95"/>
      <c r="AL35" s="95"/>
      <c r="AM35" s="95"/>
      <c r="AN35" s="95"/>
      <c r="AO35" s="69"/>
      <c r="AP35" s="70">
        <f>AP34-AP10</f>
        <v>4847</v>
      </c>
      <c r="AQ35" s="71">
        <f>SUM(AQ11:AQ34)</f>
        <v>4847</v>
      </c>
      <c r="AR35" s="72">
        <f>AVERAGE(AR11:AR34)</f>
        <v>1.1333333333333331</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156</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146</v>
      </c>
      <c r="C44" s="99"/>
      <c r="D44" s="99"/>
      <c r="E44" s="99"/>
      <c r="F44" s="99"/>
      <c r="G44" s="9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99"/>
      <c r="D45" s="99"/>
      <c r="E45" s="99"/>
      <c r="F45" s="99"/>
      <c r="G45" s="9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134</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132</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161</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67" t="s">
        <v>139</v>
      </c>
      <c r="C53" s="168"/>
      <c r="D53" s="168"/>
      <c r="E53" s="168"/>
      <c r="F53" s="168"/>
      <c r="G53" s="168"/>
      <c r="H53" s="168"/>
      <c r="I53" s="169"/>
      <c r="J53" s="169"/>
      <c r="K53" s="169"/>
      <c r="L53" s="169"/>
      <c r="M53" s="169"/>
      <c r="N53" s="169"/>
      <c r="O53" s="169"/>
      <c r="P53" s="169"/>
      <c r="Q53" s="169"/>
      <c r="R53" s="169"/>
      <c r="S53" s="83"/>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142</v>
      </c>
      <c r="C54" s="99"/>
      <c r="D54" s="99"/>
      <c r="E54" s="99"/>
      <c r="F54" s="99"/>
      <c r="G54" s="99"/>
      <c r="H54" s="99"/>
      <c r="I54" s="100"/>
      <c r="J54" s="100"/>
      <c r="K54" s="100"/>
      <c r="L54" s="100"/>
      <c r="M54" s="100"/>
      <c r="N54" s="100"/>
      <c r="O54" s="100"/>
      <c r="P54" s="100"/>
      <c r="Q54" s="100"/>
      <c r="R54" s="100"/>
      <c r="S54" s="83"/>
      <c r="T54" s="83"/>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116"/>
      <c r="H55" s="116"/>
      <c r="I55" s="116"/>
      <c r="J55" s="116"/>
      <c r="K55" s="116"/>
      <c r="L55" s="116"/>
      <c r="M55" s="116"/>
      <c r="N55" s="116"/>
      <c r="O55" s="116"/>
      <c r="P55" s="116"/>
      <c r="Q55" s="116"/>
      <c r="R55" s="116"/>
      <c r="S55" s="83"/>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165</v>
      </c>
      <c r="C56" s="99"/>
      <c r="D56" s="99"/>
      <c r="E56" s="99"/>
      <c r="F56" s="99"/>
      <c r="G56" s="115"/>
      <c r="H56" s="115"/>
      <c r="I56" s="115"/>
      <c r="J56" s="115"/>
      <c r="K56" s="115"/>
      <c r="L56" s="115"/>
      <c r="M56" s="115"/>
      <c r="N56" s="115"/>
      <c r="O56" s="115"/>
      <c r="P56" s="115"/>
      <c r="Q56" s="115"/>
      <c r="R56" s="115"/>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9"/>
      <c r="C57" s="99"/>
      <c r="D57" s="132"/>
      <c r="E57" s="99"/>
      <c r="F57" s="99"/>
      <c r="G57" s="99"/>
      <c r="H57" s="99"/>
      <c r="I57" s="99"/>
      <c r="J57" s="99"/>
      <c r="K57" s="99"/>
      <c r="L57" s="99"/>
      <c r="M57" s="99"/>
      <c r="N57" s="99"/>
      <c r="O57" s="99"/>
      <c r="P57" s="99"/>
      <c r="Q57" s="99"/>
      <c r="R57" s="99"/>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2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1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149"/>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A72" s="98"/>
      <c r="B72" s="117"/>
      <c r="C72" s="115"/>
      <c r="D72" s="109"/>
      <c r="E72" s="115"/>
      <c r="F72" s="115"/>
      <c r="G72" s="99"/>
      <c r="H72" s="99"/>
      <c r="I72" s="99"/>
      <c r="J72" s="100"/>
      <c r="K72" s="100"/>
      <c r="L72" s="100"/>
      <c r="M72" s="100"/>
      <c r="N72" s="100"/>
      <c r="O72" s="100"/>
      <c r="P72" s="100"/>
      <c r="Q72" s="100"/>
      <c r="R72" s="100"/>
      <c r="S72" s="100"/>
      <c r="T72" s="101"/>
      <c r="U72" s="79"/>
      <c r="V72" s="79"/>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R79" s="96"/>
      <c r="S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T82" s="96"/>
      <c r="AS82" s="94"/>
      <c r="AT82" s="94"/>
      <c r="AU82" s="94"/>
      <c r="AV82" s="94"/>
      <c r="AW82" s="94"/>
      <c r="AX82" s="94"/>
      <c r="AY82" s="94"/>
    </row>
    <row r="83" spans="15:51" x14ac:dyDescent="0.25">
      <c r="O83" s="96"/>
      <c r="Q83" s="96"/>
      <c r="R83" s="96"/>
      <c r="S83" s="96"/>
      <c r="AS83" s="94"/>
      <c r="AT83" s="94"/>
      <c r="AU83" s="94"/>
      <c r="AV83" s="94"/>
      <c r="AW83" s="94"/>
      <c r="AX83" s="94"/>
      <c r="AY83" s="94"/>
    </row>
    <row r="84" spans="15:51" x14ac:dyDescent="0.25">
      <c r="O84" s="12"/>
      <c r="P84" s="96"/>
      <c r="Q84" s="96"/>
      <c r="R84" s="96"/>
      <c r="S84" s="96"/>
      <c r="T84" s="96"/>
      <c r="AS84" s="94"/>
      <c r="AT84" s="94"/>
      <c r="AU84" s="94"/>
      <c r="AV84" s="94"/>
      <c r="AW84" s="94"/>
      <c r="AX84" s="94"/>
      <c r="AY84" s="94"/>
    </row>
    <row r="85" spans="15:51" x14ac:dyDescent="0.25">
      <c r="O85" s="12"/>
      <c r="P85" s="96"/>
      <c r="Q85" s="96"/>
      <c r="R85" s="96"/>
      <c r="S85" s="96"/>
      <c r="T85" s="96"/>
      <c r="U85" s="96"/>
      <c r="AS85" s="94"/>
      <c r="AT85" s="94"/>
      <c r="AU85" s="94"/>
      <c r="AV85" s="94"/>
      <c r="AW85" s="94"/>
      <c r="AX85" s="94"/>
      <c r="AY85" s="94"/>
    </row>
    <row r="86" spans="15:51" x14ac:dyDescent="0.25">
      <c r="O86" s="12"/>
      <c r="P86" s="96"/>
      <c r="T86" s="96"/>
      <c r="U86" s="96"/>
      <c r="AS86" s="94"/>
      <c r="AT86" s="94"/>
      <c r="AU86" s="94"/>
      <c r="AV86" s="94"/>
      <c r="AW86" s="94"/>
      <c r="AX86" s="94"/>
      <c r="AY86" s="94"/>
    </row>
    <row r="98" spans="45:51" x14ac:dyDescent="0.25">
      <c r="AS98" s="94"/>
      <c r="AT98" s="94"/>
      <c r="AU98" s="94"/>
      <c r="AV98" s="94"/>
      <c r="AW98" s="94"/>
      <c r="AX98" s="94"/>
      <c r="AY98" s="94"/>
    </row>
  </sheetData>
  <protectedRanges>
    <protectedRange sqref="S72: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2:R75" name="Range2_12_1_6_1_1"/>
    <protectedRange sqref="L72:M75" name="Range2_2_12_1_7_1_1"/>
    <protectedRange sqref="AS11:AS15" name="Range1_4_1_1_1_1"/>
    <protectedRange sqref="J11:J15 J26:J34" name="Range1_1_2_1_10_1_1_1_1"/>
    <protectedRange sqref="S38:S71" name="Range2_12_3_1_1_1_1"/>
    <protectedRange sqref="D38:H38 N58:R71 N38:R54" name="Range2_12_1_3_1_1_1_1"/>
    <protectedRange sqref="I38:M38 E58:M71 E39:M52 I53:M54" name="Range2_2_12_1_6_1_1_1_1"/>
    <protectedRange sqref="D58:D71 D39:D52" name="Range2_1_1_1_1_11_1_1_1_1_1_1"/>
    <protectedRange sqref="C58:C71 C39: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2:K75" name="Range2_2_12_1_4_1_1_1_1_1_1_1_1_1_1_1_1_1_1_1"/>
    <protectedRange sqref="I72:I75" name="Range2_2_12_1_7_1_1_2_2_1_2"/>
    <protectedRange sqref="F72:H75" name="Range2_2_12_1_3_1_2_1_1_1_1_2_1_1_1_1_1_1_1_1_1_1_1"/>
    <protectedRange sqref="E72: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F57:G57 I55:R56" name="Range2_12_5_1_1_1_2_2_1_1_1_1_1_1_1_1_1_1_1_2_1_1_1_2_1_1_1_1_1_1_1_1_1_1_1_1_1_1_1_1_2_1_1_1_1_1_1_1_1_1_2_1_1_3_1_1_1_3_1_1_1_1_1_1_1_1_1_1_1_1_1_1_1_1_1_1_1_1_1_1_2_1_1_1_1_1_1_1_1_1_1_1_2_2_1_2_1_1_1_1_1_1_1_1_1_1_1_1_1_2_2_2_2_2_2_2_2"/>
    <protectedRange sqref="C57"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Q10" name="Range1_16_3_1_1_1_1_1_4"/>
    <protectedRange sqref="E53:H53 G54:H54" name="Range2_2_12_1_6_1_1_1_1_2"/>
    <protectedRange sqref="D53" name="Range2_1_1_1_1_11_1_1_1_1_1_1_2"/>
    <protectedRange sqref="C53" name="Range2_1_2_1_1_1_1_1_2"/>
    <protectedRange sqref="G55:H56" name="Range2_12_5_1_1_1_2_2_1_1_1_1_1_1_1_1_1_1_1_2_1_1_1_2_1_1_1_1_1_1_1_1_1_1_1_1_1_1_1_1_2_1_1_1_1_1_1_1_1_1_2_1_1_3_1_1_1_3_1_1_1_1_1_1_1_1_1_1_1_1_1_1_1_1_1_1_1_1_1_1_2_1_1_1_1_1_1_1_1_1_1_1_2_2_1_2_1_1_1_1_1_1_1_1_1_1_1_1_1_2_2_2_2_2_2_2_2_2"/>
    <protectedRange sqref="E54:F56" name="Range2_2_12_1_6_1_1_1_1_3_1_2_2"/>
    <protectedRange sqref="D54:D56" name="Range2_1_1_1_1_11_1_1_1_1_1_1_3_1_2_2"/>
    <protectedRange sqref="C54:C56" name="Range2_1_2_1_1_1_1_1_3_1_2_2"/>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5"/>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1375" priority="36" operator="containsText" text="N/A">
      <formula>NOT(ISERROR(SEARCH("N/A",X11)))</formula>
    </cfRule>
    <cfRule type="cellIs" dxfId="1374" priority="49" operator="equal">
      <formula>0</formula>
    </cfRule>
  </conditionalFormatting>
  <conditionalFormatting sqref="AC11:AE34 X11:Y34 AA11:AA34">
    <cfRule type="cellIs" dxfId="1373" priority="48" operator="greaterThanOrEqual">
      <formula>1185</formula>
    </cfRule>
  </conditionalFormatting>
  <conditionalFormatting sqref="AC11:AE34 X11:Y34 AA11:AA34">
    <cfRule type="cellIs" dxfId="1372" priority="47" operator="between">
      <formula>0.1</formula>
      <formula>1184</formula>
    </cfRule>
  </conditionalFormatting>
  <conditionalFormatting sqref="X8">
    <cfRule type="cellIs" dxfId="1371" priority="46" operator="equal">
      <formula>0</formula>
    </cfRule>
  </conditionalFormatting>
  <conditionalFormatting sqref="X8">
    <cfRule type="cellIs" dxfId="1370" priority="45" operator="greaterThan">
      <formula>1179</formula>
    </cfRule>
  </conditionalFormatting>
  <conditionalFormatting sqref="X8">
    <cfRule type="cellIs" dxfId="1369" priority="44" operator="greaterThan">
      <formula>99</formula>
    </cfRule>
  </conditionalFormatting>
  <conditionalFormatting sqref="X8">
    <cfRule type="cellIs" dxfId="1368" priority="43" operator="greaterThan">
      <formula>0.99</formula>
    </cfRule>
  </conditionalFormatting>
  <conditionalFormatting sqref="AB8">
    <cfRule type="cellIs" dxfId="1367" priority="42" operator="equal">
      <formula>0</formula>
    </cfRule>
  </conditionalFormatting>
  <conditionalFormatting sqref="AB8">
    <cfRule type="cellIs" dxfId="1366" priority="41" operator="greaterThan">
      <formula>1179</formula>
    </cfRule>
  </conditionalFormatting>
  <conditionalFormatting sqref="AB8">
    <cfRule type="cellIs" dxfId="1365" priority="40" operator="greaterThan">
      <formula>99</formula>
    </cfRule>
  </conditionalFormatting>
  <conditionalFormatting sqref="AB8">
    <cfRule type="cellIs" dxfId="1364" priority="39" operator="greaterThan">
      <formula>0.99</formula>
    </cfRule>
  </conditionalFormatting>
  <conditionalFormatting sqref="AH11:AH31">
    <cfRule type="cellIs" dxfId="1363" priority="37" operator="greaterThan">
      <formula>$AH$8</formula>
    </cfRule>
    <cfRule type="cellIs" dxfId="1362" priority="38" operator="greaterThan">
      <formula>$AH$8</formula>
    </cfRule>
  </conditionalFormatting>
  <conditionalFormatting sqref="AB11:AB34">
    <cfRule type="containsText" dxfId="1361" priority="32" operator="containsText" text="N/A">
      <formula>NOT(ISERROR(SEARCH("N/A",AB11)))</formula>
    </cfRule>
    <cfRule type="cellIs" dxfId="1360" priority="35" operator="equal">
      <formula>0</formula>
    </cfRule>
  </conditionalFormatting>
  <conditionalFormatting sqref="AB11:AB34">
    <cfRule type="cellIs" dxfId="1359" priority="34" operator="greaterThanOrEqual">
      <formula>1185</formula>
    </cfRule>
  </conditionalFormatting>
  <conditionalFormatting sqref="AB11:AB34">
    <cfRule type="cellIs" dxfId="1358" priority="33" operator="between">
      <formula>0.1</formula>
      <formula>1184</formula>
    </cfRule>
  </conditionalFormatting>
  <conditionalFormatting sqref="AO11:AO34 AN11:AN35">
    <cfRule type="cellIs" dxfId="1357" priority="31" operator="equal">
      <formula>0</formula>
    </cfRule>
  </conditionalFormatting>
  <conditionalFormatting sqref="AO11:AO34 AN11:AN35">
    <cfRule type="cellIs" dxfId="1356" priority="30" operator="greaterThan">
      <formula>1179</formula>
    </cfRule>
  </conditionalFormatting>
  <conditionalFormatting sqref="AO11:AO34 AN11:AN35">
    <cfRule type="cellIs" dxfId="1355" priority="29" operator="greaterThan">
      <formula>99</formula>
    </cfRule>
  </conditionalFormatting>
  <conditionalFormatting sqref="AO11:AO34 AN11:AN35">
    <cfRule type="cellIs" dxfId="1354" priority="28" operator="greaterThan">
      <formula>0.99</formula>
    </cfRule>
  </conditionalFormatting>
  <conditionalFormatting sqref="AQ11:AQ34">
    <cfRule type="cellIs" dxfId="1353" priority="27" operator="equal">
      <formula>0</formula>
    </cfRule>
  </conditionalFormatting>
  <conditionalFormatting sqref="AQ11:AQ34">
    <cfRule type="cellIs" dxfId="1352" priority="26" operator="greaterThan">
      <formula>1179</formula>
    </cfRule>
  </conditionalFormatting>
  <conditionalFormatting sqref="AQ11:AQ34">
    <cfRule type="cellIs" dxfId="1351" priority="25" operator="greaterThan">
      <formula>99</formula>
    </cfRule>
  </conditionalFormatting>
  <conditionalFormatting sqref="AQ11:AQ34">
    <cfRule type="cellIs" dxfId="1350" priority="24" operator="greaterThan">
      <formula>0.99</formula>
    </cfRule>
  </conditionalFormatting>
  <conditionalFormatting sqref="Z11:Z34">
    <cfRule type="containsText" dxfId="1349" priority="20" operator="containsText" text="N/A">
      <formula>NOT(ISERROR(SEARCH("N/A",Z11)))</formula>
    </cfRule>
    <cfRule type="cellIs" dxfId="1348" priority="23" operator="equal">
      <formula>0</formula>
    </cfRule>
  </conditionalFormatting>
  <conditionalFormatting sqref="Z11:Z34">
    <cfRule type="cellIs" dxfId="1347" priority="22" operator="greaterThanOrEqual">
      <formula>1185</formula>
    </cfRule>
  </conditionalFormatting>
  <conditionalFormatting sqref="Z11:Z34">
    <cfRule type="cellIs" dxfId="1346" priority="21" operator="between">
      <formula>0.1</formula>
      <formula>1184</formula>
    </cfRule>
  </conditionalFormatting>
  <conditionalFormatting sqref="AJ11:AN35">
    <cfRule type="cellIs" dxfId="1345" priority="19" operator="equal">
      <formula>0</formula>
    </cfRule>
  </conditionalFormatting>
  <conditionalFormatting sqref="AJ11:AN35">
    <cfRule type="cellIs" dxfId="1344" priority="18" operator="greaterThan">
      <formula>1179</formula>
    </cfRule>
  </conditionalFormatting>
  <conditionalFormatting sqref="AJ11:AN35">
    <cfRule type="cellIs" dxfId="1343" priority="17" operator="greaterThan">
      <formula>99</formula>
    </cfRule>
  </conditionalFormatting>
  <conditionalFormatting sqref="AJ11:AN35">
    <cfRule type="cellIs" dxfId="1342" priority="16" operator="greaterThan">
      <formula>0.99</formula>
    </cfRule>
  </conditionalFormatting>
  <conditionalFormatting sqref="AP11:AP34">
    <cfRule type="cellIs" dxfId="1341" priority="15" operator="equal">
      <formula>0</formula>
    </cfRule>
  </conditionalFormatting>
  <conditionalFormatting sqref="AP11:AP34">
    <cfRule type="cellIs" dxfId="1340" priority="14" operator="greaterThan">
      <formula>1179</formula>
    </cfRule>
  </conditionalFormatting>
  <conditionalFormatting sqref="AP11:AP34">
    <cfRule type="cellIs" dxfId="1339" priority="13" operator="greaterThan">
      <formula>99</formula>
    </cfRule>
  </conditionalFormatting>
  <conditionalFormatting sqref="AP11:AP34">
    <cfRule type="cellIs" dxfId="1338" priority="12" operator="greaterThan">
      <formula>0.99</formula>
    </cfRule>
  </conditionalFormatting>
  <conditionalFormatting sqref="AH32:AH34">
    <cfRule type="cellIs" dxfId="1337" priority="10" operator="greaterThan">
      <formula>$AH$8</formula>
    </cfRule>
    <cfRule type="cellIs" dxfId="1336" priority="11" operator="greaterThan">
      <formula>$AH$8</formula>
    </cfRule>
  </conditionalFormatting>
  <conditionalFormatting sqref="AI11:AI34">
    <cfRule type="cellIs" dxfId="1335" priority="9" operator="greaterThan">
      <formula>$AI$8</formula>
    </cfRule>
  </conditionalFormatting>
  <conditionalFormatting sqref="AM20:AN34 AL11:AL34">
    <cfRule type="cellIs" dxfId="1334" priority="8" operator="equal">
      <formula>0</formula>
    </cfRule>
  </conditionalFormatting>
  <conditionalFormatting sqref="AM20:AN34 AL11:AL34">
    <cfRule type="cellIs" dxfId="1333" priority="7" operator="greaterThan">
      <formula>1179</formula>
    </cfRule>
  </conditionalFormatting>
  <conditionalFormatting sqref="AM20:AN34 AL11:AL34">
    <cfRule type="cellIs" dxfId="1332" priority="6" operator="greaterThan">
      <formula>99</formula>
    </cfRule>
  </conditionalFormatting>
  <conditionalFormatting sqref="AM20:AN34 AL11:AL34">
    <cfRule type="cellIs" dxfId="1331" priority="5" operator="greaterThan">
      <formula>0.99</formula>
    </cfRule>
  </conditionalFormatting>
  <conditionalFormatting sqref="AM16:AM34">
    <cfRule type="cellIs" dxfId="1330" priority="4" operator="equal">
      <formula>0</formula>
    </cfRule>
  </conditionalFormatting>
  <conditionalFormatting sqref="AM16:AM34">
    <cfRule type="cellIs" dxfId="1329" priority="3" operator="greaterThan">
      <formula>1179</formula>
    </cfRule>
  </conditionalFormatting>
  <conditionalFormatting sqref="AM16:AM34">
    <cfRule type="cellIs" dxfId="1328" priority="2" operator="greaterThan">
      <formula>99</formula>
    </cfRule>
  </conditionalFormatting>
  <conditionalFormatting sqref="AM16:AM34">
    <cfRule type="cellIs" dxfId="1327"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37" zoomScaleNormal="100" workbookViewId="0">
      <selection activeCell="B53" sqref="B53:R56"/>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58"/>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61" t="s">
        <v>10</v>
      </c>
      <c r="I7" s="108" t="s">
        <v>11</v>
      </c>
      <c r="J7" s="108" t="s">
        <v>12</v>
      </c>
      <c r="K7" s="108" t="s">
        <v>13</v>
      </c>
      <c r="L7" s="12"/>
      <c r="M7" s="12"/>
      <c r="N7" s="12"/>
      <c r="O7" s="161"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42556</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30404</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59" t="s">
        <v>51</v>
      </c>
      <c r="V9" s="159" t="s">
        <v>52</v>
      </c>
      <c r="W9" s="233" t="s">
        <v>53</v>
      </c>
      <c r="X9" s="234" t="s">
        <v>54</v>
      </c>
      <c r="Y9" s="235"/>
      <c r="Z9" s="235"/>
      <c r="AA9" s="235"/>
      <c r="AB9" s="235"/>
      <c r="AC9" s="235"/>
      <c r="AD9" s="235"/>
      <c r="AE9" s="236"/>
      <c r="AF9" s="157" t="s">
        <v>55</v>
      </c>
      <c r="AG9" s="157" t="s">
        <v>56</v>
      </c>
      <c r="AH9" s="222" t="s">
        <v>57</v>
      </c>
      <c r="AI9" s="237" t="s">
        <v>58</v>
      </c>
      <c r="AJ9" s="159" t="s">
        <v>59</v>
      </c>
      <c r="AK9" s="159" t="s">
        <v>60</v>
      </c>
      <c r="AL9" s="159" t="s">
        <v>61</v>
      </c>
      <c r="AM9" s="159" t="s">
        <v>62</v>
      </c>
      <c r="AN9" s="159" t="s">
        <v>63</v>
      </c>
      <c r="AO9" s="159" t="s">
        <v>64</v>
      </c>
      <c r="AP9" s="159" t="s">
        <v>65</v>
      </c>
      <c r="AQ9" s="220" t="s">
        <v>66</v>
      </c>
      <c r="AR9" s="159" t="s">
        <v>67</v>
      </c>
      <c r="AS9" s="222" t="s">
        <v>68</v>
      </c>
      <c r="AV9" s="35" t="s">
        <v>69</v>
      </c>
      <c r="AW9" s="35" t="s">
        <v>70</v>
      </c>
      <c r="AY9" s="36" t="s">
        <v>71</v>
      </c>
    </row>
    <row r="10" spans="2:51" x14ac:dyDescent="0.25">
      <c r="B10" s="159" t="s">
        <v>72</v>
      </c>
      <c r="C10" s="159" t="s">
        <v>73</v>
      </c>
      <c r="D10" s="159" t="s">
        <v>74</v>
      </c>
      <c r="E10" s="159" t="s">
        <v>75</v>
      </c>
      <c r="F10" s="159" t="s">
        <v>74</v>
      </c>
      <c r="G10" s="159" t="s">
        <v>75</v>
      </c>
      <c r="H10" s="216"/>
      <c r="I10" s="159" t="s">
        <v>75</v>
      </c>
      <c r="J10" s="159" t="s">
        <v>75</v>
      </c>
      <c r="K10" s="159" t="s">
        <v>75</v>
      </c>
      <c r="L10" s="28" t="s">
        <v>29</v>
      </c>
      <c r="M10" s="219"/>
      <c r="N10" s="28" t="s">
        <v>29</v>
      </c>
      <c r="O10" s="221"/>
      <c r="P10" s="221"/>
      <c r="Q10" s="1">
        <f>'JULY 4'!Q34</f>
        <v>7904174</v>
      </c>
      <c r="R10" s="230"/>
      <c r="S10" s="231"/>
      <c r="T10" s="232"/>
      <c r="U10" s="159" t="s">
        <v>75</v>
      </c>
      <c r="V10" s="159" t="s">
        <v>75</v>
      </c>
      <c r="W10" s="233"/>
      <c r="X10" s="37" t="s">
        <v>76</v>
      </c>
      <c r="Y10" s="37" t="s">
        <v>77</v>
      </c>
      <c r="Z10" s="37" t="s">
        <v>78</v>
      </c>
      <c r="AA10" s="37" t="s">
        <v>79</v>
      </c>
      <c r="AB10" s="37" t="s">
        <v>80</v>
      </c>
      <c r="AC10" s="37" t="s">
        <v>81</v>
      </c>
      <c r="AD10" s="37" t="s">
        <v>82</v>
      </c>
      <c r="AE10" s="37" t="s">
        <v>83</v>
      </c>
      <c r="AF10" s="38"/>
      <c r="AG10" s="1">
        <f>'JULY 4'!AG34</f>
        <v>48057088</v>
      </c>
      <c r="AH10" s="222"/>
      <c r="AI10" s="238"/>
      <c r="AJ10" s="159" t="s">
        <v>84</v>
      </c>
      <c r="AK10" s="159" t="s">
        <v>84</v>
      </c>
      <c r="AL10" s="159" t="s">
        <v>84</v>
      </c>
      <c r="AM10" s="159" t="s">
        <v>84</v>
      </c>
      <c r="AN10" s="159" t="s">
        <v>84</v>
      </c>
      <c r="AO10" s="159" t="s">
        <v>84</v>
      </c>
      <c r="AP10" s="1">
        <f>'JULY 4'!AP34</f>
        <v>10979787</v>
      </c>
      <c r="AQ10" s="221"/>
      <c r="AR10" s="160" t="s">
        <v>85</v>
      </c>
      <c r="AS10" s="222"/>
      <c r="AV10" s="39" t="s">
        <v>86</v>
      </c>
      <c r="AW10" s="39" t="s">
        <v>87</v>
      </c>
      <c r="AY10" s="80" t="s">
        <v>126</v>
      </c>
    </row>
    <row r="11" spans="2:51" x14ac:dyDescent="0.25">
      <c r="B11" s="40">
        <v>2</v>
      </c>
      <c r="C11" s="40">
        <v>4.1666666666666664E-2</v>
      </c>
      <c r="D11" s="102">
        <v>5</v>
      </c>
      <c r="E11" s="41">
        <f t="shared" ref="E11:E34" si="0">D11/1.42</f>
        <v>3.5211267605633805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139</v>
      </c>
      <c r="P11" s="103">
        <v>120</v>
      </c>
      <c r="Q11" s="103">
        <v>7908563</v>
      </c>
      <c r="R11" s="46">
        <f>IF(ISBLANK(Q11),"-",Q11-Q10)</f>
        <v>4389</v>
      </c>
      <c r="S11" s="47">
        <f>R11*24/1000</f>
        <v>105.336</v>
      </c>
      <c r="T11" s="47">
        <f>R11/1000</f>
        <v>4.3890000000000002</v>
      </c>
      <c r="U11" s="104">
        <v>5.3</v>
      </c>
      <c r="V11" s="104">
        <f>U11</f>
        <v>5.3</v>
      </c>
      <c r="W11" s="105" t="s">
        <v>131</v>
      </c>
      <c r="X11" s="107">
        <v>0</v>
      </c>
      <c r="Y11" s="107">
        <v>0</v>
      </c>
      <c r="Z11" s="107">
        <v>1066</v>
      </c>
      <c r="AA11" s="107">
        <v>1185</v>
      </c>
      <c r="AB11" s="107">
        <v>1066</v>
      </c>
      <c r="AC11" s="48" t="s">
        <v>90</v>
      </c>
      <c r="AD11" s="48" t="s">
        <v>90</v>
      </c>
      <c r="AE11" s="48" t="s">
        <v>90</v>
      </c>
      <c r="AF11" s="106" t="s">
        <v>90</v>
      </c>
      <c r="AG11" s="112">
        <v>48058059</v>
      </c>
      <c r="AH11" s="49">
        <f>IF(ISBLANK(AG11),"-",AG11-AG10)</f>
        <v>971</v>
      </c>
      <c r="AI11" s="50">
        <f>AH11/T11</f>
        <v>221.23490544543174</v>
      </c>
      <c r="AJ11" s="95">
        <v>0</v>
      </c>
      <c r="AK11" s="95">
        <v>0</v>
      </c>
      <c r="AL11" s="95">
        <v>1</v>
      </c>
      <c r="AM11" s="95">
        <v>1</v>
      </c>
      <c r="AN11" s="95">
        <v>1</v>
      </c>
      <c r="AO11" s="95">
        <v>0.6</v>
      </c>
      <c r="AP11" s="107">
        <v>10980586</v>
      </c>
      <c r="AQ11" s="107">
        <f t="shared" ref="AQ11:AQ34" si="1">AP11-AP10</f>
        <v>799</v>
      </c>
      <c r="AR11" s="51"/>
      <c r="AS11" s="52" t="s">
        <v>113</v>
      </c>
      <c r="AV11" s="39" t="s">
        <v>88</v>
      </c>
      <c r="AW11" s="39" t="s">
        <v>91</v>
      </c>
      <c r="AY11" s="80" t="s">
        <v>125</v>
      </c>
    </row>
    <row r="12" spans="2:51" x14ac:dyDescent="0.25">
      <c r="B12" s="40">
        <v>2.0416666666666701</v>
      </c>
      <c r="C12" s="40">
        <v>8.3333333333333329E-2</v>
      </c>
      <c r="D12" s="102">
        <v>6</v>
      </c>
      <c r="E12" s="41">
        <f t="shared" si="0"/>
        <v>4.2253521126760569</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137</v>
      </c>
      <c r="P12" s="103">
        <v>108</v>
      </c>
      <c r="Q12" s="103">
        <v>7912978</v>
      </c>
      <c r="R12" s="46">
        <f t="shared" ref="R12:R34" si="4">IF(ISBLANK(Q12),"-",Q12-Q11)</f>
        <v>4415</v>
      </c>
      <c r="S12" s="47">
        <f t="shared" ref="S12:S34" si="5">R12*24/1000</f>
        <v>105.96</v>
      </c>
      <c r="T12" s="47">
        <f t="shared" ref="T12:T34" si="6">R12/1000</f>
        <v>4.415</v>
      </c>
      <c r="U12" s="104">
        <v>6.8</v>
      </c>
      <c r="V12" s="104">
        <f t="shared" ref="V12:V34" si="7">U12</f>
        <v>6.8</v>
      </c>
      <c r="W12" s="105" t="s">
        <v>131</v>
      </c>
      <c r="X12" s="107">
        <v>0</v>
      </c>
      <c r="Y12" s="107">
        <v>0</v>
      </c>
      <c r="Z12" s="107">
        <v>1066</v>
      </c>
      <c r="AA12" s="107">
        <v>1185</v>
      </c>
      <c r="AB12" s="107">
        <v>1066</v>
      </c>
      <c r="AC12" s="48" t="s">
        <v>90</v>
      </c>
      <c r="AD12" s="48" t="s">
        <v>90</v>
      </c>
      <c r="AE12" s="48" t="s">
        <v>90</v>
      </c>
      <c r="AF12" s="106" t="s">
        <v>90</v>
      </c>
      <c r="AG12" s="112">
        <v>48059057</v>
      </c>
      <c r="AH12" s="49">
        <f>IF(ISBLANK(AG12),"-",AG12-AG11)</f>
        <v>998</v>
      </c>
      <c r="AI12" s="50">
        <f t="shared" ref="AI12:AI34" si="8">AH12/T12</f>
        <v>226.04756511891279</v>
      </c>
      <c r="AJ12" s="95">
        <v>0</v>
      </c>
      <c r="AK12" s="95">
        <v>0</v>
      </c>
      <c r="AL12" s="95">
        <v>1</v>
      </c>
      <c r="AM12" s="95">
        <v>1</v>
      </c>
      <c r="AN12" s="95">
        <v>1</v>
      </c>
      <c r="AO12" s="95">
        <v>0.6</v>
      </c>
      <c r="AP12" s="107">
        <v>10981366</v>
      </c>
      <c r="AQ12" s="107">
        <f t="shared" si="1"/>
        <v>780</v>
      </c>
      <c r="AR12" s="110">
        <v>1.19</v>
      </c>
      <c r="AS12" s="52" t="s">
        <v>113</v>
      </c>
      <c r="AV12" s="39" t="s">
        <v>92</v>
      </c>
      <c r="AW12" s="39" t="s">
        <v>93</v>
      </c>
      <c r="AY12" s="80" t="s">
        <v>124</v>
      </c>
    </row>
    <row r="13" spans="2:51" x14ac:dyDescent="0.25">
      <c r="B13" s="40">
        <v>2.0833333333333299</v>
      </c>
      <c r="C13" s="40">
        <v>0.125</v>
      </c>
      <c r="D13" s="102">
        <v>6</v>
      </c>
      <c r="E13" s="41">
        <f t="shared" si="0"/>
        <v>4.2253521126760569</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134</v>
      </c>
      <c r="P13" s="103">
        <v>105</v>
      </c>
      <c r="Q13" s="103">
        <v>7917408</v>
      </c>
      <c r="R13" s="46">
        <f t="shared" si="4"/>
        <v>4430</v>
      </c>
      <c r="S13" s="47">
        <f t="shared" si="5"/>
        <v>106.32</v>
      </c>
      <c r="T13" s="47">
        <f t="shared" si="6"/>
        <v>4.43</v>
      </c>
      <c r="U13" s="104">
        <v>7.5</v>
      </c>
      <c r="V13" s="104">
        <f t="shared" si="7"/>
        <v>7.5</v>
      </c>
      <c r="W13" s="105" t="s">
        <v>131</v>
      </c>
      <c r="X13" s="107">
        <v>0</v>
      </c>
      <c r="Y13" s="107">
        <v>0</v>
      </c>
      <c r="Z13" s="107">
        <v>1066</v>
      </c>
      <c r="AA13" s="107">
        <v>1185</v>
      </c>
      <c r="AB13" s="107">
        <v>1066</v>
      </c>
      <c r="AC13" s="48" t="s">
        <v>90</v>
      </c>
      <c r="AD13" s="48" t="s">
        <v>90</v>
      </c>
      <c r="AE13" s="48" t="s">
        <v>90</v>
      </c>
      <c r="AF13" s="106" t="s">
        <v>90</v>
      </c>
      <c r="AG13" s="112">
        <v>48060076</v>
      </c>
      <c r="AH13" s="49">
        <f>IF(ISBLANK(AG13),"-",AG13-AG12)</f>
        <v>1019</v>
      </c>
      <c r="AI13" s="50">
        <f t="shared" si="8"/>
        <v>230.02257336343118</v>
      </c>
      <c r="AJ13" s="95">
        <v>0</v>
      </c>
      <c r="AK13" s="95">
        <v>0</v>
      </c>
      <c r="AL13" s="95">
        <v>1</v>
      </c>
      <c r="AM13" s="95">
        <v>1</v>
      </c>
      <c r="AN13" s="95">
        <v>1</v>
      </c>
      <c r="AO13" s="95">
        <v>0.6</v>
      </c>
      <c r="AP13" s="107">
        <v>10982166</v>
      </c>
      <c r="AQ13" s="107">
        <f t="shared" si="1"/>
        <v>800</v>
      </c>
      <c r="AR13" s="51"/>
      <c r="AS13" s="52" t="s">
        <v>113</v>
      </c>
      <c r="AV13" s="39" t="s">
        <v>94</v>
      </c>
      <c r="AW13" s="39" t="s">
        <v>95</v>
      </c>
      <c r="AY13" s="80" t="s">
        <v>129</v>
      </c>
    </row>
    <row r="14" spans="2:51" x14ac:dyDescent="0.25">
      <c r="B14" s="40">
        <v>2.125</v>
      </c>
      <c r="C14" s="40">
        <v>0.16666666666666699</v>
      </c>
      <c r="D14" s="102">
        <v>5</v>
      </c>
      <c r="E14" s="41">
        <f t="shared" si="0"/>
        <v>3.5211267605633805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131</v>
      </c>
      <c r="P14" s="103">
        <v>118</v>
      </c>
      <c r="Q14" s="103">
        <v>7921858</v>
      </c>
      <c r="R14" s="46">
        <f t="shared" si="4"/>
        <v>4450</v>
      </c>
      <c r="S14" s="47">
        <f t="shared" si="5"/>
        <v>106.8</v>
      </c>
      <c r="T14" s="47">
        <f t="shared" si="6"/>
        <v>4.45</v>
      </c>
      <c r="U14" s="104">
        <v>8.9</v>
      </c>
      <c r="V14" s="104">
        <f t="shared" si="7"/>
        <v>8.9</v>
      </c>
      <c r="W14" s="105" t="s">
        <v>131</v>
      </c>
      <c r="X14" s="107">
        <v>0</v>
      </c>
      <c r="Y14" s="107">
        <v>0</v>
      </c>
      <c r="Z14" s="107">
        <v>1105</v>
      </c>
      <c r="AA14" s="107">
        <v>1185</v>
      </c>
      <c r="AB14" s="107">
        <v>1116</v>
      </c>
      <c r="AC14" s="48" t="s">
        <v>90</v>
      </c>
      <c r="AD14" s="48" t="s">
        <v>90</v>
      </c>
      <c r="AE14" s="48" t="s">
        <v>90</v>
      </c>
      <c r="AF14" s="106" t="s">
        <v>90</v>
      </c>
      <c r="AG14" s="112">
        <v>48061260</v>
      </c>
      <c r="AH14" s="49">
        <f t="shared" ref="AH14:AH34" si="9">IF(ISBLANK(AG14),"-",AG14-AG13)</f>
        <v>1184</v>
      </c>
      <c r="AI14" s="50">
        <f t="shared" si="8"/>
        <v>266.06741573033707</v>
      </c>
      <c r="AJ14" s="95">
        <v>0</v>
      </c>
      <c r="AK14" s="95">
        <v>0</v>
      </c>
      <c r="AL14" s="95">
        <v>1</v>
      </c>
      <c r="AM14" s="95">
        <v>1</v>
      </c>
      <c r="AN14" s="95">
        <v>1</v>
      </c>
      <c r="AO14" s="95">
        <v>0.6</v>
      </c>
      <c r="AP14" s="107">
        <v>10982866</v>
      </c>
      <c r="AQ14" s="107">
        <f>AP14-AP13</f>
        <v>700</v>
      </c>
      <c r="AR14" s="51"/>
      <c r="AS14" s="52" t="s">
        <v>113</v>
      </c>
      <c r="AT14" s="54"/>
      <c r="AV14" s="39" t="s">
        <v>96</v>
      </c>
      <c r="AW14" s="39" t="s">
        <v>97</v>
      </c>
      <c r="AY14" s="80" t="s">
        <v>140</v>
      </c>
    </row>
    <row r="15" spans="2:51" ht="14.25" customHeight="1" x14ac:dyDescent="0.25">
      <c r="B15" s="40">
        <v>2.1666666666666701</v>
      </c>
      <c r="C15" s="40">
        <v>0.20833333333333301</v>
      </c>
      <c r="D15" s="102">
        <v>6</v>
      </c>
      <c r="E15" s="41">
        <f t="shared" si="0"/>
        <v>4.2253521126760569</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129</v>
      </c>
      <c r="P15" s="103">
        <v>120</v>
      </c>
      <c r="Q15" s="103">
        <v>7926511</v>
      </c>
      <c r="R15" s="46">
        <f t="shared" si="4"/>
        <v>4653</v>
      </c>
      <c r="S15" s="47">
        <f t="shared" si="5"/>
        <v>111.672</v>
      </c>
      <c r="T15" s="47">
        <f t="shared" si="6"/>
        <v>4.6529999999999996</v>
      </c>
      <c r="U15" s="104">
        <v>9.5</v>
      </c>
      <c r="V15" s="104">
        <f t="shared" si="7"/>
        <v>9.5</v>
      </c>
      <c r="W15" s="105" t="s">
        <v>131</v>
      </c>
      <c r="X15" s="107">
        <v>0</v>
      </c>
      <c r="Y15" s="107">
        <v>0</v>
      </c>
      <c r="Z15" s="107">
        <v>1147</v>
      </c>
      <c r="AA15" s="107">
        <v>1185</v>
      </c>
      <c r="AB15" s="107">
        <v>1187</v>
      </c>
      <c r="AC15" s="48" t="s">
        <v>90</v>
      </c>
      <c r="AD15" s="48" t="s">
        <v>90</v>
      </c>
      <c r="AE15" s="48" t="s">
        <v>90</v>
      </c>
      <c r="AF15" s="106" t="s">
        <v>90</v>
      </c>
      <c r="AG15" s="112">
        <v>48062372</v>
      </c>
      <c r="AH15" s="49">
        <f t="shared" si="9"/>
        <v>1112</v>
      </c>
      <c r="AI15" s="50">
        <f t="shared" si="8"/>
        <v>238.98560068772838</v>
      </c>
      <c r="AJ15" s="95">
        <v>0</v>
      </c>
      <c r="AK15" s="95">
        <v>0</v>
      </c>
      <c r="AL15" s="95">
        <v>1</v>
      </c>
      <c r="AM15" s="95">
        <v>1</v>
      </c>
      <c r="AN15" s="95">
        <v>1</v>
      </c>
      <c r="AO15" s="95">
        <v>0.6</v>
      </c>
      <c r="AP15" s="107">
        <v>10983065</v>
      </c>
      <c r="AQ15" s="107">
        <f>AP15-AP14</f>
        <v>199</v>
      </c>
      <c r="AR15" s="51"/>
      <c r="AS15" s="52" t="s">
        <v>113</v>
      </c>
      <c r="AV15" s="39" t="s">
        <v>98</v>
      </c>
      <c r="AW15" s="39" t="s">
        <v>99</v>
      </c>
      <c r="AY15" s="94"/>
    </row>
    <row r="16" spans="2:51" x14ac:dyDescent="0.25">
      <c r="B16" s="40">
        <v>2.2083333333333299</v>
      </c>
      <c r="C16" s="40">
        <v>0.25</v>
      </c>
      <c r="D16" s="102">
        <v>6</v>
      </c>
      <c r="E16" s="41">
        <f t="shared" si="0"/>
        <v>4.2253521126760569</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145</v>
      </c>
      <c r="P16" s="103">
        <v>141</v>
      </c>
      <c r="Q16" s="103">
        <v>7932416</v>
      </c>
      <c r="R16" s="46">
        <f t="shared" si="4"/>
        <v>5905</v>
      </c>
      <c r="S16" s="47">
        <f t="shared" si="5"/>
        <v>141.72</v>
      </c>
      <c r="T16" s="47">
        <f t="shared" si="6"/>
        <v>5.9050000000000002</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48063692</v>
      </c>
      <c r="AH16" s="49">
        <f t="shared" si="9"/>
        <v>1320</v>
      </c>
      <c r="AI16" s="50">
        <f t="shared" si="8"/>
        <v>223.53937341236241</v>
      </c>
      <c r="AJ16" s="95">
        <v>0</v>
      </c>
      <c r="AK16" s="95">
        <v>0</v>
      </c>
      <c r="AL16" s="95">
        <v>1</v>
      </c>
      <c r="AM16" s="95">
        <v>1</v>
      </c>
      <c r="AN16" s="95">
        <v>1</v>
      </c>
      <c r="AO16" s="95">
        <v>0</v>
      </c>
      <c r="AP16" s="107">
        <v>10983065</v>
      </c>
      <c r="AQ16" s="107">
        <f>AP16-AP15</f>
        <v>0</v>
      </c>
      <c r="AR16" s="53">
        <v>1.1200000000000001</v>
      </c>
      <c r="AS16" s="52" t="s">
        <v>101</v>
      </c>
      <c r="AV16" s="39" t="s">
        <v>102</v>
      </c>
      <c r="AW16" s="39" t="s">
        <v>103</v>
      </c>
      <c r="AY16" s="94"/>
    </row>
    <row r="17" spans="1:51" x14ac:dyDescent="0.25">
      <c r="B17" s="40">
        <v>2.25</v>
      </c>
      <c r="C17" s="40">
        <v>0.29166666666666702</v>
      </c>
      <c r="D17" s="102">
        <v>5</v>
      </c>
      <c r="E17" s="41">
        <f t="shared" si="0"/>
        <v>3.5211267605633805</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132</v>
      </c>
      <c r="P17" s="103">
        <v>150</v>
      </c>
      <c r="Q17" s="103">
        <v>7938466</v>
      </c>
      <c r="R17" s="46">
        <f t="shared" si="4"/>
        <v>6050</v>
      </c>
      <c r="S17" s="47">
        <f t="shared" si="5"/>
        <v>145.19999999999999</v>
      </c>
      <c r="T17" s="47">
        <f t="shared" si="6"/>
        <v>6.05</v>
      </c>
      <c r="U17" s="104">
        <v>8.9</v>
      </c>
      <c r="V17" s="104">
        <f t="shared" si="7"/>
        <v>8.9</v>
      </c>
      <c r="W17" s="105" t="s">
        <v>127</v>
      </c>
      <c r="X17" s="107">
        <v>0</v>
      </c>
      <c r="Y17" s="107">
        <v>1036</v>
      </c>
      <c r="Z17" s="107">
        <v>1187</v>
      </c>
      <c r="AA17" s="107">
        <v>1185</v>
      </c>
      <c r="AB17" s="107">
        <v>1187</v>
      </c>
      <c r="AC17" s="48" t="s">
        <v>90</v>
      </c>
      <c r="AD17" s="48" t="s">
        <v>90</v>
      </c>
      <c r="AE17" s="48" t="s">
        <v>90</v>
      </c>
      <c r="AF17" s="106" t="s">
        <v>90</v>
      </c>
      <c r="AG17" s="112">
        <v>48065064</v>
      </c>
      <c r="AH17" s="49">
        <f t="shared" si="9"/>
        <v>1372</v>
      </c>
      <c r="AI17" s="50">
        <f t="shared" si="8"/>
        <v>226.77685950413223</v>
      </c>
      <c r="AJ17" s="95">
        <v>0</v>
      </c>
      <c r="AK17" s="95">
        <v>1</v>
      </c>
      <c r="AL17" s="95">
        <v>1</v>
      </c>
      <c r="AM17" s="95">
        <v>1</v>
      </c>
      <c r="AN17" s="95">
        <v>1</v>
      </c>
      <c r="AO17" s="95">
        <v>0</v>
      </c>
      <c r="AP17" s="107">
        <v>10983065</v>
      </c>
      <c r="AQ17" s="107">
        <f t="shared" si="1"/>
        <v>0</v>
      </c>
      <c r="AR17" s="51"/>
      <c r="AS17" s="52" t="s">
        <v>101</v>
      </c>
      <c r="AT17" s="54"/>
      <c r="AV17" s="39" t="s">
        <v>104</v>
      </c>
      <c r="AW17" s="39" t="s">
        <v>105</v>
      </c>
      <c r="AY17" s="97"/>
    </row>
    <row r="18" spans="1:51" x14ac:dyDescent="0.25">
      <c r="B18" s="40">
        <v>2.2916666666666701</v>
      </c>
      <c r="C18" s="40">
        <v>0.33333333333333298</v>
      </c>
      <c r="D18" s="102">
        <v>5</v>
      </c>
      <c r="E18" s="41">
        <f t="shared" si="0"/>
        <v>3.5211267605633805</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137</v>
      </c>
      <c r="P18" s="103">
        <v>147</v>
      </c>
      <c r="Q18" s="103">
        <v>7944522</v>
      </c>
      <c r="R18" s="46">
        <f t="shared" si="4"/>
        <v>6056</v>
      </c>
      <c r="S18" s="47">
        <f t="shared" si="5"/>
        <v>145.34399999999999</v>
      </c>
      <c r="T18" s="47">
        <f t="shared" si="6"/>
        <v>6.056</v>
      </c>
      <c r="U18" s="104">
        <v>8.1999999999999993</v>
      </c>
      <c r="V18" s="104">
        <f t="shared" si="7"/>
        <v>8.1999999999999993</v>
      </c>
      <c r="W18" s="105" t="s">
        <v>127</v>
      </c>
      <c r="X18" s="107">
        <v>0</v>
      </c>
      <c r="Y18" s="107">
        <v>1036</v>
      </c>
      <c r="Z18" s="107">
        <v>1187</v>
      </c>
      <c r="AA18" s="107">
        <v>1185</v>
      </c>
      <c r="AB18" s="107">
        <v>1187</v>
      </c>
      <c r="AC18" s="48" t="s">
        <v>90</v>
      </c>
      <c r="AD18" s="48" t="s">
        <v>90</v>
      </c>
      <c r="AE18" s="48" t="s">
        <v>90</v>
      </c>
      <c r="AF18" s="106" t="s">
        <v>90</v>
      </c>
      <c r="AG18" s="112">
        <v>48066424</v>
      </c>
      <c r="AH18" s="49">
        <f t="shared" si="9"/>
        <v>1360</v>
      </c>
      <c r="AI18" s="50">
        <f t="shared" si="8"/>
        <v>224.57067371202115</v>
      </c>
      <c r="AJ18" s="95">
        <v>0</v>
      </c>
      <c r="AK18" s="95">
        <v>1</v>
      </c>
      <c r="AL18" s="95">
        <v>1</v>
      </c>
      <c r="AM18" s="95">
        <v>1</v>
      </c>
      <c r="AN18" s="95">
        <v>1</v>
      </c>
      <c r="AO18" s="95">
        <v>0</v>
      </c>
      <c r="AP18" s="107">
        <v>10983065</v>
      </c>
      <c r="AQ18" s="107">
        <f t="shared" si="1"/>
        <v>0</v>
      </c>
      <c r="AR18" s="51"/>
      <c r="AS18" s="52" t="s">
        <v>101</v>
      </c>
      <c r="AV18" s="39" t="s">
        <v>106</v>
      </c>
      <c r="AW18" s="39" t="s">
        <v>107</v>
      </c>
      <c r="AY18" s="97"/>
    </row>
    <row r="19" spans="1:51" x14ac:dyDescent="0.25">
      <c r="A19" s="94" t="s">
        <v>130</v>
      </c>
      <c r="B19" s="40">
        <v>2.3333333333333299</v>
      </c>
      <c r="C19" s="40">
        <v>0.375</v>
      </c>
      <c r="D19" s="102">
        <v>5</v>
      </c>
      <c r="E19" s="41">
        <f t="shared" si="0"/>
        <v>3.5211267605633805</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138</v>
      </c>
      <c r="P19" s="103">
        <v>150</v>
      </c>
      <c r="Q19" s="103">
        <v>7950684</v>
      </c>
      <c r="R19" s="46">
        <f t="shared" si="4"/>
        <v>6162</v>
      </c>
      <c r="S19" s="47">
        <f t="shared" si="5"/>
        <v>147.88800000000001</v>
      </c>
      <c r="T19" s="47">
        <f t="shared" si="6"/>
        <v>6.1619999999999999</v>
      </c>
      <c r="U19" s="104">
        <v>7.6</v>
      </c>
      <c r="V19" s="104">
        <f t="shared" si="7"/>
        <v>7.6</v>
      </c>
      <c r="W19" s="105" t="s">
        <v>127</v>
      </c>
      <c r="X19" s="107">
        <v>0</v>
      </c>
      <c r="Y19" s="107">
        <v>1036</v>
      </c>
      <c r="Z19" s="107">
        <v>1187</v>
      </c>
      <c r="AA19" s="107">
        <v>1185</v>
      </c>
      <c r="AB19" s="107">
        <v>1187</v>
      </c>
      <c r="AC19" s="48" t="s">
        <v>90</v>
      </c>
      <c r="AD19" s="48" t="s">
        <v>90</v>
      </c>
      <c r="AE19" s="48" t="s">
        <v>90</v>
      </c>
      <c r="AF19" s="106" t="s">
        <v>90</v>
      </c>
      <c r="AG19" s="112">
        <v>48067812</v>
      </c>
      <c r="AH19" s="49">
        <f t="shared" si="9"/>
        <v>1388</v>
      </c>
      <c r="AI19" s="50">
        <f t="shared" si="8"/>
        <v>225.25154170723792</v>
      </c>
      <c r="AJ19" s="95">
        <v>0</v>
      </c>
      <c r="AK19" s="95">
        <v>1</v>
      </c>
      <c r="AL19" s="95">
        <v>1</v>
      </c>
      <c r="AM19" s="95">
        <v>1</v>
      </c>
      <c r="AN19" s="95">
        <v>1</v>
      </c>
      <c r="AO19" s="95">
        <v>0</v>
      </c>
      <c r="AP19" s="107">
        <v>10983065</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137</v>
      </c>
      <c r="P20" s="103">
        <v>146</v>
      </c>
      <c r="Q20" s="103">
        <v>7956838</v>
      </c>
      <c r="R20" s="46">
        <f t="shared" si="4"/>
        <v>6154</v>
      </c>
      <c r="S20" s="47">
        <f t="shared" si="5"/>
        <v>147.696</v>
      </c>
      <c r="T20" s="47">
        <f t="shared" si="6"/>
        <v>6.1539999999999999</v>
      </c>
      <c r="U20" s="104">
        <v>7.1</v>
      </c>
      <c r="V20" s="104">
        <f t="shared" si="7"/>
        <v>7.1</v>
      </c>
      <c r="W20" s="105" t="s">
        <v>127</v>
      </c>
      <c r="X20" s="107">
        <v>0</v>
      </c>
      <c r="Y20" s="107">
        <v>1036</v>
      </c>
      <c r="Z20" s="107">
        <v>1188</v>
      </c>
      <c r="AA20" s="107">
        <v>1185</v>
      </c>
      <c r="AB20" s="107">
        <v>1187</v>
      </c>
      <c r="AC20" s="48" t="s">
        <v>90</v>
      </c>
      <c r="AD20" s="48" t="s">
        <v>90</v>
      </c>
      <c r="AE20" s="48" t="s">
        <v>90</v>
      </c>
      <c r="AF20" s="106" t="s">
        <v>90</v>
      </c>
      <c r="AG20" s="112">
        <v>48069192</v>
      </c>
      <c r="AH20" s="49">
        <f t="shared" si="9"/>
        <v>1380</v>
      </c>
      <c r="AI20" s="50">
        <f t="shared" si="8"/>
        <v>224.24439389015274</v>
      </c>
      <c r="AJ20" s="95">
        <v>0</v>
      </c>
      <c r="AK20" s="95">
        <v>1</v>
      </c>
      <c r="AL20" s="95">
        <v>1</v>
      </c>
      <c r="AM20" s="95">
        <v>1</v>
      </c>
      <c r="AN20" s="95">
        <v>1</v>
      </c>
      <c r="AO20" s="95">
        <v>0</v>
      </c>
      <c r="AP20" s="107">
        <v>10983065</v>
      </c>
      <c r="AQ20" s="107">
        <f t="shared" si="1"/>
        <v>0</v>
      </c>
      <c r="AR20" s="53">
        <v>1.25</v>
      </c>
      <c r="AS20" s="52" t="s">
        <v>130</v>
      </c>
      <c r="AY20" s="97"/>
    </row>
    <row r="21" spans="1:51" x14ac:dyDescent="0.25">
      <c r="B21" s="40">
        <v>2.4166666666666701</v>
      </c>
      <c r="C21" s="40">
        <v>0.45833333333333298</v>
      </c>
      <c r="D21" s="102">
        <v>5</v>
      </c>
      <c r="E21" s="41">
        <f t="shared" si="0"/>
        <v>3.5211267605633805</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138</v>
      </c>
      <c r="P21" s="103">
        <v>144</v>
      </c>
      <c r="Q21" s="103">
        <v>7962776</v>
      </c>
      <c r="R21" s="46">
        <f t="shared" si="4"/>
        <v>5938</v>
      </c>
      <c r="S21" s="47">
        <f t="shared" si="5"/>
        <v>142.512</v>
      </c>
      <c r="T21" s="47">
        <f t="shared" si="6"/>
        <v>5.9379999999999997</v>
      </c>
      <c r="U21" s="104">
        <v>6.6</v>
      </c>
      <c r="V21" s="104">
        <f t="shared" si="7"/>
        <v>6.6</v>
      </c>
      <c r="W21" s="105" t="s">
        <v>127</v>
      </c>
      <c r="X21" s="107">
        <v>0</v>
      </c>
      <c r="Y21" s="107">
        <v>1035</v>
      </c>
      <c r="Z21" s="107">
        <v>1187</v>
      </c>
      <c r="AA21" s="107">
        <v>1185</v>
      </c>
      <c r="AB21" s="107">
        <v>1187</v>
      </c>
      <c r="AC21" s="48" t="s">
        <v>90</v>
      </c>
      <c r="AD21" s="48" t="s">
        <v>90</v>
      </c>
      <c r="AE21" s="48" t="s">
        <v>90</v>
      </c>
      <c r="AF21" s="106" t="s">
        <v>90</v>
      </c>
      <c r="AG21" s="112">
        <v>48070532</v>
      </c>
      <c r="AH21" s="49">
        <f t="shared" si="9"/>
        <v>1340</v>
      </c>
      <c r="AI21" s="50">
        <f t="shared" si="8"/>
        <v>225.66520714045134</v>
      </c>
      <c r="AJ21" s="95">
        <v>0</v>
      </c>
      <c r="AK21" s="95">
        <v>1</v>
      </c>
      <c r="AL21" s="95">
        <v>1</v>
      </c>
      <c r="AM21" s="95">
        <v>1</v>
      </c>
      <c r="AN21" s="95">
        <v>1</v>
      </c>
      <c r="AO21" s="95">
        <v>0</v>
      </c>
      <c r="AP21" s="107">
        <v>10983065</v>
      </c>
      <c r="AQ21" s="107">
        <f t="shared" si="1"/>
        <v>0</v>
      </c>
      <c r="AR21" s="51"/>
      <c r="AS21" s="52" t="s">
        <v>101</v>
      </c>
      <c r="AY21" s="97"/>
    </row>
    <row r="22" spans="1:51" x14ac:dyDescent="0.25">
      <c r="A22" s="94" t="s">
        <v>138</v>
      </c>
      <c r="B22" s="40">
        <v>2.4583333333333299</v>
      </c>
      <c r="C22" s="40">
        <v>0.5</v>
      </c>
      <c r="D22" s="102">
        <v>5</v>
      </c>
      <c r="E22" s="41">
        <f t="shared" si="0"/>
        <v>3.5211267605633805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134</v>
      </c>
      <c r="P22" s="103">
        <v>137</v>
      </c>
      <c r="Q22" s="103">
        <v>7968954</v>
      </c>
      <c r="R22" s="46">
        <f t="shared" si="4"/>
        <v>6178</v>
      </c>
      <c r="S22" s="47">
        <f t="shared" si="5"/>
        <v>148.27199999999999</v>
      </c>
      <c r="T22" s="47">
        <f t="shared" si="6"/>
        <v>6.1779999999999999</v>
      </c>
      <c r="U22" s="104">
        <v>6.1</v>
      </c>
      <c r="V22" s="104">
        <f t="shared" si="7"/>
        <v>6.1</v>
      </c>
      <c r="W22" s="105" t="s">
        <v>127</v>
      </c>
      <c r="X22" s="107">
        <v>0</v>
      </c>
      <c r="Y22" s="107">
        <v>1035</v>
      </c>
      <c r="Z22" s="107">
        <v>1187</v>
      </c>
      <c r="AA22" s="107">
        <v>1185</v>
      </c>
      <c r="AB22" s="107">
        <v>1186</v>
      </c>
      <c r="AC22" s="48" t="s">
        <v>90</v>
      </c>
      <c r="AD22" s="48" t="s">
        <v>90</v>
      </c>
      <c r="AE22" s="48" t="s">
        <v>90</v>
      </c>
      <c r="AF22" s="106" t="s">
        <v>90</v>
      </c>
      <c r="AG22" s="112">
        <v>48071940</v>
      </c>
      <c r="AH22" s="49">
        <f t="shared" si="9"/>
        <v>1408</v>
      </c>
      <c r="AI22" s="50">
        <f t="shared" si="8"/>
        <v>227.90547102622207</v>
      </c>
      <c r="AJ22" s="95">
        <v>0</v>
      </c>
      <c r="AK22" s="95">
        <v>1</v>
      </c>
      <c r="AL22" s="95">
        <v>1</v>
      </c>
      <c r="AM22" s="95">
        <v>1</v>
      </c>
      <c r="AN22" s="95">
        <v>1</v>
      </c>
      <c r="AO22" s="95">
        <v>0</v>
      </c>
      <c r="AP22" s="107">
        <v>10983065</v>
      </c>
      <c r="AQ22" s="107">
        <f t="shared" si="1"/>
        <v>0</v>
      </c>
      <c r="AR22" s="51"/>
      <c r="AS22" s="52" t="s">
        <v>101</v>
      </c>
      <c r="AV22" s="55" t="s">
        <v>110</v>
      </c>
      <c r="AY22" s="97"/>
    </row>
    <row r="23" spans="1:51" x14ac:dyDescent="0.25">
      <c r="B23" s="40">
        <v>2.5</v>
      </c>
      <c r="C23" s="40">
        <v>0.54166666666666696</v>
      </c>
      <c r="D23" s="102">
        <v>5</v>
      </c>
      <c r="E23" s="41">
        <f t="shared" si="0"/>
        <v>3.5211267605633805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134</v>
      </c>
      <c r="P23" s="103">
        <v>135</v>
      </c>
      <c r="Q23" s="103">
        <v>7974816</v>
      </c>
      <c r="R23" s="46">
        <f t="shared" si="4"/>
        <v>5862</v>
      </c>
      <c r="S23" s="47">
        <f t="shared" si="5"/>
        <v>140.68799999999999</v>
      </c>
      <c r="T23" s="47">
        <f t="shared" si="6"/>
        <v>5.8620000000000001</v>
      </c>
      <c r="U23" s="104">
        <v>5.7</v>
      </c>
      <c r="V23" s="104">
        <f t="shared" si="7"/>
        <v>5.7</v>
      </c>
      <c r="W23" s="105" t="s">
        <v>127</v>
      </c>
      <c r="X23" s="107">
        <v>0</v>
      </c>
      <c r="Y23" s="107">
        <v>1037</v>
      </c>
      <c r="Z23" s="107">
        <v>1188</v>
      </c>
      <c r="AA23" s="107">
        <v>1185</v>
      </c>
      <c r="AB23" s="107">
        <v>1186</v>
      </c>
      <c r="AC23" s="48" t="s">
        <v>90</v>
      </c>
      <c r="AD23" s="48" t="s">
        <v>90</v>
      </c>
      <c r="AE23" s="48" t="s">
        <v>90</v>
      </c>
      <c r="AF23" s="106" t="s">
        <v>90</v>
      </c>
      <c r="AG23" s="112">
        <v>48073276</v>
      </c>
      <c r="AH23" s="49">
        <f t="shared" si="9"/>
        <v>1336</v>
      </c>
      <c r="AI23" s="50">
        <f t="shared" si="8"/>
        <v>227.90856363016036</v>
      </c>
      <c r="AJ23" s="95">
        <v>0</v>
      </c>
      <c r="AK23" s="95">
        <v>1</v>
      </c>
      <c r="AL23" s="95">
        <v>1</v>
      </c>
      <c r="AM23" s="95">
        <v>1</v>
      </c>
      <c r="AN23" s="95">
        <v>1</v>
      </c>
      <c r="AO23" s="95">
        <v>0</v>
      </c>
      <c r="AP23" s="107">
        <v>10983065</v>
      </c>
      <c r="AQ23" s="107">
        <f t="shared" si="1"/>
        <v>0</v>
      </c>
      <c r="AR23" s="51"/>
      <c r="AS23" s="52" t="s">
        <v>113</v>
      </c>
      <c r="AT23" s="54"/>
      <c r="AV23" s="56" t="s">
        <v>111</v>
      </c>
      <c r="AW23" s="57" t="s">
        <v>112</v>
      </c>
      <c r="AY23" s="97"/>
    </row>
    <row r="24" spans="1:51" x14ac:dyDescent="0.25">
      <c r="B24" s="40">
        <v>2.5416666666666701</v>
      </c>
      <c r="C24" s="40">
        <v>0.58333333333333404</v>
      </c>
      <c r="D24" s="102">
        <v>6</v>
      </c>
      <c r="E24" s="41">
        <f t="shared" si="0"/>
        <v>4.2253521126760569</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137</v>
      </c>
      <c r="P24" s="103">
        <v>140</v>
      </c>
      <c r="Q24" s="103">
        <v>7980530</v>
      </c>
      <c r="R24" s="46">
        <f t="shared" si="4"/>
        <v>5714</v>
      </c>
      <c r="S24" s="47">
        <f t="shared" si="5"/>
        <v>137.136</v>
      </c>
      <c r="T24" s="47">
        <f t="shared" si="6"/>
        <v>5.7140000000000004</v>
      </c>
      <c r="U24" s="104">
        <v>5.4</v>
      </c>
      <c r="V24" s="104">
        <f t="shared" si="7"/>
        <v>5.4</v>
      </c>
      <c r="W24" s="105" t="s">
        <v>127</v>
      </c>
      <c r="X24" s="107">
        <v>0</v>
      </c>
      <c r="Y24" s="107">
        <v>1034</v>
      </c>
      <c r="Z24" s="107">
        <v>1187</v>
      </c>
      <c r="AA24" s="107">
        <v>1185</v>
      </c>
      <c r="AB24" s="107">
        <v>1187</v>
      </c>
      <c r="AC24" s="48" t="s">
        <v>90</v>
      </c>
      <c r="AD24" s="48" t="s">
        <v>90</v>
      </c>
      <c r="AE24" s="48" t="s">
        <v>90</v>
      </c>
      <c r="AF24" s="106" t="s">
        <v>90</v>
      </c>
      <c r="AG24" s="112">
        <v>48074612</v>
      </c>
      <c r="AH24" s="49">
        <f>IF(ISBLANK(AG24),"-",AG24-AG23)</f>
        <v>1336</v>
      </c>
      <c r="AI24" s="50">
        <f t="shared" si="8"/>
        <v>233.8116905845292</v>
      </c>
      <c r="AJ24" s="95">
        <v>0</v>
      </c>
      <c r="AK24" s="95">
        <v>1</v>
      </c>
      <c r="AL24" s="95">
        <v>1</v>
      </c>
      <c r="AM24" s="95">
        <v>1</v>
      </c>
      <c r="AN24" s="95">
        <v>1</v>
      </c>
      <c r="AO24" s="95">
        <v>0</v>
      </c>
      <c r="AP24" s="107">
        <v>10983065</v>
      </c>
      <c r="AQ24" s="107">
        <f t="shared" si="1"/>
        <v>0</v>
      </c>
      <c r="AR24" s="53">
        <v>1.39</v>
      </c>
      <c r="AS24" s="52" t="s">
        <v>113</v>
      </c>
      <c r="AV24" s="58" t="s">
        <v>29</v>
      </c>
      <c r="AW24" s="58">
        <v>14.7</v>
      </c>
      <c r="AY24" s="97"/>
    </row>
    <row r="25" spans="1:51" x14ac:dyDescent="0.25">
      <c r="B25" s="40">
        <v>2.5833333333333299</v>
      </c>
      <c r="C25" s="40">
        <v>0.625</v>
      </c>
      <c r="D25" s="102">
        <v>6</v>
      </c>
      <c r="E25" s="41">
        <f t="shared" si="0"/>
        <v>4.2253521126760569</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137</v>
      </c>
      <c r="P25" s="103">
        <v>141</v>
      </c>
      <c r="Q25" s="103">
        <v>7986229</v>
      </c>
      <c r="R25" s="46">
        <f t="shared" si="4"/>
        <v>5699</v>
      </c>
      <c r="S25" s="47">
        <f t="shared" si="5"/>
        <v>136.77600000000001</v>
      </c>
      <c r="T25" s="47">
        <f t="shared" si="6"/>
        <v>5.6989999999999998</v>
      </c>
      <c r="U25" s="104">
        <v>5.2</v>
      </c>
      <c r="V25" s="104">
        <f t="shared" si="7"/>
        <v>5.2</v>
      </c>
      <c r="W25" s="105" t="s">
        <v>127</v>
      </c>
      <c r="X25" s="107">
        <v>0</v>
      </c>
      <c r="Y25" s="107">
        <v>1014</v>
      </c>
      <c r="Z25" s="107">
        <v>1166</v>
      </c>
      <c r="AA25" s="107">
        <v>1185</v>
      </c>
      <c r="AB25" s="107">
        <v>1167</v>
      </c>
      <c r="AC25" s="48" t="s">
        <v>90</v>
      </c>
      <c r="AD25" s="48" t="s">
        <v>90</v>
      </c>
      <c r="AE25" s="48" t="s">
        <v>90</v>
      </c>
      <c r="AF25" s="106" t="s">
        <v>90</v>
      </c>
      <c r="AG25" s="112">
        <v>48075916</v>
      </c>
      <c r="AH25" s="49">
        <f t="shared" si="9"/>
        <v>1304</v>
      </c>
      <c r="AI25" s="50">
        <f t="shared" si="8"/>
        <v>228.8120722933848</v>
      </c>
      <c r="AJ25" s="95">
        <v>0</v>
      </c>
      <c r="AK25" s="95">
        <v>1</v>
      </c>
      <c r="AL25" s="95">
        <v>1</v>
      </c>
      <c r="AM25" s="95">
        <v>1</v>
      </c>
      <c r="AN25" s="95">
        <v>1</v>
      </c>
      <c r="AO25" s="95">
        <v>0</v>
      </c>
      <c r="AP25" s="107">
        <v>10983065</v>
      </c>
      <c r="AQ25" s="107">
        <f t="shared" si="1"/>
        <v>0</v>
      </c>
      <c r="AR25" s="51"/>
      <c r="AS25" s="52" t="s">
        <v>113</v>
      </c>
      <c r="AV25" s="58" t="s">
        <v>74</v>
      </c>
      <c r="AW25" s="58">
        <v>10.36</v>
      </c>
      <c r="AY25" s="97"/>
    </row>
    <row r="26" spans="1:51" x14ac:dyDescent="0.25">
      <c r="B26" s="40">
        <v>2.625</v>
      </c>
      <c r="C26" s="40">
        <v>0.66666666666666696</v>
      </c>
      <c r="D26" s="102">
        <v>6</v>
      </c>
      <c r="E26" s="41">
        <f t="shared" si="0"/>
        <v>4.2253521126760569</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130</v>
      </c>
      <c r="P26" s="103">
        <v>139</v>
      </c>
      <c r="Q26" s="103">
        <v>7992081</v>
      </c>
      <c r="R26" s="46">
        <f t="shared" si="4"/>
        <v>5852</v>
      </c>
      <c r="S26" s="47">
        <f t="shared" si="5"/>
        <v>140.44800000000001</v>
      </c>
      <c r="T26" s="47">
        <f t="shared" si="6"/>
        <v>5.8520000000000003</v>
      </c>
      <c r="U26" s="104">
        <v>4.9000000000000004</v>
      </c>
      <c r="V26" s="104">
        <f t="shared" si="7"/>
        <v>4.9000000000000004</v>
      </c>
      <c r="W26" s="105" t="s">
        <v>127</v>
      </c>
      <c r="X26" s="107">
        <v>0</v>
      </c>
      <c r="Y26" s="107">
        <v>1065</v>
      </c>
      <c r="Z26" s="107">
        <v>1146</v>
      </c>
      <c r="AA26" s="107">
        <v>1185</v>
      </c>
      <c r="AB26" s="107">
        <v>1146</v>
      </c>
      <c r="AC26" s="48" t="s">
        <v>90</v>
      </c>
      <c r="AD26" s="48" t="s">
        <v>90</v>
      </c>
      <c r="AE26" s="48" t="s">
        <v>90</v>
      </c>
      <c r="AF26" s="106" t="s">
        <v>90</v>
      </c>
      <c r="AG26" s="112">
        <v>48077208</v>
      </c>
      <c r="AH26" s="49">
        <f t="shared" si="9"/>
        <v>1292</v>
      </c>
      <c r="AI26" s="50">
        <f t="shared" si="8"/>
        <v>220.77922077922076</v>
      </c>
      <c r="AJ26" s="95">
        <v>0</v>
      </c>
      <c r="AK26" s="95">
        <v>1</v>
      </c>
      <c r="AL26" s="95">
        <v>1</v>
      </c>
      <c r="AM26" s="95">
        <v>1</v>
      </c>
      <c r="AN26" s="95">
        <v>1</v>
      </c>
      <c r="AO26" s="95">
        <v>0</v>
      </c>
      <c r="AP26" s="107">
        <v>10983065</v>
      </c>
      <c r="AQ26" s="107">
        <f t="shared" si="1"/>
        <v>0</v>
      </c>
      <c r="AR26" s="51"/>
      <c r="AS26" s="52" t="s">
        <v>113</v>
      </c>
      <c r="AV26" s="58" t="s">
        <v>114</v>
      </c>
      <c r="AW26" s="58">
        <v>1.01325</v>
      </c>
      <c r="AY26" s="97"/>
    </row>
    <row r="27" spans="1:51" x14ac:dyDescent="0.25">
      <c r="B27" s="40">
        <v>2.6666666666666701</v>
      </c>
      <c r="C27" s="40">
        <v>0.70833333333333404</v>
      </c>
      <c r="D27" s="102">
        <v>6</v>
      </c>
      <c r="E27" s="41">
        <f t="shared" si="0"/>
        <v>4.2253521126760569</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136</v>
      </c>
      <c r="P27" s="103">
        <v>140</v>
      </c>
      <c r="Q27" s="103">
        <v>7997941</v>
      </c>
      <c r="R27" s="46">
        <f t="shared" si="4"/>
        <v>5860</v>
      </c>
      <c r="S27" s="47">
        <f t="shared" si="5"/>
        <v>140.63999999999999</v>
      </c>
      <c r="T27" s="47">
        <f t="shared" si="6"/>
        <v>5.86</v>
      </c>
      <c r="U27" s="104">
        <v>4.3</v>
      </c>
      <c r="V27" s="104">
        <f t="shared" si="7"/>
        <v>4.3</v>
      </c>
      <c r="W27" s="105" t="s">
        <v>127</v>
      </c>
      <c r="X27" s="107">
        <v>0</v>
      </c>
      <c r="Y27" s="107">
        <v>1045</v>
      </c>
      <c r="Z27" s="107">
        <v>1167</v>
      </c>
      <c r="AA27" s="107">
        <v>1185</v>
      </c>
      <c r="AB27" s="107">
        <v>1167</v>
      </c>
      <c r="AC27" s="48" t="s">
        <v>90</v>
      </c>
      <c r="AD27" s="48" t="s">
        <v>90</v>
      </c>
      <c r="AE27" s="48" t="s">
        <v>90</v>
      </c>
      <c r="AF27" s="106" t="s">
        <v>90</v>
      </c>
      <c r="AG27" s="112">
        <v>48078496</v>
      </c>
      <c r="AH27" s="49">
        <f t="shared" si="9"/>
        <v>1288</v>
      </c>
      <c r="AI27" s="50">
        <f t="shared" si="8"/>
        <v>219.79522184300339</v>
      </c>
      <c r="AJ27" s="95">
        <v>0</v>
      </c>
      <c r="AK27" s="95">
        <v>1</v>
      </c>
      <c r="AL27" s="95">
        <v>1</v>
      </c>
      <c r="AM27" s="95">
        <v>1</v>
      </c>
      <c r="AN27" s="95">
        <v>1</v>
      </c>
      <c r="AO27" s="95">
        <v>0</v>
      </c>
      <c r="AP27" s="107">
        <v>10983065</v>
      </c>
      <c r="AQ27" s="107">
        <f t="shared" si="1"/>
        <v>0</v>
      </c>
      <c r="AR27" s="51"/>
      <c r="AS27" s="52" t="s">
        <v>113</v>
      </c>
      <c r="AV27" s="58" t="s">
        <v>115</v>
      </c>
      <c r="AW27" s="58">
        <v>1</v>
      </c>
      <c r="AY27" s="97"/>
    </row>
    <row r="28" spans="1:51" x14ac:dyDescent="0.25">
      <c r="B28" s="40">
        <v>2.7083333333333299</v>
      </c>
      <c r="C28" s="40">
        <v>0.750000000000002</v>
      </c>
      <c r="D28" s="102">
        <v>6</v>
      </c>
      <c r="E28" s="41">
        <f t="shared" si="0"/>
        <v>4.2253521126760569</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134</v>
      </c>
      <c r="P28" s="103">
        <v>138</v>
      </c>
      <c r="Q28" s="103">
        <v>8003856</v>
      </c>
      <c r="R28" s="46">
        <f t="shared" si="4"/>
        <v>5915</v>
      </c>
      <c r="S28" s="47">
        <f t="shared" si="5"/>
        <v>141.96</v>
      </c>
      <c r="T28" s="47">
        <f t="shared" si="6"/>
        <v>5.915</v>
      </c>
      <c r="U28" s="104">
        <v>3.8</v>
      </c>
      <c r="V28" s="104">
        <f t="shared" si="7"/>
        <v>3.8</v>
      </c>
      <c r="W28" s="105" t="s">
        <v>127</v>
      </c>
      <c r="X28" s="107">
        <v>0</v>
      </c>
      <c r="Y28" s="107">
        <v>1024</v>
      </c>
      <c r="Z28" s="107">
        <v>1167</v>
      </c>
      <c r="AA28" s="107">
        <v>1185</v>
      </c>
      <c r="AB28" s="107">
        <v>1167</v>
      </c>
      <c r="AC28" s="48" t="s">
        <v>90</v>
      </c>
      <c r="AD28" s="48" t="s">
        <v>90</v>
      </c>
      <c r="AE28" s="48" t="s">
        <v>90</v>
      </c>
      <c r="AF28" s="106" t="s">
        <v>90</v>
      </c>
      <c r="AG28" s="112">
        <v>48079820</v>
      </c>
      <c r="AH28" s="49">
        <f t="shared" si="9"/>
        <v>1324</v>
      </c>
      <c r="AI28" s="50">
        <f t="shared" si="8"/>
        <v>223.83770076077769</v>
      </c>
      <c r="AJ28" s="95">
        <v>0</v>
      </c>
      <c r="AK28" s="95">
        <v>1</v>
      </c>
      <c r="AL28" s="95">
        <v>1</v>
      </c>
      <c r="AM28" s="95">
        <v>1</v>
      </c>
      <c r="AN28" s="95">
        <v>1</v>
      </c>
      <c r="AO28" s="95">
        <v>0</v>
      </c>
      <c r="AP28" s="107">
        <v>10983065</v>
      </c>
      <c r="AQ28" s="107">
        <f t="shared" si="1"/>
        <v>0</v>
      </c>
      <c r="AR28" s="53">
        <v>1.35</v>
      </c>
      <c r="AS28" s="52" t="s">
        <v>113</v>
      </c>
      <c r="AV28" s="58" t="s">
        <v>116</v>
      </c>
      <c r="AW28" s="58">
        <v>101.325</v>
      </c>
      <c r="AY28" s="97"/>
    </row>
    <row r="29" spans="1:51" x14ac:dyDescent="0.25">
      <c r="A29" s="94" t="s">
        <v>130</v>
      </c>
      <c r="B29" s="40">
        <v>2.75</v>
      </c>
      <c r="C29" s="40">
        <v>0.79166666666666896</v>
      </c>
      <c r="D29" s="102">
        <v>6</v>
      </c>
      <c r="E29" s="41">
        <f t="shared" si="0"/>
        <v>4.2253521126760569</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133</v>
      </c>
      <c r="P29" s="103">
        <v>139</v>
      </c>
      <c r="Q29" s="103">
        <v>8009577</v>
      </c>
      <c r="R29" s="46">
        <f t="shared" si="4"/>
        <v>5721</v>
      </c>
      <c r="S29" s="47">
        <f t="shared" si="5"/>
        <v>137.304</v>
      </c>
      <c r="T29" s="47">
        <f t="shared" si="6"/>
        <v>5.7210000000000001</v>
      </c>
      <c r="U29" s="104">
        <v>3.5</v>
      </c>
      <c r="V29" s="104">
        <f t="shared" si="7"/>
        <v>3.5</v>
      </c>
      <c r="W29" s="105" t="s">
        <v>127</v>
      </c>
      <c r="X29" s="107">
        <v>0</v>
      </c>
      <c r="Y29" s="107">
        <v>1023</v>
      </c>
      <c r="Z29" s="107">
        <v>1167</v>
      </c>
      <c r="AA29" s="107">
        <v>1185</v>
      </c>
      <c r="AB29" s="107">
        <v>1167</v>
      </c>
      <c r="AC29" s="48" t="s">
        <v>90</v>
      </c>
      <c r="AD29" s="48" t="s">
        <v>90</v>
      </c>
      <c r="AE29" s="48" t="s">
        <v>90</v>
      </c>
      <c r="AF29" s="106" t="s">
        <v>90</v>
      </c>
      <c r="AG29" s="112">
        <v>48081116</v>
      </c>
      <c r="AH29" s="49">
        <f t="shared" si="9"/>
        <v>1296</v>
      </c>
      <c r="AI29" s="50">
        <f t="shared" si="8"/>
        <v>226.53382275825905</v>
      </c>
      <c r="AJ29" s="95">
        <v>0</v>
      </c>
      <c r="AK29" s="95">
        <v>1</v>
      </c>
      <c r="AL29" s="95">
        <v>1</v>
      </c>
      <c r="AM29" s="95">
        <v>1</v>
      </c>
      <c r="AN29" s="95">
        <v>1</v>
      </c>
      <c r="AO29" s="95">
        <v>0</v>
      </c>
      <c r="AP29" s="107">
        <v>10983065</v>
      </c>
      <c r="AQ29" s="107">
        <f t="shared" si="1"/>
        <v>0</v>
      </c>
      <c r="AR29" s="51"/>
      <c r="AS29" s="52" t="s">
        <v>113</v>
      </c>
      <c r="AY29" s="97"/>
    </row>
    <row r="30" spans="1:51" x14ac:dyDescent="0.25">
      <c r="B30" s="40">
        <v>2.7916666666666701</v>
      </c>
      <c r="C30" s="40">
        <v>0.83333333333333703</v>
      </c>
      <c r="D30" s="102">
        <v>6</v>
      </c>
      <c r="E30" s="41">
        <f t="shared" si="0"/>
        <v>4.2253521126760569</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127</v>
      </c>
      <c r="P30" s="103">
        <v>137</v>
      </c>
      <c r="Q30" s="103">
        <v>8015286</v>
      </c>
      <c r="R30" s="46">
        <f t="shared" si="4"/>
        <v>5709</v>
      </c>
      <c r="S30" s="47">
        <f t="shared" si="5"/>
        <v>137.01599999999999</v>
      </c>
      <c r="T30" s="47">
        <f t="shared" si="6"/>
        <v>5.7089999999999996</v>
      </c>
      <c r="U30" s="104">
        <v>3</v>
      </c>
      <c r="V30" s="104">
        <f t="shared" si="7"/>
        <v>3</v>
      </c>
      <c r="W30" s="105" t="s">
        <v>127</v>
      </c>
      <c r="X30" s="107">
        <v>0</v>
      </c>
      <c r="Y30" s="107">
        <v>1056</v>
      </c>
      <c r="Z30" s="107">
        <v>1136</v>
      </c>
      <c r="AA30" s="107">
        <v>1185</v>
      </c>
      <c r="AB30" s="107">
        <v>1136</v>
      </c>
      <c r="AC30" s="48" t="s">
        <v>90</v>
      </c>
      <c r="AD30" s="48" t="s">
        <v>90</v>
      </c>
      <c r="AE30" s="48" t="s">
        <v>90</v>
      </c>
      <c r="AF30" s="106" t="s">
        <v>90</v>
      </c>
      <c r="AG30" s="112">
        <v>48082372</v>
      </c>
      <c r="AH30" s="49">
        <f t="shared" si="9"/>
        <v>1256</v>
      </c>
      <c r="AI30" s="50">
        <f t="shared" si="8"/>
        <v>220.00350324049748</v>
      </c>
      <c r="AJ30" s="95">
        <v>0</v>
      </c>
      <c r="AK30" s="95">
        <v>1</v>
      </c>
      <c r="AL30" s="95">
        <v>1</v>
      </c>
      <c r="AM30" s="95">
        <v>1</v>
      </c>
      <c r="AN30" s="95">
        <v>1</v>
      </c>
      <c r="AO30" s="95">
        <v>0</v>
      </c>
      <c r="AP30" s="107">
        <v>10983065</v>
      </c>
      <c r="AQ30" s="107">
        <f t="shared" si="1"/>
        <v>0</v>
      </c>
      <c r="AR30" s="51"/>
      <c r="AS30" s="52" t="s">
        <v>113</v>
      </c>
      <c r="AV30" s="223" t="s">
        <v>117</v>
      </c>
      <c r="AW30" s="223"/>
      <c r="AY30" s="97"/>
    </row>
    <row r="31" spans="1:51" x14ac:dyDescent="0.25">
      <c r="B31" s="40">
        <v>2.8333333333333299</v>
      </c>
      <c r="C31" s="40">
        <v>0.875000000000004</v>
      </c>
      <c r="D31" s="102">
        <v>5</v>
      </c>
      <c r="E31" s="41">
        <f t="shared" si="0"/>
        <v>3.5211267605633805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132</v>
      </c>
      <c r="P31" s="103">
        <v>142</v>
      </c>
      <c r="Q31" s="103">
        <v>8021037</v>
      </c>
      <c r="R31" s="46">
        <f t="shared" si="4"/>
        <v>5751</v>
      </c>
      <c r="S31" s="47">
        <f t="shared" si="5"/>
        <v>138.024</v>
      </c>
      <c r="T31" s="47">
        <f t="shared" si="6"/>
        <v>5.7510000000000003</v>
      </c>
      <c r="U31" s="104">
        <v>2.6</v>
      </c>
      <c r="V31" s="104">
        <f t="shared" si="7"/>
        <v>2.6</v>
      </c>
      <c r="W31" s="105" t="s">
        <v>127</v>
      </c>
      <c r="X31" s="107">
        <v>0</v>
      </c>
      <c r="Y31" s="107">
        <v>1055</v>
      </c>
      <c r="Z31" s="107">
        <v>1187</v>
      </c>
      <c r="AA31" s="107">
        <v>1185</v>
      </c>
      <c r="AB31" s="107">
        <v>1187</v>
      </c>
      <c r="AC31" s="48" t="s">
        <v>90</v>
      </c>
      <c r="AD31" s="48" t="s">
        <v>90</v>
      </c>
      <c r="AE31" s="48" t="s">
        <v>90</v>
      </c>
      <c r="AF31" s="106" t="s">
        <v>90</v>
      </c>
      <c r="AG31" s="112">
        <v>48083724</v>
      </c>
      <c r="AH31" s="49">
        <f t="shared" si="9"/>
        <v>1352</v>
      </c>
      <c r="AI31" s="50">
        <f t="shared" si="8"/>
        <v>235.08954964354024</v>
      </c>
      <c r="AJ31" s="95">
        <v>0</v>
      </c>
      <c r="AK31" s="95">
        <v>1</v>
      </c>
      <c r="AL31" s="95">
        <v>1</v>
      </c>
      <c r="AM31" s="95">
        <v>1</v>
      </c>
      <c r="AN31" s="95">
        <v>1</v>
      </c>
      <c r="AO31" s="95">
        <v>0</v>
      </c>
      <c r="AP31" s="107">
        <v>10983065</v>
      </c>
      <c r="AQ31" s="107">
        <f t="shared" si="1"/>
        <v>0</v>
      </c>
      <c r="AR31" s="51"/>
      <c r="AS31" s="52" t="s">
        <v>113</v>
      </c>
      <c r="AV31" s="59" t="s">
        <v>29</v>
      </c>
      <c r="AW31" s="59" t="s">
        <v>74</v>
      </c>
      <c r="AY31" s="97"/>
    </row>
    <row r="32" spans="1:51" x14ac:dyDescent="0.25">
      <c r="B32" s="40">
        <v>2.875</v>
      </c>
      <c r="C32" s="40">
        <v>0.91666666666667096</v>
      </c>
      <c r="D32" s="102">
        <v>5</v>
      </c>
      <c r="E32" s="41">
        <f t="shared" si="0"/>
        <v>3.5211267605633805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141</v>
      </c>
      <c r="P32" s="103">
        <v>128</v>
      </c>
      <c r="Q32" s="103">
        <v>8026523</v>
      </c>
      <c r="R32" s="46">
        <f t="shared" si="4"/>
        <v>5486</v>
      </c>
      <c r="S32" s="47">
        <f t="shared" si="5"/>
        <v>131.66399999999999</v>
      </c>
      <c r="T32" s="47">
        <f t="shared" si="6"/>
        <v>5.4859999999999998</v>
      </c>
      <c r="U32" s="104">
        <v>2.2999999999999998</v>
      </c>
      <c r="V32" s="104">
        <f t="shared" si="7"/>
        <v>2.2999999999999998</v>
      </c>
      <c r="W32" s="105" t="s">
        <v>127</v>
      </c>
      <c r="X32" s="107">
        <v>0</v>
      </c>
      <c r="Y32" s="107">
        <v>1024</v>
      </c>
      <c r="Z32" s="107">
        <v>1187</v>
      </c>
      <c r="AA32" s="107">
        <v>1185</v>
      </c>
      <c r="AB32" s="107">
        <v>1187</v>
      </c>
      <c r="AC32" s="48" t="s">
        <v>90</v>
      </c>
      <c r="AD32" s="48" t="s">
        <v>90</v>
      </c>
      <c r="AE32" s="48" t="s">
        <v>90</v>
      </c>
      <c r="AF32" s="106" t="s">
        <v>90</v>
      </c>
      <c r="AG32" s="112">
        <v>48085028</v>
      </c>
      <c r="AH32" s="49">
        <f t="shared" si="9"/>
        <v>1304</v>
      </c>
      <c r="AI32" s="50">
        <f t="shared" si="8"/>
        <v>237.69595333576376</v>
      </c>
      <c r="AJ32" s="95">
        <v>0</v>
      </c>
      <c r="AK32" s="95">
        <v>1</v>
      </c>
      <c r="AL32" s="95">
        <v>1</v>
      </c>
      <c r="AM32" s="95">
        <v>1</v>
      </c>
      <c r="AN32" s="95">
        <v>1</v>
      </c>
      <c r="AO32" s="95">
        <v>0</v>
      </c>
      <c r="AP32" s="107">
        <v>10983065</v>
      </c>
      <c r="AQ32" s="107">
        <f t="shared" si="1"/>
        <v>0</v>
      </c>
      <c r="AR32" s="53">
        <v>1.2</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5</v>
      </c>
      <c r="E33" s="41">
        <f t="shared" si="0"/>
        <v>3.5211267605633805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134</v>
      </c>
      <c r="P33" s="103">
        <v>124</v>
      </c>
      <c r="Q33" s="103">
        <v>8031785</v>
      </c>
      <c r="R33" s="46">
        <f t="shared" si="4"/>
        <v>5262</v>
      </c>
      <c r="S33" s="47">
        <f t="shared" si="5"/>
        <v>126.288</v>
      </c>
      <c r="T33" s="47">
        <f t="shared" si="6"/>
        <v>5.2619999999999996</v>
      </c>
      <c r="U33" s="104">
        <v>2.7</v>
      </c>
      <c r="V33" s="104">
        <f t="shared" si="7"/>
        <v>2.7</v>
      </c>
      <c r="W33" s="105" t="s">
        <v>131</v>
      </c>
      <c r="X33" s="107">
        <v>0</v>
      </c>
      <c r="Y33" s="107">
        <v>0</v>
      </c>
      <c r="Z33" s="107">
        <v>1187</v>
      </c>
      <c r="AA33" s="107">
        <v>1185</v>
      </c>
      <c r="AB33" s="107">
        <v>1187</v>
      </c>
      <c r="AC33" s="48" t="s">
        <v>90</v>
      </c>
      <c r="AD33" s="48" t="s">
        <v>90</v>
      </c>
      <c r="AE33" s="48" t="s">
        <v>90</v>
      </c>
      <c r="AF33" s="106" t="s">
        <v>90</v>
      </c>
      <c r="AG33" s="112">
        <v>48086268</v>
      </c>
      <c r="AH33" s="49">
        <f t="shared" si="9"/>
        <v>1240</v>
      </c>
      <c r="AI33" s="50">
        <f t="shared" si="8"/>
        <v>235.65184340554924</v>
      </c>
      <c r="AJ33" s="95">
        <v>0</v>
      </c>
      <c r="AK33" s="95">
        <v>0</v>
      </c>
      <c r="AL33" s="95">
        <v>1</v>
      </c>
      <c r="AM33" s="95">
        <v>1</v>
      </c>
      <c r="AN33" s="95">
        <v>1</v>
      </c>
      <c r="AO33" s="95">
        <v>0.5</v>
      </c>
      <c r="AP33" s="107">
        <v>10983448</v>
      </c>
      <c r="AQ33" s="107">
        <f t="shared" si="1"/>
        <v>383</v>
      </c>
      <c r="AR33" s="51"/>
      <c r="AS33" s="52" t="s">
        <v>113</v>
      </c>
      <c r="AY33" s="97"/>
    </row>
    <row r="34" spans="2:51" x14ac:dyDescent="0.25">
      <c r="B34" s="40">
        <v>2.9583333333333299</v>
      </c>
      <c r="C34" s="40">
        <v>1</v>
      </c>
      <c r="D34" s="102">
        <v>5</v>
      </c>
      <c r="E34" s="41">
        <f t="shared" si="0"/>
        <v>3.5211267605633805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148</v>
      </c>
      <c r="P34" s="103">
        <v>119</v>
      </c>
      <c r="Q34" s="103">
        <v>8036864</v>
      </c>
      <c r="R34" s="46">
        <f t="shared" si="4"/>
        <v>5079</v>
      </c>
      <c r="S34" s="47">
        <f t="shared" si="5"/>
        <v>121.896</v>
      </c>
      <c r="T34" s="47">
        <f t="shared" si="6"/>
        <v>5.0789999999999997</v>
      </c>
      <c r="U34" s="104">
        <v>3.1</v>
      </c>
      <c r="V34" s="104">
        <f t="shared" si="7"/>
        <v>3.1</v>
      </c>
      <c r="W34" s="105" t="s">
        <v>131</v>
      </c>
      <c r="X34" s="107">
        <v>0</v>
      </c>
      <c r="Y34" s="107">
        <v>0</v>
      </c>
      <c r="Z34" s="107">
        <v>1186</v>
      </c>
      <c r="AA34" s="107">
        <v>1185</v>
      </c>
      <c r="AB34" s="107">
        <v>1187</v>
      </c>
      <c r="AC34" s="48" t="s">
        <v>90</v>
      </c>
      <c r="AD34" s="48" t="s">
        <v>90</v>
      </c>
      <c r="AE34" s="48" t="s">
        <v>90</v>
      </c>
      <c r="AF34" s="106" t="s">
        <v>90</v>
      </c>
      <c r="AG34" s="112">
        <v>48087492</v>
      </c>
      <c r="AH34" s="49">
        <f t="shared" si="9"/>
        <v>1224</v>
      </c>
      <c r="AI34" s="50">
        <f t="shared" si="8"/>
        <v>240.9923213230951</v>
      </c>
      <c r="AJ34" s="95">
        <v>0</v>
      </c>
      <c r="AK34" s="95">
        <v>0</v>
      </c>
      <c r="AL34" s="95">
        <v>1</v>
      </c>
      <c r="AM34" s="95">
        <v>1</v>
      </c>
      <c r="AN34" s="95">
        <v>1</v>
      </c>
      <c r="AO34" s="95">
        <v>0.5</v>
      </c>
      <c r="AP34" s="107">
        <v>10983893</v>
      </c>
      <c r="AQ34" s="107">
        <f t="shared" si="1"/>
        <v>445</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132690</v>
      </c>
      <c r="S35" s="65">
        <f>AVERAGE(S11:S34)</f>
        <v>132.69000000000003</v>
      </c>
      <c r="T35" s="65">
        <f>SUM(T11:T34)</f>
        <v>132.69000000000003</v>
      </c>
      <c r="U35" s="104"/>
      <c r="V35" s="91"/>
      <c r="W35" s="57"/>
      <c r="X35" s="85"/>
      <c r="Y35" s="86"/>
      <c r="Z35" s="86"/>
      <c r="AA35" s="86"/>
      <c r="AB35" s="87"/>
      <c r="AC35" s="85"/>
      <c r="AD35" s="86"/>
      <c r="AE35" s="87"/>
      <c r="AF35" s="88"/>
      <c r="AG35" s="66">
        <f>AG34-AG10</f>
        <v>30404</v>
      </c>
      <c r="AH35" s="67">
        <f>SUM(AH11:AH34)</f>
        <v>30404</v>
      </c>
      <c r="AI35" s="68">
        <f>$AH$35/$T35</f>
        <v>229.13557916949276</v>
      </c>
      <c r="AJ35" s="95"/>
      <c r="AK35" s="95"/>
      <c r="AL35" s="95"/>
      <c r="AM35" s="95"/>
      <c r="AN35" s="95"/>
      <c r="AO35" s="69"/>
      <c r="AP35" s="70">
        <f>AP34-AP10</f>
        <v>4106</v>
      </c>
      <c r="AQ35" s="71">
        <f>SUM(AQ11:AQ34)</f>
        <v>4106</v>
      </c>
      <c r="AR35" s="72">
        <f>AVERAGE(AR11:AR34)</f>
        <v>1.2500000000000002</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166</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167</v>
      </c>
      <c r="C44" s="99"/>
      <c r="D44" s="99"/>
      <c r="E44" s="99"/>
      <c r="F44" s="99"/>
      <c r="G44" s="9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99"/>
      <c r="D45" s="99"/>
      <c r="E45" s="99"/>
      <c r="F45" s="99"/>
      <c r="G45" s="9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168</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132</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169</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67" t="s">
        <v>139</v>
      </c>
      <c r="C53" s="168"/>
      <c r="D53" s="168"/>
      <c r="E53" s="168"/>
      <c r="F53" s="168"/>
      <c r="G53" s="168"/>
      <c r="H53" s="168"/>
      <c r="I53" s="169"/>
      <c r="J53" s="169"/>
      <c r="K53" s="169"/>
      <c r="L53" s="169"/>
      <c r="M53" s="169"/>
      <c r="N53" s="169"/>
      <c r="O53" s="169"/>
      <c r="P53" s="169"/>
      <c r="Q53" s="169"/>
      <c r="R53" s="169"/>
      <c r="S53" s="83"/>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141</v>
      </c>
      <c r="C54" s="99"/>
      <c r="D54" s="99"/>
      <c r="E54" s="99"/>
      <c r="F54" s="99"/>
      <c r="G54" s="99"/>
      <c r="H54" s="99"/>
      <c r="I54" s="100"/>
      <c r="J54" s="100"/>
      <c r="K54" s="100"/>
      <c r="L54" s="100"/>
      <c r="M54" s="100"/>
      <c r="N54" s="100"/>
      <c r="O54" s="100"/>
      <c r="P54" s="100"/>
      <c r="Q54" s="100"/>
      <c r="R54" s="100"/>
      <c r="S54" s="83"/>
      <c r="T54" s="83"/>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116"/>
      <c r="H55" s="116"/>
      <c r="I55" s="116"/>
      <c r="J55" s="116"/>
      <c r="K55" s="116"/>
      <c r="L55" s="116"/>
      <c r="M55" s="116"/>
      <c r="N55" s="116"/>
      <c r="O55" s="116"/>
      <c r="P55" s="116"/>
      <c r="Q55" s="116"/>
      <c r="R55" s="116"/>
      <c r="S55" s="83"/>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171</v>
      </c>
      <c r="C56" s="99"/>
      <c r="D56" s="99"/>
      <c r="E56" s="99"/>
      <c r="F56" s="99"/>
      <c r="G56" s="115"/>
      <c r="H56" s="115"/>
      <c r="I56" s="115"/>
      <c r="J56" s="115"/>
      <c r="K56" s="115"/>
      <c r="L56" s="115"/>
      <c r="M56" s="115"/>
      <c r="N56" s="115"/>
      <c r="O56" s="115"/>
      <c r="P56" s="115"/>
      <c r="Q56" s="115"/>
      <c r="R56" s="115"/>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9"/>
      <c r="C57" s="99"/>
      <c r="D57" s="132"/>
      <c r="E57" s="99"/>
      <c r="F57" s="99"/>
      <c r="G57" s="99"/>
      <c r="H57" s="99"/>
      <c r="I57" s="99"/>
      <c r="J57" s="99"/>
      <c r="K57" s="99"/>
      <c r="L57" s="99"/>
      <c r="M57" s="99"/>
      <c r="N57" s="99"/>
      <c r="O57" s="99"/>
      <c r="P57" s="99"/>
      <c r="Q57" s="99"/>
      <c r="R57" s="99"/>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2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1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149"/>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A72" s="98"/>
      <c r="B72" s="117"/>
      <c r="C72" s="115"/>
      <c r="D72" s="109"/>
      <c r="E72" s="115"/>
      <c r="F72" s="115"/>
      <c r="G72" s="99"/>
      <c r="H72" s="99"/>
      <c r="I72" s="99"/>
      <c r="J72" s="100"/>
      <c r="K72" s="100"/>
      <c r="L72" s="100"/>
      <c r="M72" s="100"/>
      <c r="N72" s="100"/>
      <c r="O72" s="100"/>
      <c r="P72" s="100"/>
      <c r="Q72" s="100"/>
      <c r="R72" s="100"/>
      <c r="S72" s="100"/>
      <c r="T72" s="101"/>
      <c r="U72" s="79"/>
      <c r="V72" s="79"/>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R79" s="96"/>
      <c r="S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T82" s="96"/>
      <c r="AS82" s="94"/>
      <c r="AT82" s="94"/>
      <c r="AU82" s="94"/>
      <c r="AV82" s="94"/>
      <c r="AW82" s="94"/>
      <c r="AX82" s="94"/>
      <c r="AY82" s="94"/>
    </row>
    <row r="83" spans="15:51" x14ac:dyDescent="0.25">
      <c r="O83" s="96"/>
      <c r="Q83" s="96"/>
      <c r="R83" s="96"/>
      <c r="S83" s="96"/>
      <c r="AS83" s="94"/>
      <c r="AT83" s="94"/>
      <c r="AU83" s="94"/>
      <c r="AV83" s="94"/>
      <c r="AW83" s="94"/>
      <c r="AX83" s="94"/>
      <c r="AY83" s="94"/>
    </row>
    <row r="84" spans="15:51" x14ac:dyDescent="0.25">
      <c r="O84" s="12"/>
      <c r="P84" s="96"/>
      <c r="Q84" s="96"/>
      <c r="R84" s="96"/>
      <c r="S84" s="96"/>
      <c r="T84" s="96"/>
      <c r="AS84" s="94"/>
      <c r="AT84" s="94"/>
      <c r="AU84" s="94"/>
      <c r="AV84" s="94"/>
      <c r="AW84" s="94"/>
      <c r="AX84" s="94"/>
      <c r="AY84" s="94"/>
    </row>
    <row r="85" spans="15:51" x14ac:dyDescent="0.25">
      <c r="O85" s="12"/>
      <c r="P85" s="96"/>
      <c r="Q85" s="96"/>
      <c r="R85" s="96"/>
      <c r="S85" s="96"/>
      <c r="T85" s="96"/>
      <c r="U85" s="96"/>
      <c r="AS85" s="94"/>
      <c r="AT85" s="94"/>
      <c r="AU85" s="94"/>
      <c r="AV85" s="94"/>
      <c r="AW85" s="94"/>
      <c r="AX85" s="94"/>
      <c r="AY85" s="94"/>
    </row>
    <row r="86" spans="15:51" x14ac:dyDescent="0.25">
      <c r="O86" s="12"/>
      <c r="P86" s="96"/>
      <c r="T86" s="96"/>
      <c r="U86" s="96"/>
      <c r="AS86" s="94"/>
      <c r="AT86" s="94"/>
      <c r="AU86" s="94"/>
      <c r="AV86" s="94"/>
      <c r="AW86" s="94"/>
      <c r="AX86" s="94"/>
      <c r="AY86" s="94"/>
    </row>
    <row r="98" spans="45:51" x14ac:dyDescent="0.25">
      <c r="AS98" s="94"/>
      <c r="AT98" s="94"/>
      <c r="AU98" s="94"/>
      <c r="AV98" s="94"/>
      <c r="AW98" s="94"/>
      <c r="AX98" s="94"/>
      <c r="AY98" s="94"/>
    </row>
  </sheetData>
  <protectedRanges>
    <protectedRange sqref="S72: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2:R75" name="Range2_12_1_6_1_1"/>
    <protectedRange sqref="L72:M75" name="Range2_2_12_1_7_1_1"/>
    <protectedRange sqref="AS11:AS15" name="Range1_4_1_1_1_1"/>
    <protectedRange sqref="J11:J15 J26:J34" name="Range1_1_2_1_10_1_1_1_1"/>
    <protectedRange sqref="S38:S71" name="Range2_12_3_1_1_1_1"/>
    <protectedRange sqref="D38:H38 N58:R71 N38:R54" name="Range2_12_1_3_1_1_1_1"/>
    <protectedRange sqref="I38:M38 E58:M71 E39:M52 I53:M54" name="Range2_2_12_1_6_1_1_1_1"/>
    <protectedRange sqref="D58:D71 D39:D52" name="Range2_1_1_1_1_11_1_1_1_1_1_1"/>
    <protectedRange sqref="C58:C71 C39: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2:K75" name="Range2_2_12_1_4_1_1_1_1_1_1_1_1_1_1_1_1_1_1_1"/>
    <protectedRange sqref="I72:I75" name="Range2_2_12_1_7_1_1_2_2_1_2"/>
    <protectedRange sqref="F72:H75" name="Range2_2_12_1_3_1_2_1_1_1_1_2_1_1_1_1_1_1_1_1_1_1_1"/>
    <protectedRange sqref="E72: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F57:G57 I55:R56" name="Range2_12_5_1_1_1_2_2_1_1_1_1_1_1_1_1_1_1_1_2_1_1_1_2_1_1_1_1_1_1_1_1_1_1_1_1_1_1_1_1_2_1_1_1_1_1_1_1_1_1_2_1_1_3_1_1_1_3_1_1_1_1_1_1_1_1_1_1_1_1_1_1_1_1_1_1_1_1_1_1_2_1_1_1_1_1_1_1_1_1_1_1_2_2_1_2_1_1_1_1_1_1_1_1_1_1_1_1_1_2_2_2_2_2_2_2_2"/>
    <protectedRange sqref="C57"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Q10" name="Range1_16_3_1_1_1_1_1_4"/>
    <protectedRange sqref="E53:H53 G54:H54" name="Range2_2_12_1_6_1_1_1_1_2"/>
    <protectedRange sqref="D53" name="Range2_1_1_1_1_11_1_1_1_1_1_1_2"/>
    <protectedRange sqref="G55:H56" name="Range2_12_5_1_1_1_2_2_1_1_1_1_1_1_1_1_1_1_1_2_1_1_1_2_1_1_1_1_1_1_1_1_1_1_1_1_1_1_1_1_2_1_1_1_1_1_1_1_1_1_2_1_1_3_1_1_1_3_1_1_1_1_1_1_1_1_1_1_1_1_1_1_1_1_1_1_1_1_1_1_2_1_1_1_1_1_1_1_1_1_1_1_2_2_1_2_1_1_1_1_1_1_1_1_1_1_1_1_1_2_2_2_2_2_2_2_2_2"/>
    <protectedRange sqref="E54:F56" name="Range2_2_12_1_6_1_1_1_1_3_1_2_2"/>
    <protectedRange sqref="D54:D56" name="Range2_1_1_1_1_11_1_1_1_1_1_1_3_1_2_2"/>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C53" name="Range2_1_2_1_1_1_1_1_2_1"/>
    <protectedRange sqref="C54:C56" name="Range2_1_2_1_1_1_1_1_3_1_2_2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1326" priority="36" operator="containsText" text="N/A">
      <formula>NOT(ISERROR(SEARCH("N/A",X11)))</formula>
    </cfRule>
    <cfRule type="cellIs" dxfId="1325" priority="49" operator="equal">
      <formula>0</formula>
    </cfRule>
  </conditionalFormatting>
  <conditionalFormatting sqref="AC11:AE34 X11:Y34 AA11:AA34">
    <cfRule type="cellIs" dxfId="1324" priority="48" operator="greaterThanOrEqual">
      <formula>1185</formula>
    </cfRule>
  </conditionalFormatting>
  <conditionalFormatting sqref="AC11:AE34 X11:Y34 AA11:AA34">
    <cfRule type="cellIs" dxfId="1323" priority="47" operator="between">
      <formula>0.1</formula>
      <formula>1184</formula>
    </cfRule>
  </conditionalFormatting>
  <conditionalFormatting sqref="X8">
    <cfRule type="cellIs" dxfId="1322" priority="46" operator="equal">
      <formula>0</formula>
    </cfRule>
  </conditionalFormatting>
  <conditionalFormatting sqref="X8">
    <cfRule type="cellIs" dxfId="1321" priority="45" operator="greaterThan">
      <formula>1179</formula>
    </cfRule>
  </conditionalFormatting>
  <conditionalFormatting sqref="X8">
    <cfRule type="cellIs" dxfId="1320" priority="44" operator="greaterThan">
      <formula>99</formula>
    </cfRule>
  </conditionalFormatting>
  <conditionalFormatting sqref="X8">
    <cfRule type="cellIs" dxfId="1319" priority="43" operator="greaterThan">
      <formula>0.99</formula>
    </cfRule>
  </conditionalFormatting>
  <conditionalFormatting sqref="AB8">
    <cfRule type="cellIs" dxfId="1318" priority="42" operator="equal">
      <formula>0</formula>
    </cfRule>
  </conditionalFormatting>
  <conditionalFormatting sqref="AB8">
    <cfRule type="cellIs" dxfId="1317" priority="41" operator="greaterThan">
      <formula>1179</formula>
    </cfRule>
  </conditionalFormatting>
  <conditionalFormatting sqref="AB8">
    <cfRule type="cellIs" dxfId="1316" priority="40" operator="greaterThan">
      <formula>99</formula>
    </cfRule>
  </conditionalFormatting>
  <conditionalFormatting sqref="AB8">
    <cfRule type="cellIs" dxfId="1315" priority="39" operator="greaterThan">
      <formula>0.99</formula>
    </cfRule>
  </conditionalFormatting>
  <conditionalFormatting sqref="AH11:AH31">
    <cfRule type="cellIs" dxfId="1314" priority="37" operator="greaterThan">
      <formula>$AH$8</formula>
    </cfRule>
    <cfRule type="cellIs" dxfId="1313" priority="38" operator="greaterThan">
      <formula>$AH$8</formula>
    </cfRule>
  </conditionalFormatting>
  <conditionalFormatting sqref="AB11:AB34">
    <cfRule type="containsText" dxfId="1312" priority="32" operator="containsText" text="N/A">
      <formula>NOT(ISERROR(SEARCH("N/A",AB11)))</formula>
    </cfRule>
    <cfRule type="cellIs" dxfId="1311" priority="35" operator="equal">
      <formula>0</formula>
    </cfRule>
  </conditionalFormatting>
  <conditionalFormatting sqref="AB11:AB34">
    <cfRule type="cellIs" dxfId="1310" priority="34" operator="greaterThanOrEqual">
      <formula>1185</formula>
    </cfRule>
  </conditionalFormatting>
  <conditionalFormatting sqref="AB11:AB34">
    <cfRule type="cellIs" dxfId="1309" priority="33" operator="between">
      <formula>0.1</formula>
      <formula>1184</formula>
    </cfRule>
  </conditionalFormatting>
  <conditionalFormatting sqref="AN11:AN35 AO11:AO34">
    <cfRule type="cellIs" dxfId="1308" priority="31" operator="equal">
      <formula>0</formula>
    </cfRule>
  </conditionalFormatting>
  <conditionalFormatting sqref="AN11:AN35 AO11:AO34">
    <cfRule type="cellIs" dxfId="1307" priority="30" operator="greaterThan">
      <formula>1179</formula>
    </cfRule>
  </conditionalFormatting>
  <conditionalFormatting sqref="AN11:AN35 AO11:AO34">
    <cfRule type="cellIs" dxfId="1306" priority="29" operator="greaterThan">
      <formula>99</formula>
    </cfRule>
  </conditionalFormatting>
  <conditionalFormatting sqref="AN11:AN35 AO11:AO34">
    <cfRule type="cellIs" dxfId="1305" priority="28" operator="greaterThan">
      <formula>0.99</formula>
    </cfRule>
  </conditionalFormatting>
  <conditionalFormatting sqref="AQ11:AQ34">
    <cfRule type="cellIs" dxfId="1304" priority="27" operator="equal">
      <formula>0</formula>
    </cfRule>
  </conditionalFormatting>
  <conditionalFormatting sqref="AQ11:AQ34">
    <cfRule type="cellIs" dxfId="1303" priority="26" operator="greaterThan">
      <formula>1179</formula>
    </cfRule>
  </conditionalFormatting>
  <conditionalFormatting sqref="AQ11:AQ34">
    <cfRule type="cellIs" dxfId="1302" priority="25" operator="greaterThan">
      <formula>99</formula>
    </cfRule>
  </conditionalFormatting>
  <conditionalFormatting sqref="AQ11:AQ34">
    <cfRule type="cellIs" dxfId="1301" priority="24" operator="greaterThan">
      <formula>0.99</formula>
    </cfRule>
  </conditionalFormatting>
  <conditionalFormatting sqref="Z11:Z34">
    <cfRule type="containsText" dxfId="1300" priority="20" operator="containsText" text="N/A">
      <formula>NOT(ISERROR(SEARCH("N/A",Z11)))</formula>
    </cfRule>
    <cfRule type="cellIs" dxfId="1299" priority="23" operator="equal">
      <formula>0</formula>
    </cfRule>
  </conditionalFormatting>
  <conditionalFormatting sqref="Z11:Z34">
    <cfRule type="cellIs" dxfId="1298" priority="22" operator="greaterThanOrEqual">
      <formula>1185</formula>
    </cfRule>
  </conditionalFormatting>
  <conditionalFormatting sqref="Z11:Z34">
    <cfRule type="cellIs" dxfId="1297" priority="21" operator="between">
      <formula>0.1</formula>
      <formula>1184</formula>
    </cfRule>
  </conditionalFormatting>
  <conditionalFormatting sqref="AJ11:AN35">
    <cfRule type="cellIs" dxfId="1296" priority="19" operator="equal">
      <formula>0</formula>
    </cfRule>
  </conditionalFormatting>
  <conditionalFormatting sqref="AJ11:AN35">
    <cfRule type="cellIs" dxfId="1295" priority="18" operator="greaterThan">
      <formula>1179</formula>
    </cfRule>
  </conditionalFormatting>
  <conditionalFormatting sqref="AJ11:AN35">
    <cfRule type="cellIs" dxfId="1294" priority="17" operator="greaterThan">
      <formula>99</formula>
    </cfRule>
  </conditionalFormatting>
  <conditionalFormatting sqref="AJ11:AN35">
    <cfRule type="cellIs" dxfId="1293" priority="16" operator="greaterThan">
      <formula>0.99</formula>
    </cfRule>
  </conditionalFormatting>
  <conditionalFormatting sqref="AP11:AP34">
    <cfRule type="cellIs" dxfId="1292" priority="15" operator="equal">
      <formula>0</formula>
    </cfRule>
  </conditionalFormatting>
  <conditionalFormatting sqref="AP11:AP34">
    <cfRule type="cellIs" dxfId="1291" priority="14" operator="greaterThan">
      <formula>1179</formula>
    </cfRule>
  </conditionalFormatting>
  <conditionalFormatting sqref="AP11:AP34">
    <cfRule type="cellIs" dxfId="1290" priority="13" operator="greaterThan">
      <formula>99</formula>
    </cfRule>
  </conditionalFormatting>
  <conditionalFormatting sqref="AP11:AP34">
    <cfRule type="cellIs" dxfId="1289" priority="12" operator="greaterThan">
      <formula>0.99</formula>
    </cfRule>
  </conditionalFormatting>
  <conditionalFormatting sqref="AH32:AH34">
    <cfRule type="cellIs" dxfId="1288" priority="10" operator="greaterThan">
      <formula>$AH$8</formula>
    </cfRule>
    <cfRule type="cellIs" dxfId="1287" priority="11" operator="greaterThan">
      <formula>$AH$8</formula>
    </cfRule>
  </conditionalFormatting>
  <conditionalFormatting sqref="AI11:AI34">
    <cfRule type="cellIs" dxfId="1286" priority="9" operator="greaterThan">
      <formula>$AI$8</formula>
    </cfRule>
  </conditionalFormatting>
  <conditionalFormatting sqref="AM20:AN34 AL11:AL34">
    <cfRule type="cellIs" dxfId="1285" priority="8" operator="equal">
      <formula>0</formula>
    </cfRule>
  </conditionalFormatting>
  <conditionalFormatting sqref="AM20:AN34 AL11:AL34">
    <cfRule type="cellIs" dxfId="1284" priority="7" operator="greaterThan">
      <formula>1179</formula>
    </cfRule>
  </conditionalFormatting>
  <conditionalFormatting sqref="AM20:AN34 AL11:AL34">
    <cfRule type="cellIs" dxfId="1283" priority="6" operator="greaterThan">
      <formula>99</formula>
    </cfRule>
  </conditionalFormatting>
  <conditionalFormatting sqref="AM20:AN34 AL11:AL34">
    <cfRule type="cellIs" dxfId="1282" priority="5" operator="greaterThan">
      <formula>0.99</formula>
    </cfRule>
  </conditionalFormatting>
  <conditionalFormatting sqref="AM16:AM34">
    <cfRule type="cellIs" dxfId="1281" priority="4" operator="equal">
      <formula>0</formula>
    </cfRule>
  </conditionalFormatting>
  <conditionalFormatting sqref="AM16:AM34">
    <cfRule type="cellIs" dxfId="1280" priority="3" operator="greaterThan">
      <formula>1179</formula>
    </cfRule>
  </conditionalFormatting>
  <conditionalFormatting sqref="AM16:AM34">
    <cfRule type="cellIs" dxfId="1279" priority="2" operator="greaterThan">
      <formula>99</formula>
    </cfRule>
  </conditionalFormatting>
  <conditionalFormatting sqref="AM16:AM34">
    <cfRule type="cellIs" dxfId="1278"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35" zoomScaleNormal="100" workbookViewId="0">
      <selection activeCell="B46" sqref="B46"/>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58"/>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61" t="s">
        <v>10</v>
      </c>
      <c r="I7" s="108" t="s">
        <v>11</v>
      </c>
      <c r="J7" s="108" t="s">
        <v>12</v>
      </c>
      <c r="K7" s="108" t="s">
        <v>13</v>
      </c>
      <c r="L7" s="12"/>
      <c r="M7" s="12"/>
      <c r="N7" s="12"/>
      <c r="O7" s="161"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42557</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30640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59" t="s">
        <v>51</v>
      </c>
      <c r="V9" s="159" t="s">
        <v>52</v>
      </c>
      <c r="W9" s="233" t="s">
        <v>53</v>
      </c>
      <c r="X9" s="234" t="s">
        <v>54</v>
      </c>
      <c r="Y9" s="235"/>
      <c r="Z9" s="235"/>
      <c r="AA9" s="235"/>
      <c r="AB9" s="235"/>
      <c r="AC9" s="235"/>
      <c r="AD9" s="235"/>
      <c r="AE9" s="236"/>
      <c r="AF9" s="157" t="s">
        <v>55</v>
      </c>
      <c r="AG9" s="157" t="s">
        <v>56</v>
      </c>
      <c r="AH9" s="222" t="s">
        <v>57</v>
      </c>
      <c r="AI9" s="237" t="s">
        <v>58</v>
      </c>
      <c r="AJ9" s="159" t="s">
        <v>59</v>
      </c>
      <c r="AK9" s="159" t="s">
        <v>60</v>
      </c>
      <c r="AL9" s="159" t="s">
        <v>61</v>
      </c>
      <c r="AM9" s="159" t="s">
        <v>62</v>
      </c>
      <c r="AN9" s="159" t="s">
        <v>63</v>
      </c>
      <c r="AO9" s="159" t="s">
        <v>64</v>
      </c>
      <c r="AP9" s="159" t="s">
        <v>65</v>
      </c>
      <c r="AQ9" s="220" t="s">
        <v>66</v>
      </c>
      <c r="AR9" s="159" t="s">
        <v>67</v>
      </c>
      <c r="AS9" s="222" t="s">
        <v>68</v>
      </c>
      <c r="AV9" s="35" t="s">
        <v>69</v>
      </c>
      <c r="AW9" s="35" t="s">
        <v>70</v>
      </c>
      <c r="AY9" s="36" t="s">
        <v>71</v>
      </c>
    </row>
    <row r="10" spans="2:51" x14ac:dyDescent="0.25">
      <c r="B10" s="159" t="s">
        <v>72</v>
      </c>
      <c r="C10" s="159" t="s">
        <v>73</v>
      </c>
      <c r="D10" s="159" t="s">
        <v>74</v>
      </c>
      <c r="E10" s="159" t="s">
        <v>75</v>
      </c>
      <c r="F10" s="159" t="s">
        <v>74</v>
      </c>
      <c r="G10" s="159" t="s">
        <v>75</v>
      </c>
      <c r="H10" s="216"/>
      <c r="I10" s="159" t="s">
        <v>75</v>
      </c>
      <c r="J10" s="159" t="s">
        <v>75</v>
      </c>
      <c r="K10" s="159" t="s">
        <v>75</v>
      </c>
      <c r="L10" s="28" t="s">
        <v>29</v>
      </c>
      <c r="M10" s="219"/>
      <c r="N10" s="28" t="s">
        <v>29</v>
      </c>
      <c r="O10" s="221"/>
      <c r="P10" s="221"/>
      <c r="Q10" s="1">
        <f>'JULY 5'!Q34</f>
        <v>8036864</v>
      </c>
      <c r="R10" s="230"/>
      <c r="S10" s="231"/>
      <c r="T10" s="232"/>
      <c r="U10" s="159" t="s">
        <v>75</v>
      </c>
      <c r="V10" s="159" t="s">
        <v>75</v>
      </c>
      <c r="W10" s="233"/>
      <c r="X10" s="37" t="s">
        <v>76</v>
      </c>
      <c r="Y10" s="37" t="s">
        <v>77</v>
      </c>
      <c r="Z10" s="37" t="s">
        <v>78</v>
      </c>
      <c r="AA10" s="37" t="s">
        <v>79</v>
      </c>
      <c r="AB10" s="37" t="s">
        <v>80</v>
      </c>
      <c r="AC10" s="37" t="s">
        <v>81</v>
      </c>
      <c r="AD10" s="37" t="s">
        <v>82</v>
      </c>
      <c r="AE10" s="37" t="s">
        <v>83</v>
      </c>
      <c r="AF10" s="38"/>
      <c r="AG10" s="1">
        <f>'JULY 5'!AG34</f>
        <v>48087492</v>
      </c>
      <c r="AH10" s="222"/>
      <c r="AI10" s="238"/>
      <c r="AJ10" s="159" t="s">
        <v>84</v>
      </c>
      <c r="AK10" s="159" t="s">
        <v>84</v>
      </c>
      <c r="AL10" s="159" t="s">
        <v>84</v>
      </c>
      <c r="AM10" s="159" t="s">
        <v>84</v>
      </c>
      <c r="AN10" s="159" t="s">
        <v>84</v>
      </c>
      <c r="AO10" s="159" t="s">
        <v>84</v>
      </c>
      <c r="AP10" s="1">
        <f>'JULY 5'!AP34</f>
        <v>10983893</v>
      </c>
      <c r="AQ10" s="221"/>
      <c r="AR10" s="160" t="s">
        <v>85</v>
      </c>
      <c r="AS10" s="222"/>
      <c r="AV10" s="39" t="s">
        <v>86</v>
      </c>
      <c r="AW10" s="39" t="s">
        <v>87</v>
      </c>
      <c r="AY10" s="80" t="s">
        <v>126</v>
      </c>
    </row>
    <row r="11" spans="2:51" x14ac:dyDescent="0.25">
      <c r="B11" s="40">
        <v>2</v>
      </c>
      <c r="C11" s="40">
        <v>4.1666666666666664E-2</v>
      </c>
      <c r="D11" s="102">
        <v>5</v>
      </c>
      <c r="E11" s="41">
        <f t="shared" ref="E11:E34" si="0">D11/1.42</f>
        <v>3.5211267605633805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140</v>
      </c>
      <c r="P11" s="103">
        <v>109</v>
      </c>
      <c r="Q11" s="103">
        <v>8041610</v>
      </c>
      <c r="R11" s="46">
        <f>IF(ISBLANK(Q11),"-",Q11-Q10)</f>
        <v>4746</v>
      </c>
      <c r="S11" s="47">
        <f>R11*24/1000</f>
        <v>113.904</v>
      </c>
      <c r="T11" s="47">
        <f>R11/1000</f>
        <v>4.7460000000000004</v>
      </c>
      <c r="U11" s="104">
        <v>4.5</v>
      </c>
      <c r="V11" s="104">
        <f>U11</f>
        <v>4.5</v>
      </c>
      <c r="W11" s="105" t="s">
        <v>131</v>
      </c>
      <c r="X11" s="107">
        <v>0</v>
      </c>
      <c r="Y11" s="107">
        <v>0</v>
      </c>
      <c r="Z11" s="107">
        <v>1147</v>
      </c>
      <c r="AA11" s="107">
        <v>1185</v>
      </c>
      <c r="AB11" s="107">
        <v>1086</v>
      </c>
      <c r="AC11" s="48" t="s">
        <v>90</v>
      </c>
      <c r="AD11" s="48" t="s">
        <v>90</v>
      </c>
      <c r="AE11" s="48" t="s">
        <v>90</v>
      </c>
      <c r="AF11" s="106" t="s">
        <v>90</v>
      </c>
      <c r="AG11" s="112">
        <v>48088604</v>
      </c>
      <c r="AH11" s="49">
        <f>IF(ISBLANK(AG11),"-",AG11-AG10)</f>
        <v>1112</v>
      </c>
      <c r="AI11" s="50">
        <f>AH11/T11</f>
        <v>234.3025705857564</v>
      </c>
      <c r="AJ11" s="95">
        <v>0</v>
      </c>
      <c r="AK11" s="95">
        <v>0</v>
      </c>
      <c r="AL11" s="95">
        <v>1</v>
      </c>
      <c r="AM11" s="95">
        <v>1</v>
      </c>
      <c r="AN11" s="95">
        <v>1</v>
      </c>
      <c r="AO11" s="95">
        <v>0.7</v>
      </c>
      <c r="AP11" s="107">
        <v>10984571</v>
      </c>
      <c r="AQ11" s="107">
        <f t="shared" ref="AQ11:AQ34" si="1">AP11-AP10</f>
        <v>678</v>
      </c>
      <c r="AR11" s="51"/>
      <c r="AS11" s="52" t="s">
        <v>113</v>
      </c>
      <c r="AV11" s="39" t="s">
        <v>88</v>
      </c>
      <c r="AW11" s="39" t="s">
        <v>91</v>
      </c>
      <c r="AY11" s="80" t="s">
        <v>125</v>
      </c>
    </row>
    <row r="12" spans="2:51" x14ac:dyDescent="0.25">
      <c r="B12" s="40">
        <v>2.0416666666666701</v>
      </c>
      <c r="C12" s="40">
        <v>8.3333333333333329E-2</v>
      </c>
      <c r="D12" s="102">
        <v>6</v>
      </c>
      <c r="E12" s="41">
        <f t="shared" si="0"/>
        <v>4.2253521126760569</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138</v>
      </c>
      <c r="P12" s="103">
        <v>104</v>
      </c>
      <c r="Q12" s="103">
        <v>8046108</v>
      </c>
      <c r="R12" s="46">
        <f t="shared" ref="R12:R34" si="4">IF(ISBLANK(Q12),"-",Q12-Q11)</f>
        <v>4498</v>
      </c>
      <c r="S12" s="47">
        <f t="shared" ref="S12:S34" si="5">R12*24/1000</f>
        <v>107.952</v>
      </c>
      <c r="T12" s="47">
        <f t="shared" ref="T12:T34" si="6">R12/1000</f>
        <v>4.4980000000000002</v>
      </c>
      <c r="U12" s="104">
        <v>5.8</v>
      </c>
      <c r="V12" s="104">
        <f t="shared" ref="V12:V34" si="7">U12</f>
        <v>5.8</v>
      </c>
      <c r="W12" s="105" t="s">
        <v>131</v>
      </c>
      <c r="X12" s="107">
        <v>0</v>
      </c>
      <c r="Y12" s="107">
        <v>0</v>
      </c>
      <c r="Z12" s="107">
        <v>1056</v>
      </c>
      <c r="AA12" s="107">
        <v>1185</v>
      </c>
      <c r="AB12" s="107">
        <v>1086</v>
      </c>
      <c r="AC12" s="48" t="s">
        <v>90</v>
      </c>
      <c r="AD12" s="48" t="s">
        <v>90</v>
      </c>
      <c r="AE12" s="48" t="s">
        <v>90</v>
      </c>
      <c r="AF12" s="106" t="s">
        <v>90</v>
      </c>
      <c r="AG12" s="112">
        <v>48089628</v>
      </c>
      <c r="AH12" s="49">
        <f>IF(ISBLANK(AG12),"-",AG12-AG11)</f>
        <v>1024</v>
      </c>
      <c r="AI12" s="50">
        <f t="shared" ref="AI12:AI34" si="8">AH12/T12</f>
        <v>227.65673632725654</v>
      </c>
      <c r="AJ12" s="95">
        <v>0</v>
      </c>
      <c r="AK12" s="95">
        <v>0</v>
      </c>
      <c r="AL12" s="95">
        <v>1</v>
      </c>
      <c r="AM12" s="95">
        <v>1</v>
      </c>
      <c r="AN12" s="95">
        <v>1</v>
      </c>
      <c r="AO12" s="95">
        <v>0.7</v>
      </c>
      <c r="AP12" s="107">
        <v>10985398</v>
      </c>
      <c r="AQ12" s="107">
        <f t="shared" si="1"/>
        <v>827</v>
      </c>
      <c r="AR12" s="110">
        <v>1.0900000000000001</v>
      </c>
      <c r="AS12" s="52" t="s">
        <v>113</v>
      </c>
      <c r="AV12" s="39" t="s">
        <v>92</v>
      </c>
      <c r="AW12" s="39" t="s">
        <v>93</v>
      </c>
      <c r="AY12" s="80" t="s">
        <v>124</v>
      </c>
    </row>
    <row r="13" spans="2:51" x14ac:dyDescent="0.25">
      <c r="B13" s="40">
        <v>2.0833333333333299</v>
      </c>
      <c r="C13" s="40">
        <v>0.125</v>
      </c>
      <c r="D13" s="102">
        <v>6</v>
      </c>
      <c r="E13" s="41">
        <f t="shared" si="0"/>
        <v>4.2253521126760569</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134</v>
      </c>
      <c r="P13" s="103">
        <v>105</v>
      </c>
      <c r="Q13" s="103">
        <v>8050541</v>
      </c>
      <c r="R13" s="46">
        <f t="shared" si="4"/>
        <v>4433</v>
      </c>
      <c r="S13" s="47">
        <f t="shared" si="5"/>
        <v>106.392</v>
      </c>
      <c r="T13" s="47">
        <f t="shared" si="6"/>
        <v>4.4329999999999998</v>
      </c>
      <c r="U13" s="104">
        <v>7.3</v>
      </c>
      <c r="V13" s="104">
        <f t="shared" si="7"/>
        <v>7.3</v>
      </c>
      <c r="W13" s="105" t="s">
        <v>131</v>
      </c>
      <c r="X13" s="107">
        <v>0</v>
      </c>
      <c r="Y13" s="107">
        <v>0</v>
      </c>
      <c r="Z13" s="107">
        <v>1055</v>
      </c>
      <c r="AA13" s="107">
        <v>1185</v>
      </c>
      <c r="AB13" s="107">
        <v>1086</v>
      </c>
      <c r="AC13" s="48" t="s">
        <v>90</v>
      </c>
      <c r="AD13" s="48" t="s">
        <v>90</v>
      </c>
      <c r="AE13" s="48" t="s">
        <v>90</v>
      </c>
      <c r="AF13" s="106" t="s">
        <v>90</v>
      </c>
      <c r="AG13" s="112">
        <v>48090620</v>
      </c>
      <c r="AH13" s="49">
        <f>IF(ISBLANK(AG13),"-",AG13-AG12)</f>
        <v>992</v>
      </c>
      <c r="AI13" s="50">
        <f t="shared" si="8"/>
        <v>223.77622377622379</v>
      </c>
      <c r="AJ13" s="95">
        <v>0</v>
      </c>
      <c r="AK13" s="95">
        <v>0</v>
      </c>
      <c r="AL13" s="95">
        <v>1</v>
      </c>
      <c r="AM13" s="95">
        <v>1</v>
      </c>
      <c r="AN13" s="95">
        <v>1</v>
      </c>
      <c r="AO13" s="95">
        <v>0.7</v>
      </c>
      <c r="AP13" s="107">
        <v>10986328</v>
      </c>
      <c r="AQ13" s="107">
        <f t="shared" si="1"/>
        <v>930</v>
      </c>
      <c r="AR13" s="51"/>
      <c r="AS13" s="52" t="s">
        <v>113</v>
      </c>
      <c r="AV13" s="39" t="s">
        <v>94</v>
      </c>
      <c r="AW13" s="39" t="s">
        <v>95</v>
      </c>
      <c r="AY13" s="80" t="s">
        <v>129</v>
      </c>
    </row>
    <row r="14" spans="2:51" x14ac:dyDescent="0.25">
      <c r="B14" s="40">
        <v>2.125</v>
      </c>
      <c r="C14" s="40">
        <v>0.16666666666666699</v>
      </c>
      <c r="D14" s="102">
        <v>6</v>
      </c>
      <c r="E14" s="41">
        <f t="shared" si="0"/>
        <v>4.2253521126760569</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142</v>
      </c>
      <c r="P14" s="103">
        <v>115</v>
      </c>
      <c r="Q14" s="103">
        <v>8054828</v>
      </c>
      <c r="R14" s="46">
        <f t="shared" si="4"/>
        <v>4287</v>
      </c>
      <c r="S14" s="47">
        <f t="shared" si="5"/>
        <v>102.88800000000001</v>
      </c>
      <c r="T14" s="47">
        <f t="shared" si="6"/>
        <v>4.2869999999999999</v>
      </c>
      <c r="U14" s="104">
        <v>8.6</v>
      </c>
      <c r="V14" s="104">
        <f t="shared" si="7"/>
        <v>8.6</v>
      </c>
      <c r="W14" s="105" t="s">
        <v>131</v>
      </c>
      <c r="X14" s="107">
        <v>0</v>
      </c>
      <c r="Y14" s="107">
        <v>0</v>
      </c>
      <c r="Z14" s="107">
        <v>1056</v>
      </c>
      <c r="AA14" s="107">
        <v>1185</v>
      </c>
      <c r="AB14" s="107">
        <v>1125</v>
      </c>
      <c r="AC14" s="48" t="s">
        <v>90</v>
      </c>
      <c r="AD14" s="48" t="s">
        <v>90</v>
      </c>
      <c r="AE14" s="48" t="s">
        <v>90</v>
      </c>
      <c r="AF14" s="106" t="s">
        <v>90</v>
      </c>
      <c r="AG14" s="112">
        <v>48091686</v>
      </c>
      <c r="AH14" s="49">
        <f t="shared" ref="AH14:AH34" si="9">IF(ISBLANK(AG14),"-",AG14-AG13)</f>
        <v>1066</v>
      </c>
      <c r="AI14" s="50">
        <f t="shared" si="8"/>
        <v>248.65873571261955</v>
      </c>
      <c r="AJ14" s="95">
        <v>0</v>
      </c>
      <c r="AK14" s="95">
        <v>0</v>
      </c>
      <c r="AL14" s="95">
        <v>1</v>
      </c>
      <c r="AM14" s="95">
        <v>1</v>
      </c>
      <c r="AN14" s="95">
        <v>1</v>
      </c>
      <c r="AO14" s="95">
        <v>0.7</v>
      </c>
      <c r="AP14" s="107">
        <v>10987198</v>
      </c>
      <c r="AQ14" s="107">
        <f>AP14-AP13</f>
        <v>870</v>
      </c>
      <c r="AR14" s="51"/>
      <c r="AS14" s="52" t="s">
        <v>113</v>
      </c>
      <c r="AT14" s="54"/>
      <c r="AV14" s="39" t="s">
        <v>96</v>
      </c>
      <c r="AW14" s="39" t="s">
        <v>97</v>
      </c>
      <c r="AY14" s="80" t="s">
        <v>140</v>
      </c>
    </row>
    <row r="15" spans="2:51" ht="14.25" customHeight="1" x14ac:dyDescent="0.25">
      <c r="B15" s="40">
        <v>2.1666666666666701</v>
      </c>
      <c r="C15" s="40">
        <v>0.20833333333333301</v>
      </c>
      <c r="D15" s="102">
        <v>8</v>
      </c>
      <c r="E15" s="41">
        <f t="shared" si="0"/>
        <v>5.6338028169014089</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120</v>
      </c>
      <c r="P15" s="103">
        <v>119</v>
      </c>
      <c r="Q15" s="103">
        <v>8059323</v>
      </c>
      <c r="R15" s="46">
        <f t="shared" si="4"/>
        <v>4495</v>
      </c>
      <c r="S15" s="47">
        <f t="shared" si="5"/>
        <v>107.88</v>
      </c>
      <c r="T15" s="47">
        <f t="shared" si="6"/>
        <v>4.4950000000000001</v>
      </c>
      <c r="U15" s="104">
        <v>9.5</v>
      </c>
      <c r="V15" s="104">
        <f t="shared" si="7"/>
        <v>9.5</v>
      </c>
      <c r="W15" s="105" t="s">
        <v>131</v>
      </c>
      <c r="X15" s="107">
        <v>0</v>
      </c>
      <c r="Y15" s="107">
        <v>0</v>
      </c>
      <c r="Z15" s="107">
        <v>1026</v>
      </c>
      <c r="AA15" s="107">
        <v>1185</v>
      </c>
      <c r="AB15" s="107">
        <v>1026</v>
      </c>
      <c r="AC15" s="48" t="s">
        <v>90</v>
      </c>
      <c r="AD15" s="48" t="s">
        <v>90</v>
      </c>
      <c r="AE15" s="48" t="s">
        <v>90</v>
      </c>
      <c r="AF15" s="106" t="s">
        <v>90</v>
      </c>
      <c r="AG15" s="112">
        <v>48092820</v>
      </c>
      <c r="AH15" s="49">
        <f t="shared" si="9"/>
        <v>1134</v>
      </c>
      <c r="AI15" s="50">
        <f t="shared" si="8"/>
        <v>252.28031145717463</v>
      </c>
      <c r="AJ15" s="95">
        <v>0</v>
      </c>
      <c r="AK15" s="95">
        <v>0</v>
      </c>
      <c r="AL15" s="95">
        <v>1</v>
      </c>
      <c r="AM15" s="95">
        <v>1</v>
      </c>
      <c r="AN15" s="95">
        <v>1</v>
      </c>
      <c r="AO15" s="95">
        <v>0.7</v>
      </c>
      <c r="AP15" s="107">
        <v>10987618</v>
      </c>
      <c r="AQ15" s="107">
        <f>AP15-AP14</f>
        <v>420</v>
      </c>
      <c r="AR15" s="51"/>
      <c r="AS15" s="52" t="s">
        <v>113</v>
      </c>
      <c r="AV15" s="39" t="s">
        <v>98</v>
      </c>
      <c r="AW15" s="39" t="s">
        <v>99</v>
      </c>
      <c r="AY15" s="94"/>
    </row>
    <row r="16" spans="2:51" x14ac:dyDescent="0.25">
      <c r="B16" s="40">
        <v>2.2083333333333299</v>
      </c>
      <c r="C16" s="40">
        <v>0.25</v>
      </c>
      <c r="D16" s="102">
        <v>9</v>
      </c>
      <c r="E16" s="41">
        <f t="shared" si="0"/>
        <v>6.3380281690140849</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143</v>
      </c>
      <c r="P16" s="103">
        <v>138</v>
      </c>
      <c r="Q16" s="103">
        <v>8064466</v>
      </c>
      <c r="R16" s="46">
        <f t="shared" si="4"/>
        <v>5143</v>
      </c>
      <c r="S16" s="47">
        <f t="shared" si="5"/>
        <v>123.432</v>
      </c>
      <c r="T16" s="47">
        <f t="shared" si="6"/>
        <v>5.1429999999999998</v>
      </c>
      <c r="U16" s="104">
        <v>9.5</v>
      </c>
      <c r="V16" s="104">
        <f t="shared" si="7"/>
        <v>9.5</v>
      </c>
      <c r="W16" s="105" t="s">
        <v>131</v>
      </c>
      <c r="X16" s="107">
        <v>0</v>
      </c>
      <c r="Y16" s="107">
        <v>0</v>
      </c>
      <c r="Z16" s="107">
        <v>1187</v>
      </c>
      <c r="AA16" s="107">
        <v>1185</v>
      </c>
      <c r="AB16" s="107">
        <v>1166</v>
      </c>
      <c r="AC16" s="48" t="s">
        <v>90</v>
      </c>
      <c r="AD16" s="48" t="s">
        <v>90</v>
      </c>
      <c r="AE16" s="48" t="s">
        <v>90</v>
      </c>
      <c r="AF16" s="106" t="s">
        <v>90</v>
      </c>
      <c r="AG16" s="112">
        <v>48093852</v>
      </c>
      <c r="AH16" s="49">
        <f t="shared" si="9"/>
        <v>1032</v>
      </c>
      <c r="AI16" s="50">
        <f t="shared" si="8"/>
        <v>200.66109274742368</v>
      </c>
      <c r="AJ16" s="95">
        <v>0</v>
      </c>
      <c r="AK16" s="95">
        <v>0</v>
      </c>
      <c r="AL16" s="95">
        <v>1</v>
      </c>
      <c r="AM16" s="95">
        <v>1</v>
      </c>
      <c r="AN16" s="95">
        <v>1</v>
      </c>
      <c r="AO16" s="95">
        <v>0</v>
      </c>
      <c r="AP16" s="107">
        <v>10987618</v>
      </c>
      <c r="AQ16" s="107">
        <f>AP16-AP15</f>
        <v>0</v>
      </c>
      <c r="AR16" s="53">
        <v>1.1399999999999999</v>
      </c>
      <c r="AS16" s="52" t="s">
        <v>101</v>
      </c>
      <c r="AV16" s="39" t="s">
        <v>102</v>
      </c>
      <c r="AW16" s="39" t="s">
        <v>103</v>
      </c>
      <c r="AY16" s="94"/>
    </row>
    <row r="17" spans="1:51" x14ac:dyDescent="0.25">
      <c r="B17" s="40">
        <v>2.25</v>
      </c>
      <c r="C17" s="40">
        <v>0.29166666666666702</v>
      </c>
      <c r="D17" s="102">
        <v>9</v>
      </c>
      <c r="E17" s="41">
        <f t="shared" si="0"/>
        <v>6.3380281690140849</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145</v>
      </c>
      <c r="P17" s="103">
        <v>142</v>
      </c>
      <c r="Q17" s="103">
        <v>8070482</v>
      </c>
      <c r="R17" s="46">
        <f t="shared" si="4"/>
        <v>6016</v>
      </c>
      <c r="S17" s="47">
        <f t="shared" si="5"/>
        <v>144.38399999999999</v>
      </c>
      <c r="T17" s="47">
        <f t="shared" si="6"/>
        <v>6.016</v>
      </c>
      <c r="U17" s="104">
        <v>9.5</v>
      </c>
      <c r="V17" s="104">
        <f t="shared" si="7"/>
        <v>9.5</v>
      </c>
      <c r="W17" s="105" t="s">
        <v>131</v>
      </c>
      <c r="X17" s="107">
        <v>0</v>
      </c>
      <c r="Y17" s="107">
        <v>0</v>
      </c>
      <c r="Z17" s="107">
        <v>1187</v>
      </c>
      <c r="AA17" s="107">
        <v>1185</v>
      </c>
      <c r="AB17" s="107">
        <v>1187</v>
      </c>
      <c r="AC17" s="48" t="s">
        <v>90</v>
      </c>
      <c r="AD17" s="48" t="s">
        <v>90</v>
      </c>
      <c r="AE17" s="48" t="s">
        <v>90</v>
      </c>
      <c r="AF17" s="106" t="s">
        <v>90</v>
      </c>
      <c r="AG17" s="112">
        <v>48095148</v>
      </c>
      <c r="AH17" s="49">
        <f t="shared" si="9"/>
        <v>1296</v>
      </c>
      <c r="AI17" s="50">
        <f t="shared" si="8"/>
        <v>215.42553191489361</v>
      </c>
      <c r="AJ17" s="95">
        <v>0</v>
      </c>
      <c r="AK17" s="95">
        <v>0</v>
      </c>
      <c r="AL17" s="95">
        <v>1</v>
      </c>
      <c r="AM17" s="95">
        <v>1</v>
      </c>
      <c r="AN17" s="95">
        <v>1</v>
      </c>
      <c r="AO17" s="95">
        <v>0</v>
      </c>
      <c r="AP17" s="107">
        <v>10987618</v>
      </c>
      <c r="AQ17" s="107">
        <f t="shared" si="1"/>
        <v>0</v>
      </c>
      <c r="AR17" s="51"/>
      <c r="AS17" s="52" t="s">
        <v>101</v>
      </c>
      <c r="AT17" s="54"/>
      <c r="AV17" s="39" t="s">
        <v>104</v>
      </c>
      <c r="AW17" s="39" t="s">
        <v>105</v>
      </c>
      <c r="AY17" s="97"/>
    </row>
    <row r="18" spans="1:51" x14ac:dyDescent="0.25">
      <c r="B18" s="40">
        <v>2.2916666666666701</v>
      </c>
      <c r="C18" s="40">
        <v>0.33333333333333298</v>
      </c>
      <c r="D18" s="102">
        <v>8</v>
      </c>
      <c r="E18" s="41">
        <f t="shared" si="0"/>
        <v>5.6338028169014089</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140</v>
      </c>
      <c r="P18" s="103">
        <v>146</v>
      </c>
      <c r="Q18" s="103">
        <v>8076604</v>
      </c>
      <c r="R18" s="46">
        <f t="shared" si="4"/>
        <v>6122</v>
      </c>
      <c r="S18" s="47">
        <f t="shared" si="5"/>
        <v>146.928</v>
      </c>
      <c r="T18" s="47">
        <f t="shared" si="6"/>
        <v>6.1219999999999999</v>
      </c>
      <c r="U18" s="104">
        <v>9.3000000000000007</v>
      </c>
      <c r="V18" s="104">
        <f t="shared" si="7"/>
        <v>9.3000000000000007</v>
      </c>
      <c r="W18" s="105" t="s">
        <v>127</v>
      </c>
      <c r="X18" s="107">
        <v>1027</v>
      </c>
      <c r="Y18" s="107">
        <v>0</v>
      </c>
      <c r="Z18" s="107">
        <v>1186</v>
      </c>
      <c r="AA18" s="107">
        <v>1185</v>
      </c>
      <c r="AB18" s="107">
        <v>1186</v>
      </c>
      <c r="AC18" s="48" t="s">
        <v>90</v>
      </c>
      <c r="AD18" s="48" t="s">
        <v>90</v>
      </c>
      <c r="AE18" s="48" t="s">
        <v>90</v>
      </c>
      <c r="AF18" s="106" t="s">
        <v>90</v>
      </c>
      <c r="AG18" s="112">
        <v>48096500</v>
      </c>
      <c r="AH18" s="49">
        <f t="shared" si="9"/>
        <v>1352</v>
      </c>
      <c r="AI18" s="50">
        <f t="shared" si="8"/>
        <v>220.84286180986606</v>
      </c>
      <c r="AJ18" s="95">
        <v>1</v>
      </c>
      <c r="AK18" s="95">
        <v>0</v>
      </c>
      <c r="AL18" s="95">
        <v>1</v>
      </c>
      <c r="AM18" s="95">
        <v>1</v>
      </c>
      <c r="AN18" s="95">
        <v>1</v>
      </c>
      <c r="AO18" s="95">
        <v>0</v>
      </c>
      <c r="AP18" s="107">
        <v>10987618</v>
      </c>
      <c r="AQ18" s="107">
        <f t="shared" si="1"/>
        <v>0</v>
      </c>
      <c r="AR18" s="51"/>
      <c r="AS18" s="52" t="s">
        <v>101</v>
      </c>
      <c r="AV18" s="39" t="s">
        <v>106</v>
      </c>
      <c r="AW18" s="39" t="s">
        <v>107</v>
      </c>
      <c r="AY18" s="97"/>
    </row>
    <row r="19" spans="1:51" x14ac:dyDescent="0.25">
      <c r="A19" s="94" t="s">
        <v>130</v>
      </c>
      <c r="B19" s="40">
        <v>2.3333333333333299</v>
      </c>
      <c r="C19" s="40">
        <v>0.375</v>
      </c>
      <c r="D19" s="102">
        <v>8</v>
      </c>
      <c r="E19" s="41">
        <f t="shared" si="0"/>
        <v>5.6338028169014089</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139</v>
      </c>
      <c r="P19" s="103">
        <v>148</v>
      </c>
      <c r="Q19" s="103">
        <v>8082818</v>
      </c>
      <c r="R19" s="46">
        <f t="shared" si="4"/>
        <v>6214</v>
      </c>
      <c r="S19" s="47">
        <f t="shared" si="5"/>
        <v>149.136</v>
      </c>
      <c r="T19" s="47">
        <f t="shared" si="6"/>
        <v>6.2140000000000004</v>
      </c>
      <c r="U19" s="104">
        <v>8.6999999999999993</v>
      </c>
      <c r="V19" s="104">
        <f t="shared" si="7"/>
        <v>8.6999999999999993</v>
      </c>
      <c r="W19" s="105" t="s">
        <v>127</v>
      </c>
      <c r="X19" s="107">
        <v>1026</v>
      </c>
      <c r="Y19" s="107">
        <v>0</v>
      </c>
      <c r="Z19" s="107">
        <v>1187</v>
      </c>
      <c r="AA19" s="107">
        <v>1185</v>
      </c>
      <c r="AB19" s="107">
        <v>1187</v>
      </c>
      <c r="AC19" s="48" t="s">
        <v>90</v>
      </c>
      <c r="AD19" s="48" t="s">
        <v>90</v>
      </c>
      <c r="AE19" s="48" t="s">
        <v>90</v>
      </c>
      <c r="AF19" s="106" t="s">
        <v>90</v>
      </c>
      <c r="AG19" s="112">
        <v>48097876</v>
      </c>
      <c r="AH19" s="49">
        <f t="shared" si="9"/>
        <v>1376</v>
      </c>
      <c r="AI19" s="50">
        <f t="shared" si="8"/>
        <v>221.43546829739296</v>
      </c>
      <c r="AJ19" s="95">
        <v>1</v>
      </c>
      <c r="AK19" s="95">
        <v>0</v>
      </c>
      <c r="AL19" s="95">
        <v>1</v>
      </c>
      <c r="AM19" s="95">
        <v>1</v>
      </c>
      <c r="AN19" s="95">
        <v>1</v>
      </c>
      <c r="AO19" s="95">
        <v>0</v>
      </c>
      <c r="AP19" s="107">
        <v>10987618</v>
      </c>
      <c r="AQ19" s="107">
        <f t="shared" si="1"/>
        <v>0</v>
      </c>
      <c r="AR19" s="51"/>
      <c r="AS19" s="52" t="s">
        <v>101</v>
      </c>
      <c r="AV19" s="39" t="s">
        <v>108</v>
      </c>
      <c r="AW19" s="39" t="s">
        <v>109</v>
      </c>
      <c r="AY19" s="97"/>
    </row>
    <row r="20" spans="1:51" x14ac:dyDescent="0.25">
      <c r="B20" s="40">
        <v>2.375</v>
      </c>
      <c r="C20" s="40">
        <v>0.41666666666666669</v>
      </c>
      <c r="D20" s="102">
        <v>7</v>
      </c>
      <c r="E20" s="41">
        <f t="shared" si="0"/>
        <v>4.9295774647887329</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139</v>
      </c>
      <c r="P20" s="103">
        <v>149</v>
      </c>
      <c r="Q20" s="103">
        <v>8089166</v>
      </c>
      <c r="R20" s="46">
        <f t="shared" si="4"/>
        <v>6348</v>
      </c>
      <c r="S20" s="47">
        <f t="shared" si="5"/>
        <v>152.352</v>
      </c>
      <c r="T20" s="47">
        <f t="shared" si="6"/>
        <v>6.3479999999999999</v>
      </c>
      <c r="U20" s="104">
        <v>8.1</v>
      </c>
      <c r="V20" s="104">
        <f t="shared" si="7"/>
        <v>8.1</v>
      </c>
      <c r="W20" s="105" t="s">
        <v>127</v>
      </c>
      <c r="X20" s="107">
        <v>1027</v>
      </c>
      <c r="Y20" s="107">
        <v>0</v>
      </c>
      <c r="Z20" s="107">
        <v>1186</v>
      </c>
      <c r="AA20" s="107">
        <v>1185</v>
      </c>
      <c r="AB20" s="107">
        <v>1187</v>
      </c>
      <c r="AC20" s="48" t="s">
        <v>90</v>
      </c>
      <c r="AD20" s="48" t="s">
        <v>90</v>
      </c>
      <c r="AE20" s="48" t="s">
        <v>90</v>
      </c>
      <c r="AF20" s="106" t="s">
        <v>90</v>
      </c>
      <c r="AG20" s="112">
        <v>48099280</v>
      </c>
      <c r="AH20" s="49">
        <f t="shared" si="9"/>
        <v>1404</v>
      </c>
      <c r="AI20" s="50">
        <f t="shared" si="8"/>
        <v>221.17202268431004</v>
      </c>
      <c r="AJ20" s="95">
        <v>1</v>
      </c>
      <c r="AK20" s="95">
        <v>0</v>
      </c>
      <c r="AL20" s="95">
        <v>1</v>
      </c>
      <c r="AM20" s="95">
        <v>1</v>
      </c>
      <c r="AN20" s="95">
        <v>1</v>
      </c>
      <c r="AO20" s="95">
        <v>0</v>
      </c>
      <c r="AP20" s="107">
        <v>10987618</v>
      </c>
      <c r="AQ20" s="107">
        <f t="shared" si="1"/>
        <v>0</v>
      </c>
      <c r="AR20" s="53">
        <v>1.05</v>
      </c>
      <c r="AS20" s="52" t="s">
        <v>130</v>
      </c>
      <c r="AY20" s="97"/>
    </row>
    <row r="21" spans="1:51" x14ac:dyDescent="0.25">
      <c r="B21" s="40">
        <v>2.4166666666666701</v>
      </c>
      <c r="C21" s="40">
        <v>0.45833333333333298</v>
      </c>
      <c r="D21" s="102">
        <v>6</v>
      </c>
      <c r="E21" s="41">
        <f t="shared" si="0"/>
        <v>4.2253521126760569</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135</v>
      </c>
      <c r="P21" s="103">
        <v>150</v>
      </c>
      <c r="Q21" s="103">
        <v>8095394</v>
      </c>
      <c r="R21" s="46">
        <f t="shared" si="4"/>
        <v>6228</v>
      </c>
      <c r="S21" s="47">
        <f t="shared" si="5"/>
        <v>149.47200000000001</v>
      </c>
      <c r="T21" s="47">
        <f t="shared" si="6"/>
        <v>6.2279999999999998</v>
      </c>
      <c r="U21" s="104">
        <v>7.4</v>
      </c>
      <c r="V21" s="104">
        <f t="shared" si="7"/>
        <v>7.4</v>
      </c>
      <c r="W21" s="105" t="s">
        <v>127</v>
      </c>
      <c r="X21" s="107">
        <v>1078</v>
      </c>
      <c r="Y21" s="107">
        <v>0</v>
      </c>
      <c r="Z21" s="107">
        <v>1188</v>
      </c>
      <c r="AA21" s="107">
        <v>1185</v>
      </c>
      <c r="AB21" s="107">
        <v>1187</v>
      </c>
      <c r="AC21" s="48" t="s">
        <v>90</v>
      </c>
      <c r="AD21" s="48" t="s">
        <v>90</v>
      </c>
      <c r="AE21" s="48" t="s">
        <v>90</v>
      </c>
      <c r="AF21" s="106" t="s">
        <v>90</v>
      </c>
      <c r="AG21" s="112">
        <v>48100684</v>
      </c>
      <c r="AH21" s="49">
        <f t="shared" si="9"/>
        <v>1404</v>
      </c>
      <c r="AI21" s="50">
        <f t="shared" si="8"/>
        <v>225.4335260115607</v>
      </c>
      <c r="AJ21" s="95">
        <v>1</v>
      </c>
      <c r="AK21" s="95">
        <v>0</v>
      </c>
      <c r="AL21" s="95">
        <v>1</v>
      </c>
      <c r="AM21" s="95">
        <v>1</v>
      </c>
      <c r="AN21" s="95">
        <v>1</v>
      </c>
      <c r="AO21" s="95">
        <v>0</v>
      </c>
      <c r="AP21" s="107">
        <v>10987618</v>
      </c>
      <c r="AQ21" s="107">
        <f t="shared" si="1"/>
        <v>0</v>
      </c>
      <c r="AR21" s="51"/>
      <c r="AS21" s="52" t="s">
        <v>101</v>
      </c>
      <c r="AY21" s="97"/>
    </row>
    <row r="22" spans="1:51" x14ac:dyDescent="0.25">
      <c r="A22" s="94" t="s">
        <v>138</v>
      </c>
      <c r="B22" s="40">
        <v>2.4583333333333299</v>
      </c>
      <c r="C22" s="40">
        <v>0.5</v>
      </c>
      <c r="D22" s="102">
        <v>6</v>
      </c>
      <c r="E22" s="41">
        <f t="shared" si="0"/>
        <v>4.2253521126760569</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131</v>
      </c>
      <c r="P22" s="103">
        <v>144</v>
      </c>
      <c r="Q22" s="103">
        <v>8101228</v>
      </c>
      <c r="R22" s="46">
        <f t="shared" si="4"/>
        <v>5834</v>
      </c>
      <c r="S22" s="47">
        <f t="shared" si="5"/>
        <v>140.01599999999999</v>
      </c>
      <c r="T22" s="47">
        <f t="shared" si="6"/>
        <v>5.8339999999999996</v>
      </c>
      <c r="U22" s="104">
        <v>6.6</v>
      </c>
      <c r="V22" s="104">
        <f t="shared" si="7"/>
        <v>6.6</v>
      </c>
      <c r="W22" s="105" t="s">
        <v>127</v>
      </c>
      <c r="X22" s="107">
        <v>1078</v>
      </c>
      <c r="Y22" s="107">
        <v>0</v>
      </c>
      <c r="Z22" s="107">
        <v>1187</v>
      </c>
      <c r="AA22" s="107">
        <v>1185</v>
      </c>
      <c r="AB22" s="107">
        <v>1188</v>
      </c>
      <c r="AC22" s="48" t="s">
        <v>90</v>
      </c>
      <c r="AD22" s="48" t="s">
        <v>90</v>
      </c>
      <c r="AE22" s="48" t="s">
        <v>90</v>
      </c>
      <c r="AF22" s="106" t="s">
        <v>90</v>
      </c>
      <c r="AG22" s="112">
        <v>48102012</v>
      </c>
      <c r="AH22" s="49">
        <f t="shared" si="9"/>
        <v>1328</v>
      </c>
      <c r="AI22" s="50">
        <f t="shared" si="8"/>
        <v>227.63112787110046</v>
      </c>
      <c r="AJ22" s="95">
        <v>1</v>
      </c>
      <c r="AK22" s="95">
        <v>0</v>
      </c>
      <c r="AL22" s="95">
        <v>1</v>
      </c>
      <c r="AM22" s="95">
        <v>1</v>
      </c>
      <c r="AN22" s="95">
        <v>1</v>
      </c>
      <c r="AO22" s="95">
        <v>0</v>
      </c>
      <c r="AP22" s="107">
        <v>10987618</v>
      </c>
      <c r="AQ22" s="107">
        <f t="shared" si="1"/>
        <v>0</v>
      </c>
      <c r="AR22" s="51"/>
      <c r="AS22" s="52" t="s">
        <v>101</v>
      </c>
      <c r="AV22" s="55" t="s">
        <v>110</v>
      </c>
      <c r="AY22" s="97"/>
    </row>
    <row r="23" spans="1:51" x14ac:dyDescent="0.25">
      <c r="B23" s="40">
        <v>2.5</v>
      </c>
      <c r="C23" s="40">
        <v>0.54166666666666696</v>
      </c>
      <c r="D23" s="102">
        <v>5</v>
      </c>
      <c r="E23" s="41">
        <f t="shared" si="0"/>
        <v>3.5211267605633805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130</v>
      </c>
      <c r="P23" s="103">
        <v>143</v>
      </c>
      <c r="Q23" s="103">
        <v>8107306</v>
      </c>
      <c r="R23" s="46">
        <f t="shared" si="4"/>
        <v>6078</v>
      </c>
      <c r="S23" s="47">
        <f t="shared" si="5"/>
        <v>145.87200000000001</v>
      </c>
      <c r="T23" s="47">
        <f t="shared" si="6"/>
        <v>6.0780000000000003</v>
      </c>
      <c r="U23" s="104">
        <v>5.9</v>
      </c>
      <c r="V23" s="104">
        <f t="shared" si="7"/>
        <v>5.9</v>
      </c>
      <c r="W23" s="105" t="s">
        <v>127</v>
      </c>
      <c r="X23" s="107">
        <v>1078</v>
      </c>
      <c r="Y23" s="107">
        <v>0</v>
      </c>
      <c r="Z23" s="107">
        <v>1186</v>
      </c>
      <c r="AA23" s="107">
        <v>1185</v>
      </c>
      <c r="AB23" s="107">
        <v>1187</v>
      </c>
      <c r="AC23" s="48" t="s">
        <v>90</v>
      </c>
      <c r="AD23" s="48" t="s">
        <v>90</v>
      </c>
      <c r="AE23" s="48" t="s">
        <v>90</v>
      </c>
      <c r="AF23" s="106" t="s">
        <v>90</v>
      </c>
      <c r="AG23" s="112">
        <v>48103404</v>
      </c>
      <c r="AH23" s="49">
        <f t="shared" si="9"/>
        <v>1392</v>
      </c>
      <c r="AI23" s="50">
        <f t="shared" si="8"/>
        <v>229.02270483711746</v>
      </c>
      <c r="AJ23" s="95">
        <v>1</v>
      </c>
      <c r="AK23" s="95">
        <v>0</v>
      </c>
      <c r="AL23" s="95">
        <v>1</v>
      </c>
      <c r="AM23" s="95">
        <v>1</v>
      </c>
      <c r="AN23" s="95">
        <v>1</v>
      </c>
      <c r="AO23" s="95">
        <v>0</v>
      </c>
      <c r="AP23" s="107">
        <v>10987618</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130</v>
      </c>
      <c r="P24" s="103">
        <v>145</v>
      </c>
      <c r="Q24" s="103">
        <v>8113321</v>
      </c>
      <c r="R24" s="46">
        <f t="shared" si="4"/>
        <v>6015</v>
      </c>
      <c r="S24" s="47">
        <f t="shared" si="5"/>
        <v>144.36000000000001</v>
      </c>
      <c r="T24" s="47">
        <f t="shared" si="6"/>
        <v>6.0149999999999997</v>
      </c>
      <c r="U24" s="104">
        <v>5.2</v>
      </c>
      <c r="V24" s="104">
        <f t="shared" si="7"/>
        <v>5.2</v>
      </c>
      <c r="W24" s="105" t="s">
        <v>127</v>
      </c>
      <c r="X24" s="107">
        <v>1076</v>
      </c>
      <c r="Y24" s="107">
        <v>0</v>
      </c>
      <c r="Z24" s="107">
        <v>1186</v>
      </c>
      <c r="AA24" s="107">
        <v>1185</v>
      </c>
      <c r="AB24" s="107">
        <v>1188</v>
      </c>
      <c r="AC24" s="48" t="s">
        <v>90</v>
      </c>
      <c r="AD24" s="48" t="s">
        <v>90</v>
      </c>
      <c r="AE24" s="48" t="s">
        <v>90</v>
      </c>
      <c r="AF24" s="106" t="s">
        <v>90</v>
      </c>
      <c r="AG24" s="112">
        <v>48104812</v>
      </c>
      <c r="AH24" s="49">
        <f>IF(ISBLANK(AG24),"-",AG24-AG23)</f>
        <v>1408</v>
      </c>
      <c r="AI24" s="50">
        <f t="shared" si="8"/>
        <v>234.08146300914382</v>
      </c>
      <c r="AJ24" s="95">
        <v>1</v>
      </c>
      <c r="AK24" s="95">
        <v>0</v>
      </c>
      <c r="AL24" s="95">
        <v>1</v>
      </c>
      <c r="AM24" s="95">
        <v>1</v>
      </c>
      <c r="AN24" s="95">
        <v>1</v>
      </c>
      <c r="AO24" s="95">
        <v>0</v>
      </c>
      <c r="AP24" s="107">
        <v>10987618</v>
      </c>
      <c r="AQ24" s="107">
        <f t="shared" si="1"/>
        <v>0</v>
      </c>
      <c r="AR24" s="53">
        <v>1.26</v>
      </c>
      <c r="AS24" s="52" t="s">
        <v>113</v>
      </c>
      <c r="AV24" s="58" t="s">
        <v>29</v>
      </c>
      <c r="AW24" s="58">
        <v>14.7</v>
      </c>
      <c r="AY24" s="97"/>
    </row>
    <row r="25" spans="1:51" x14ac:dyDescent="0.25">
      <c r="B25" s="40">
        <v>2.5833333333333299</v>
      </c>
      <c r="C25" s="40">
        <v>0.625</v>
      </c>
      <c r="D25" s="102">
        <v>5</v>
      </c>
      <c r="E25" s="41">
        <f t="shared" si="0"/>
        <v>3.5211267605633805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130</v>
      </c>
      <c r="P25" s="103">
        <v>140</v>
      </c>
      <c r="Q25" s="103">
        <v>8119248</v>
      </c>
      <c r="R25" s="46">
        <f t="shared" si="4"/>
        <v>5927</v>
      </c>
      <c r="S25" s="47">
        <f t="shared" si="5"/>
        <v>142.24799999999999</v>
      </c>
      <c r="T25" s="47">
        <f t="shared" si="6"/>
        <v>5.9269999999999996</v>
      </c>
      <c r="U25" s="104">
        <v>4.5999999999999996</v>
      </c>
      <c r="V25" s="104">
        <f t="shared" si="7"/>
        <v>4.5999999999999996</v>
      </c>
      <c r="W25" s="105" t="s">
        <v>127</v>
      </c>
      <c r="X25" s="107">
        <v>1056</v>
      </c>
      <c r="Y25" s="107">
        <v>0</v>
      </c>
      <c r="Z25" s="107">
        <v>1187</v>
      </c>
      <c r="AA25" s="107">
        <v>1185</v>
      </c>
      <c r="AB25" s="107">
        <v>1186</v>
      </c>
      <c r="AC25" s="48" t="s">
        <v>90</v>
      </c>
      <c r="AD25" s="48" t="s">
        <v>90</v>
      </c>
      <c r="AE25" s="48" t="s">
        <v>90</v>
      </c>
      <c r="AF25" s="106" t="s">
        <v>90</v>
      </c>
      <c r="AG25" s="112">
        <v>48106188</v>
      </c>
      <c r="AH25" s="49">
        <f t="shared" si="9"/>
        <v>1376</v>
      </c>
      <c r="AI25" s="50">
        <f t="shared" si="8"/>
        <v>232.15792137675047</v>
      </c>
      <c r="AJ25" s="95">
        <v>1</v>
      </c>
      <c r="AK25" s="95">
        <v>0</v>
      </c>
      <c r="AL25" s="95">
        <v>1</v>
      </c>
      <c r="AM25" s="95">
        <v>1</v>
      </c>
      <c r="AN25" s="95">
        <v>1</v>
      </c>
      <c r="AO25" s="95">
        <v>0</v>
      </c>
      <c r="AP25" s="107">
        <v>10987618</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135</v>
      </c>
      <c r="P26" s="103">
        <v>144</v>
      </c>
      <c r="Q26" s="103">
        <v>8125047</v>
      </c>
      <c r="R26" s="46">
        <f t="shared" si="4"/>
        <v>5799</v>
      </c>
      <c r="S26" s="47">
        <f t="shared" si="5"/>
        <v>139.17599999999999</v>
      </c>
      <c r="T26" s="47">
        <f t="shared" si="6"/>
        <v>5.7990000000000004</v>
      </c>
      <c r="U26" s="104">
        <v>4.0999999999999996</v>
      </c>
      <c r="V26" s="104">
        <f t="shared" si="7"/>
        <v>4.0999999999999996</v>
      </c>
      <c r="W26" s="105" t="s">
        <v>127</v>
      </c>
      <c r="X26" s="107">
        <v>1047</v>
      </c>
      <c r="Y26" s="107">
        <v>0</v>
      </c>
      <c r="Z26" s="107">
        <v>1187</v>
      </c>
      <c r="AA26" s="107">
        <v>1185</v>
      </c>
      <c r="AB26" s="107">
        <v>1187</v>
      </c>
      <c r="AC26" s="48" t="s">
        <v>90</v>
      </c>
      <c r="AD26" s="48" t="s">
        <v>90</v>
      </c>
      <c r="AE26" s="48" t="s">
        <v>90</v>
      </c>
      <c r="AF26" s="106" t="s">
        <v>90</v>
      </c>
      <c r="AG26" s="112">
        <v>48107532</v>
      </c>
      <c r="AH26" s="49">
        <f t="shared" si="9"/>
        <v>1344</v>
      </c>
      <c r="AI26" s="50">
        <f t="shared" si="8"/>
        <v>231.76409725814793</v>
      </c>
      <c r="AJ26" s="95">
        <v>1</v>
      </c>
      <c r="AK26" s="95">
        <v>0</v>
      </c>
      <c r="AL26" s="95">
        <v>1</v>
      </c>
      <c r="AM26" s="95">
        <v>1</v>
      </c>
      <c r="AN26" s="95">
        <v>1</v>
      </c>
      <c r="AO26" s="95">
        <v>0</v>
      </c>
      <c r="AP26" s="107">
        <v>10987618</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134</v>
      </c>
      <c r="P27" s="103">
        <v>143</v>
      </c>
      <c r="Q27" s="103">
        <v>8131024</v>
      </c>
      <c r="R27" s="46">
        <f t="shared" si="4"/>
        <v>5977</v>
      </c>
      <c r="S27" s="47">
        <f t="shared" si="5"/>
        <v>143.44800000000001</v>
      </c>
      <c r="T27" s="47">
        <f t="shared" si="6"/>
        <v>5.9770000000000003</v>
      </c>
      <c r="U27" s="104">
        <v>3.5</v>
      </c>
      <c r="V27" s="104">
        <f t="shared" si="7"/>
        <v>3.5</v>
      </c>
      <c r="W27" s="105" t="s">
        <v>127</v>
      </c>
      <c r="X27" s="107">
        <v>1068</v>
      </c>
      <c r="Y27" s="107">
        <v>0</v>
      </c>
      <c r="Z27" s="107">
        <v>1187</v>
      </c>
      <c r="AA27" s="107">
        <v>1185</v>
      </c>
      <c r="AB27" s="107">
        <v>1187</v>
      </c>
      <c r="AC27" s="48" t="s">
        <v>90</v>
      </c>
      <c r="AD27" s="48" t="s">
        <v>90</v>
      </c>
      <c r="AE27" s="48" t="s">
        <v>90</v>
      </c>
      <c r="AF27" s="106" t="s">
        <v>90</v>
      </c>
      <c r="AG27" s="112">
        <v>48108908</v>
      </c>
      <c r="AH27" s="49">
        <f t="shared" si="9"/>
        <v>1376</v>
      </c>
      <c r="AI27" s="50">
        <f t="shared" si="8"/>
        <v>230.21582733812949</v>
      </c>
      <c r="AJ27" s="95">
        <v>1</v>
      </c>
      <c r="AK27" s="95">
        <v>0</v>
      </c>
      <c r="AL27" s="95">
        <v>1</v>
      </c>
      <c r="AM27" s="95">
        <v>1</v>
      </c>
      <c r="AN27" s="95">
        <v>1</v>
      </c>
      <c r="AO27" s="95">
        <v>0</v>
      </c>
      <c r="AP27" s="107">
        <v>10987618</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134</v>
      </c>
      <c r="P28" s="103">
        <v>140</v>
      </c>
      <c r="Q28" s="103">
        <v>8136949</v>
      </c>
      <c r="R28" s="46">
        <f t="shared" si="4"/>
        <v>5925</v>
      </c>
      <c r="S28" s="47">
        <f t="shared" si="5"/>
        <v>142.19999999999999</v>
      </c>
      <c r="T28" s="47">
        <f t="shared" si="6"/>
        <v>5.9249999999999998</v>
      </c>
      <c r="U28" s="104">
        <v>2.9</v>
      </c>
      <c r="V28" s="104">
        <f t="shared" si="7"/>
        <v>2.9</v>
      </c>
      <c r="W28" s="105" t="s">
        <v>127</v>
      </c>
      <c r="X28" s="107">
        <v>1066</v>
      </c>
      <c r="Y28" s="107">
        <v>0</v>
      </c>
      <c r="Z28" s="107">
        <v>1187</v>
      </c>
      <c r="AA28" s="107">
        <v>1185</v>
      </c>
      <c r="AB28" s="107">
        <v>1187</v>
      </c>
      <c r="AC28" s="48" t="s">
        <v>90</v>
      </c>
      <c r="AD28" s="48" t="s">
        <v>90</v>
      </c>
      <c r="AE28" s="48" t="s">
        <v>90</v>
      </c>
      <c r="AF28" s="106" t="s">
        <v>90</v>
      </c>
      <c r="AG28" s="112">
        <v>48110276</v>
      </c>
      <c r="AH28" s="49">
        <f t="shared" si="9"/>
        <v>1368</v>
      </c>
      <c r="AI28" s="50">
        <f t="shared" si="8"/>
        <v>230.8860759493671</v>
      </c>
      <c r="AJ28" s="95">
        <v>1</v>
      </c>
      <c r="AK28" s="95">
        <v>0</v>
      </c>
      <c r="AL28" s="95">
        <v>1</v>
      </c>
      <c r="AM28" s="95">
        <v>1</v>
      </c>
      <c r="AN28" s="95">
        <v>1</v>
      </c>
      <c r="AO28" s="95">
        <v>0</v>
      </c>
      <c r="AP28" s="107">
        <v>10987618</v>
      </c>
      <c r="AQ28" s="107">
        <f t="shared" si="1"/>
        <v>0</v>
      </c>
      <c r="AR28" s="53">
        <v>1.18</v>
      </c>
      <c r="AS28" s="52" t="s">
        <v>113</v>
      </c>
      <c r="AV28" s="58" t="s">
        <v>116</v>
      </c>
      <c r="AW28" s="58">
        <v>101.325</v>
      </c>
      <c r="AY28" s="97"/>
    </row>
    <row r="29" spans="1:51" x14ac:dyDescent="0.25">
      <c r="A29" s="94" t="s">
        <v>130</v>
      </c>
      <c r="B29" s="40">
        <v>2.75</v>
      </c>
      <c r="C29" s="40">
        <v>0.79166666666666896</v>
      </c>
      <c r="D29" s="102">
        <v>4</v>
      </c>
      <c r="E29" s="41">
        <f t="shared" si="0"/>
        <v>2.8169014084507045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135</v>
      </c>
      <c r="P29" s="103">
        <v>141</v>
      </c>
      <c r="Q29" s="103">
        <v>8142887</v>
      </c>
      <c r="R29" s="46">
        <f t="shared" si="4"/>
        <v>5938</v>
      </c>
      <c r="S29" s="47">
        <f t="shared" si="5"/>
        <v>142.512</v>
      </c>
      <c r="T29" s="47">
        <f t="shared" si="6"/>
        <v>5.9379999999999997</v>
      </c>
      <c r="U29" s="104">
        <v>2.5</v>
      </c>
      <c r="V29" s="104">
        <f t="shared" si="7"/>
        <v>2.5</v>
      </c>
      <c r="W29" s="105" t="s">
        <v>127</v>
      </c>
      <c r="X29" s="107">
        <v>1036</v>
      </c>
      <c r="Y29" s="107">
        <v>0</v>
      </c>
      <c r="Z29" s="107">
        <v>1187</v>
      </c>
      <c r="AA29" s="107">
        <v>1185</v>
      </c>
      <c r="AB29" s="107">
        <v>1187</v>
      </c>
      <c r="AC29" s="48" t="s">
        <v>90</v>
      </c>
      <c r="AD29" s="48" t="s">
        <v>90</v>
      </c>
      <c r="AE29" s="48" t="s">
        <v>90</v>
      </c>
      <c r="AF29" s="106" t="s">
        <v>90</v>
      </c>
      <c r="AG29" s="112">
        <v>48111636</v>
      </c>
      <c r="AH29" s="49">
        <f t="shared" si="9"/>
        <v>1360</v>
      </c>
      <c r="AI29" s="50">
        <f t="shared" si="8"/>
        <v>229.03334456045809</v>
      </c>
      <c r="AJ29" s="95">
        <v>1</v>
      </c>
      <c r="AK29" s="95">
        <v>0</v>
      </c>
      <c r="AL29" s="95">
        <v>1</v>
      </c>
      <c r="AM29" s="95">
        <v>1</v>
      </c>
      <c r="AN29" s="95">
        <v>1</v>
      </c>
      <c r="AO29" s="95">
        <v>0</v>
      </c>
      <c r="AP29" s="107">
        <v>10987618</v>
      </c>
      <c r="AQ29" s="107">
        <f t="shared" si="1"/>
        <v>0</v>
      </c>
      <c r="AR29" s="51"/>
      <c r="AS29" s="52" t="s">
        <v>113</v>
      </c>
      <c r="AY29" s="97"/>
    </row>
    <row r="30" spans="1:51" x14ac:dyDescent="0.25">
      <c r="B30" s="40">
        <v>2.7916666666666701</v>
      </c>
      <c r="C30" s="40">
        <v>0.83333333333333703</v>
      </c>
      <c r="D30" s="102">
        <v>4</v>
      </c>
      <c r="E30" s="41">
        <f t="shared" si="0"/>
        <v>2.8169014084507045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133</v>
      </c>
      <c r="P30" s="103">
        <v>139</v>
      </c>
      <c r="Q30" s="103">
        <v>8148657</v>
      </c>
      <c r="R30" s="46">
        <f t="shared" si="4"/>
        <v>5770</v>
      </c>
      <c r="S30" s="47">
        <f t="shared" si="5"/>
        <v>138.47999999999999</v>
      </c>
      <c r="T30" s="47">
        <f t="shared" si="6"/>
        <v>5.77</v>
      </c>
      <c r="U30" s="104">
        <v>2.1</v>
      </c>
      <c r="V30" s="104">
        <f t="shared" si="7"/>
        <v>2.1</v>
      </c>
      <c r="W30" s="105" t="s">
        <v>127</v>
      </c>
      <c r="X30" s="107">
        <v>1036</v>
      </c>
      <c r="Y30" s="107">
        <v>0</v>
      </c>
      <c r="Z30" s="107">
        <v>1187</v>
      </c>
      <c r="AA30" s="107">
        <v>1185</v>
      </c>
      <c r="AB30" s="107">
        <v>1187</v>
      </c>
      <c r="AC30" s="48" t="s">
        <v>90</v>
      </c>
      <c r="AD30" s="48" t="s">
        <v>90</v>
      </c>
      <c r="AE30" s="48" t="s">
        <v>90</v>
      </c>
      <c r="AF30" s="106" t="s">
        <v>90</v>
      </c>
      <c r="AG30" s="112">
        <v>48112972</v>
      </c>
      <c r="AH30" s="49">
        <f t="shared" si="9"/>
        <v>1336</v>
      </c>
      <c r="AI30" s="50">
        <f t="shared" si="8"/>
        <v>231.54246100519933</v>
      </c>
      <c r="AJ30" s="95">
        <v>1</v>
      </c>
      <c r="AK30" s="95">
        <v>0</v>
      </c>
      <c r="AL30" s="95">
        <v>1</v>
      </c>
      <c r="AM30" s="95">
        <v>1</v>
      </c>
      <c r="AN30" s="95">
        <v>1</v>
      </c>
      <c r="AO30" s="95">
        <v>0</v>
      </c>
      <c r="AP30" s="107">
        <v>10987618</v>
      </c>
      <c r="AQ30" s="107">
        <f t="shared" si="1"/>
        <v>0</v>
      </c>
      <c r="AR30" s="51"/>
      <c r="AS30" s="52" t="s">
        <v>113</v>
      </c>
      <c r="AV30" s="223" t="s">
        <v>117</v>
      </c>
      <c r="AW30" s="223"/>
      <c r="AY30" s="97"/>
    </row>
    <row r="31" spans="1:51" x14ac:dyDescent="0.25">
      <c r="B31" s="40">
        <v>2.8333333333333299</v>
      </c>
      <c r="C31" s="40">
        <v>0.875000000000004</v>
      </c>
      <c r="D31" s="102">
        <v>4</v>
      </c>
      <c r="E31" s="41">
        <f t="shared" si="0"/>
        <v>2.8169014084507045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131</v>
      </c>
      <c r="P31" s="103">
        <v>141</v>
      </c>
      <c r="Q31" s="103">
        <v>8154457</v>
      </c>
      <c r="R31" s="46">
        <f t="shared" si="4"/>
        <v>5800</v>
      </c>
      <c r="S31" s="47">
        <f t="shared" si="5"/>
        <v>139.19999999999999</v>
      </c>
      <c r="T31" s="47">
        <f t="shared" si="6"/>
        <v>5.8</v>
      </c>
      <c r="U31" s="104">
        <v>1.6</v>
      </c>
      <c r="V31" s="104">
        <f t="shared" si="7"/>
        <v>1.6</v>
      </c>
      <c r="W31" s="105" t="s">
        <v>127</v>
      </c>
      <c r="X31" s="107">
        <v>1077</v>
      </c>
      <c r="Y31" s="107">
        <v>0</v>
      </c>
      <c r="Z31" s="107">
        <v>1187</v>
      </c>
      <c r="AA31" s="107">
        <v>1185</v>
      </c>
      <c r="AB31" s="107">
        <v>1187</v>
      </c>
      <c r="AC31" s="48" t="s">
        <v>90</v>
      </c>
      <c r="AD31" s="48" t="s">
        <v>90</v>
      </c>
      <c r="AE31" s="48" t="s">
        <v>90</v>
      </c>
      <c r="AF31" s="106" t="s">
        <v>90</v>
      </c>
      <c r="AG31" s="112">
        <v>48114332</v>
      </c>
      <c r="AH31" s="49">
        <f t="shared" si="9"/>
        <v>1360</v>
      </c>
      <c r="AI31" s="50">
        <f t="shared" si="8"/>
        <v>234.48275862068965</v>
      </c>
      <c r="AJ31" s="95">
        <v>1</v>
      </c>
      <c r="AK31" s="95">
        <v>0</v>
      </c>
      <c r="AL31" s="95">
        <v>1</v>
      </c>
      <c r="AM31" s="95">
        <v>1</v>
      </c>
      <c r="AN31" s="95">
        <v>1</v>
      </c>
      <c r="AO31" s="95">
        <v>0</v>
      </c>
      <c r="AP31" s="107">
        <v>10987618</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134</v>
      </c>
      <c r="P32" s="103">
        <v>132</v>
      </c>
      <c r="Q32" s="103">
        <v>8160146</v>
      </c>
      <c r="R32" s="46">
        <f t="shared" si="4"/>
        <v>5689</v>
      </c>
      <c r="S32" s="47">
        <f t="shared" si="5"/>
        <v>136.536</v>
      </c>
      <c r="T32" s="47">
        <f t="shared" si="6"/>
        <v>5.6890000000000001</v>
      </c>
      <c r="U32" s="104">
        <v>1.4</v>
      </c>
      <c r="V32" s="104">
        <f t="shared" si="7"/>
        <v>1.4</v>
      </c>
      <c r="W32" s="105" t="s">
        <v>127</v>
      </c>
      <c r="X32" s="107">
        <v>1076</v>
      </c>
      <c r="Y32" s="107">
        <v>0</v>
      </c>
      <c r="Z32" s="107">
        <v>1187</v>
      </c>
      <c r="AA32" s="107">
        <v>1185</v>
      </c>
      <c r="AB32" s="107">
        <v>1186</v>
      </c>
      <c r="AC32" s="48" t="s">
        <v>90</v>
      </c>
      <c r="AD32" s="48" t="s">
        <v>90</v>
      </c>
      <c r="AE32" s="48" t="s">
        <v>90</v>
      </c>
      <c r="AF32" s="106" t="s">
        <v>90</v>
      </c>
      <c r="AG32" s="112">
        <v>48115700</v>
      </c>
      <c r="AH32" s="49">
        <f t="shared" si="9"/>
        <v>1368</v>
      </c>
      <c r="AI32" s="50">
        <f t="shared" si="8"/>
        <v>240.46405343645631</v>
      </c>
      <c r="AJ32" s="95">
        <v>1</v>
      </c>
      <c r="AK32" s="95">
        <v>0</v>
      </c>
      <c r="AL32" s="95">
        <v>1</v>
      </c>
      <c r="AM32" s="95">
        <v>1</v>
      </c>
      <c r="AN32" s="95">
        <v>1</v>
      </c>
      <c r="AO32" s="95">
        <v>0</v>
      </c>
      <c r="AP32" s="107">
        <v>10987618</v>
      </c>
      <c r="AQ32" s="107">
        <f t="shared" si="1"/>
        <v>0</v>
      </c>
      <c r="AR32" s="53">
        <v>1.25</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136</v>
      </c>
      <c r="P33" s="103">
        <v>123</v>
      </c>
      <c r="Q33" s="103">
        <v>8165352</v>
      </c>
      <c r="R33" s="46">
        <f t="shared" si="4"/>
        <v>5206</v>
      </c>
      <c r="S33" s="47">
        <f t="shared" si="5"/>
        <v>124.944</v>
      </c>
      <c r="T33" s="47">
        <f t="shared" si="6"/>
        <v>5.2060000000000004</v>
      </c>
      <c r="U33" s="104">
        <v>1.8</v>
      </c>
      <c r="V33" s="104">
        <f t="shared" si="7"/>
        <v>1.8</v>
      </c>
      <c r="W33" s="105" t="s">
        <v>131</v>
      </c>
      <c r="X33" s="107">
        <v>0</v>
      </c>
      <c r="Y33" s="107">
        <v>0</v>
      </c>
      <c r="Z33" s="107">
        <v>1187</v>
      </c>
      <c r="AA33" s="107">
        <v>1185</v>
      </c>
      <c r="AB33" s="107">
        <v>1187</v>
      </c>
      <c r="AC33" s="48" t="s">
        <v>90</v>
      </c>
      <c r="AD33" s="48" t="s">
        <v>90</v>
      </c>
      <c r="AE33" s="48" t="s">
        <v>90</v>
      </c>
      <c r="AF33" s="106" t="s">
        <v>90</v>
      </c>
      <c r="AG33" s="112">
        <v>48116916</v>
      </c>
      <c r="AH33" s="49">
        <f t="shared" si="9"/>
        <v>1216</v>
      </c>
      <c r="AI33" s="50">
        <f t="shared" si="8"/>
        <v>233.57664233576639</v>
      </c>
      <c r="AJ33" s="95">
        <v>0</v>
      </c>
      <c r="AK33" s="95">
        <v>0</v>
      </c>
      <c r="AL33" s="95">
        <v>1</v>
      </c>
      <c r="AM33" s="95">
        <v>1</v>
      </c>
      <c r="AN33" s="95">
        <v>1</v>
      </c>
      <c r="AO33" s="95">
        <v>0.5</v>
      </c>
      <c r="AP33" s="107">
        <v>10988077</v>
      </c>
      <c r="AQ33" s="107">
        <f t="shared" si="1"/>
        <v>459</v>
      </c>
      <c r="AR33" s="51"/>
      <c r="AS33" s="52" t="s">
        <v>113</v>
      </c>
      <c r="AY33" s="97"/>
    </row>
    <row r="34" spans="2:51" x14ac:dyDescent="0.25">
      <c r="B34" s="40">
        <v>2.9583333333333299</v>
      </c>
      <c r="C34" s="40">
        <v>1</v>
      </c>
      <c r="D34" s="102">
        <v>4</v>
      </c>
      <c r="E34" s="41">
        <f t="shared" si="0"/>
        <v>2.8169014084507045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136</v>
      </c>
      <c r="P34" s="103">
        <v>122</v>
      </c>
      <c r="Q34" s="103">
        <v>8170456</v>
      </c>
      <c r="R34" s="46">
        <f t="shared" si="4"/>
        <v>5104</v>
      </c>
      <c r="S34" s="47">
        <f t="shared" si="5"/>
        <v>122.496</v>
      </c>
      <c r="T34" s="47">
        <f t="shared" si="6"/>
        <v>5.1040000000000001</v>
      </c>
      <c r="U34" s="104">
        <v>2.2999999999999998</v>
      </c>
      <c r="V34" s="104">
        <f t="shared" si="7"/>
        <v>2.2999999999999998</v>
      </c>
      <c r="W34" s="105" t="s">
        <v>131</v>
      </c>
      <c r="X34" s="107">
        <v>0</v>
      </c>
      <c r="Y34" s="107">
        <v>0</v>
      </c>
      <c r="Z34" s="107">
        <v>1187</v>
      </c>
      <c r="AA34" s="107">
        <v>1185</v>
      </c>
      <c r="AB34" s="107">
        <v>1187</v>
      </c>
      <c r="AC34" s="48" t="s">
        <v>90</v>
      </c>
      <c r="AD34" s="48" t="s">
        <v>90</v>
      </c>
      <c r="AE34" s="48" t="s">
        <v>90</v>
      </c>
      <c r="AF34" s="106" t="s">
        <v>90</v>
      </c>
      <c r="AG34" s="112">
        <v>48118132</v>
      </c>
      <c r="AH34" s="49">
        <f t="shared" si="9"/>
        <v>1216</v>
      </c>
      <c r="AI34" s="50">
        <f t="shared" si="8"/>
        <v>238.24451410658307</v>
      </c>
      <c r="AJ34" s="95">
        <v>0</v>
      </c>
      <c r="AK34" s="95">
        <v>0</v>
      </c>
      <c r="AL34" s="95">
        <v>1</v>
      </c>
      <c r="AM34" s="95">
        <v>1</v>
      </c>
      <c r="AN34" s="95">
        <v>1</v>
      </c>
      <c r="AO34" s="95">
        <v>0.5</v>
      </c>
      <c r="AP34" s="107">
        <v>10988496</v>
      </c>
      <c r="AQ34" s="107">
        <f t="shared" si="1"/>
        <v>419</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133592</v>
      </c>
      <c r="S35" s="65">
        <f>AVERAGE(S11:S34)</f>
        <v>133.59200000000001</v>
      </c>
      <c r="T35" s="65">
        <f>SUM(T11:T34)</f>
        <v>133.59200000000001</v>
      </c>
      <c r="U35" s="104"/>
      <c r="V35" s="91"/>
      <c r="W35" s="57"/>
      <c r="X35" s="85"/>
      <c r="Y35" s="86"/>
      <c r="Z35" s="86"/>
      <c r="AA35" s="86"/>
      <c r="AB35" s="87"/>
      <c r="AC35" s="85"/>
      <c r="AD35" s="86"/>
      <c r="AE35" s="87"/>
      <c r="AF35" s="88"/>
      <c r="AG35" s="66">
        <f>AG34-AG10</f>
        <v>30640</v>
      </c>
      <c r="AH35" s="67">
        <f>SUM(AH11:AH34)</f>
        <v>30640</v>
      </c>
      <c r="AI35" s="68">
        <f>$AH$35/$T35</f>
        <v>229.35505120067069</v>
      </c>
      <c r="AJ35" s="95"/>
      <c r="AK35" s="95"/>
      <c r="AL35" s="95"/>
      <c r="AM35" s="95"/>
      <c r="AN35" s="95"/>
      <c r="AO35" s="69"/>
      <c r="AP35" s="70">
        <f>AP34-AP10</f>
        <v>4603</v>
      </c>
      <c r="AQ35" s="71">
        <f>SUM(AQ11:AQ34)</f>
        <v>4603</v>
      </c>
      <c r="AR35" s="72">
        <f>AVERAGE(AR11:AR34)</f>
        <v>1.1616666666666666</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172</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173</v>
      </c>
      <c r="C44" s="99"/>
      <c r="D44" s="99"/>
      <c r="E44" s="99"/>
      <c r="F44" s="99"/>
      <c r="G44" s="9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99"/>
      <c r="D45" s="99"/>
      <c r="E45" s="99"/>
      <c r="F45" s="99"/>
      <c r="G45" s="9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174</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132</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175</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67" t="s">
        <v>139</v>
      </c>
      <c r="C53" s="168"/>
      <c r="D53" s="168"/>
      <c r="E53" s="168"/>
      <c r="F53" s="168"/>
      <c r="G53" s="168"/>
      <c r="H53" s="168"/>
      <c r="I53" s="169"/>
      <c r="J53" s="169"/>
      <c r="K53" s="169"/>
      <c r="L53" s="169"/>
      <c r="M53" s="169"/>
      <c r="N53" s="169"/>
      <c r="O53" s="169"/>
      <c r="P53" s="169"/>
      <c r="Q53" s="169"/>
      <c r="R53" s="169"/>
      <c r="S53" s="170"/>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142</v>
      </c>
      <c r="C54" s="99"/>
      <c r="D54" s="99"/>
      <c r="E54" s="99"/>
      <c r="F54" s="99"/>
      <c r="G54" s="99"/>
      <c r="H54" s="99"/>
      <c r="I54" s="100"/>
      <c r="J54" s="100"/>
      <c r="K54" s="100"/>
      <c r="L54" s="100"/>
      <c r="M54" s="100"/>
      <c r="N54" s="100"/>
      <c r="O54" s="100"/>
      <c r="P54" s="100"/>
      <c r="Q54" s="100"/>
      <c r="R54" s="100"/>
      <c r="S54" s="83"/>
      <c r="T54" s="83"/>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116"/>
      <c r="H55" s="116"/>
      <c r="I55" s="116"/>
      <c r="J55" s="116"/>
      <c r="K55" s="116"/>
      <c r="L55" s="116"/>
      <c r="M55" s="116"/>
      <c r="N55" s="116"/>
      <c r="O55" s="116"/>
      <c r="P55" s="116"/>
      <c r="Q55" s="116"/>
      <c r="R55" s="116"/>
      <c r="S55" s="83"/>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170</v>
      </c>
      <c r="C56" s="99"/>
      <c r="D56" s="99"/>
      <c r="E56" s="99"/>
      <c r="F56" s="99"/>
      <c r="G56" s="115"/>
      <c r="H56" s="115"/>
      <c r="I56" s="115"/>
      <c r="J56" s="115"/>
      <c r="K56" s="115"/>
      <c r="L56" s="115"/>
      <c r="M56" s="115"/>
      <c r="N56" s="115"/>
      <c r="O56" s="115"/>
      <c r="P56" s="115"/>
      <c r="Q56" s="115"/>
      <c r="R56" s="115"/>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9"/>
      <c r="C57" s="99"/>
      <c r="D57" s="132"/>
      <c r="E57" s="99"/>
      <c r="F57" s="99"/>
      <c r="G57" s="99"/>
      <c r="H57" s="99"/>
      <c r="I57" s="99"/>
      <c r="J57" s="99"/>
      <c r="K57" s="99"/>
      <c r="L57" s="99"/>
      <c r="M57" s="99"/>
      <c r="N57" s="99"/>
      <c r="O57" s="99"/>
      <c r="P57" s="99"/>
      <c r="Q57" s="99"/>
      <c r="R57" s="99"/>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2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1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149"/>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A72" s="98"/>
      <c r="B72" s="117"/>
      <c r="C72" s="115"/>
      <c r="D72" s="109"/>
      <c r="E72" s="115"/>
      <c r="F72" s="115"/>
      <c r="G72" s="99"/>
      <c r="H72" s="99"/>
      <c r="I72" s="99"/>
      <c r="J72" s="100"/>
      <c r="K72" s="100"/>
      <c r="L72" s="100"/>
      <c r="M72" s="100"/>
      <c r="N72" s="100"/>
      <c r="O72" s="100"/>
      <c r="P72" s="100"/>
      <c r="Q72" s="100"/>
      <c r="R72" s="100"/>
      <c r="S72" s="100"/>
      <c r="T72" s="101"/>
      <c r="U72" s="79"/>
      <c r="V72" s="79"/>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R79" s="96"/>
      <c r="S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T82" s="96"/>
      <c r="AS82" s="94"/>
      <c r="AT82" s="94"/>
      <c r="AU82" s="94"/>
      <c r="AV82" s="94"/>
      <c r="AW82" s="94"/>
      <c r="AX82" s="94"/>
      <c r="AY82" s="94"/>
    </row>
    <row r="83" spans="15:51" x14ac:dyDescent="0.25">
      <c r="O83" s="96"/>
      <c r="Q83" s="96"/>
      <c r="R83" s="96"/>
      <c r="S83" s="96"/>
      <c r="AS83" s="94"/>
      <c r="AT83" s="94"/>
      <c r="AU83" s="94"/>
      <c r="AV83" s="94"/>
      <c r="AW83" s="94"/>
      <c r="AX83" s="94"/>
      <c r="AY83" s="94"/>
    </row>
    <row r="84" spans="15:51" x14ac:dyDescent="0.25">
      <c r="O84" s="12"/>
      <c r="P84" s="96"/>
      <c r="Q84" s="96"/>
      <c r="R84" s="96"/>
      <c r="S84" s="96"/>
      <c r="T84" s="96"/>
      <c r="AS84" s="94"/>
      <c r="AT84" s="94"/>
      <c r="AU84" s="94"/>
      <c r="AV84" s="94"/>
      <c r="AW84" s="94"/>
      <c r="AX84" s="94"/>
      <c r="AY84" s="94"/>
    </row>
    <row r="85" spans="15:51" x14ac:dyDescent="0.25">
      <c r="O85" s="12"/>
      <c r="P85" s="96"/>
      <c r="Q85" s="96"/>
      <c r="R85" s="96"/>
      <c r="S85" s="96"/>
      <c r="T85" s="96"/>
      <c r="U85" s="96"/>
      <c r="AS85" s="94"/>
      <c r="AT85" s="94"/>
      <c r="AU85" s="94"/>
      <c r="AV85" s="94"/>
      <c r="AW85" s="94"/>
      <c r="AX85" s="94"/>
      <c r="AY85" s="94"/>
    </row>
    <row r="86" spans="15:51" x14ac:dyDescent="0.25">
      <c r="O86" s="12"/>
      <c r="P86" s="96"/>
      <c r="T86" s="96"/>
      <c r="U86" s="96"/>
      <c r="AS86" s="94"/>
      <c r="AT86" s="94"/>
      <c r="AU86" s="94"/>
      <c r="AV86" s="94"/>
      <c r="AW86" s="94"/>
      <c r="AX86" s="94"/>
      <c r="AY86" s="94"/>
    </row>
    <row r="98" spans="45:51" x14ac:dyDescent="0.25">
      <c r="AS98" s="94"/>
      <c r="AT98" s="94"/>
      <c r="AU98" s="94"/>
      <c r="AV98" s="94"/>
      <c r="AW98" s="94"/>
      <c r="AX98" s="94"/>
      <c r="AY98" s="94"/>
    </row>
  </sheetData>
  <protectedRanges>
    <protectedRange sqref="S72: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2:R75" name="Range2_12_1_6_1_1"/>
    <protectedRange sqref="L72:M75" name="Range2_2_12_1_7_1_1"/>
    <protectedRange sqref="AS11:AS15" name="Range1_4_1_1_1_1"/>
    <protectedRange sqref="J11:J15 J26:J34" name="Range1_1_2_1_10_1_1_1_1"/>
    <protectedRange sqref="S38:S71" name="Range2_12_3_1_1_1_1"/>
    <protectedRange sqref="D38:H38 N58:R71 N38:R52" name="Range2_12_1_3_1_1_1_1"/>
    <protectedRange sqref="I38:M38 E58:M71 E39:M52" name="Range2_2_12_1_6_1_1_1_1"/>
    <protectedRange sqref="D58:D71 D39:D52" name="Range2_1_1_1_1_11_1_1_1_1_1_1"/>
    <protectedRange sqref="C58:C71 C39: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2:K75" name="Range2_2_12_1_4_1_1_1_1_1_1_1_1_1_1_1_1_1_1_1"/>
    <protectedRange sqref="I72:I75" name="Range2_2_12_1_7_1_1_2_2_1_2"/>
    <protectedRange sqref="F72:H75" name="Range2_2_12_1_3_1_2_1_1_1_1_2_1_1_1_1_1_1_1_1_1_1_1"/>
    <protectedRange sqref="E72: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F57:G57" name="Range2_12_5_1_1_1_2_2_1_1_1_1_1_1_1_1_1_1_1_2_1_1_1_2_1_1_1_1_1_1_1_1_1_1_1_1_1_1_1_1_2_1_1_1_1_1_1_1_1_1_2_1_1_3_1_1_1_3_1_1_1_1_1_1_1_1_1_1_1_1_1_1_1_1_1_1_1_1_1_1_2_1_1_1_1_1_1_1_1_1_1_1_2_2_1_2_1_1_1_1_1_1_1_1_1_1_1_1_1_2_2_2_2_2_2_2_2"/>
    <protectedRange sqref="C57"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Q10" name="Range1_16_3_1_1_1_1_1_4"/>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5"/>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N53:R54" name="Range2_12_1_3_1_1_1_1_2"/>
    <protectedRange sqref="I53:M54" name="Range2_2_12_1_6_1_1_1_1_3"/>
    <protectedRange sqref="I55:R56" name="Range2_12_5_1_1_1_2_2_1_1_1_1_1_1_1_1_1_1_1_2_1_1_1_2_1_1_1_1_1_1_1_1_1_1_1_1_1_1_1_1_2_1_1_1_1_1_1_1_1_1_2_1_1_3_1_1_1_3_1_1_1_1_1_1_1_1_1_1_1_1_1_1_1_1_1_1_1_1_1_1_2_1_1_1_1_1_1_1_1_1_1_1_2_2_1_2_1_1_1_1_1_1_1_1_1_1_1_1_1_2_2_2_2_2_2_2_2_3"/>
    <protectedRange sqref="E53:H53 G54:H54" name="Range2_2_12_1_6_1_1_1_1_2_2"/>
    <protectedRange sqref="D53" name="Range2_1_1_1_1_11_1_1_1_1_1_1_2_2"/>
    <protectedRange sqref="G55:H56" name="Range2_12_5_1_1_1_2_2_1_1_1_1_1_1_1_1_1_1_1_2_1_1_1_2_1_1_1_1_1_1_1_1_1_1_1_1_1_1_1_1_2_1_1_1_1_1_1_1_1_1_2_1_1_3_1_1_1_3_1_1_1_1_1_1_1_1_1_1_1_1_1_1_1_1_1_1_1_1_1_1_2_1_1_1_1_1_1_1_1_1_1_1_2_2_1_2_1_1_1_1_1_1_1_1_1_1_1_1_1_2_2_2_2_2_2_2_2_2_2"/>
    <protectedRange sqref="E54:F56" name="Range2_2_12_1_6_1_1_1_1_3_1_2_2_2"/>
    <protectedRange sqref="D54:D56" name="Range2_1_1_1_1_11_1_1_1_1_1_1_3_1_2_2_2"/>
    <protectedRange sqref="C53" name="Range2_1_2_1_1_1_1_1_2_1_2"/>
    <protectedRange sqref="C54:C56" name="Range2_1_2_1_1_1_1_1_3_1_2_2_1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1277" priority="36" operator="containsText" text="N/A">
      <formula>NOT(ISERROR(SEARCH("N/A",X11)))</formula>
    </cfRule>
    <cfRule type="cellIs" dxfId="1276" priority="49" operator="equal">
      <formula>0</formula>
    </cfRule>
  </conditionalFormatting>
  <conditionalFormatting sqref="AC11:AE34 X11:Y34 AA11:AA34">
    <cfRule type="cellIs" dxfId="1275" priority="48" operator="greaterThanOrEqual">
      <formula>1185</formula>
    </cfRule>
  </conditionalFormatting>
  <conditionalFormatting sqref="AC11:AE34 X11:Y34 AA11:AA34">
    <cfRule type="cellIs" dxfId="1274" priority="47" operator="between">
      <formula>0.1</formula>
      <formula>1184</formula>
    </cfRule>
  </conditionalFormatting>
  <conditionalFormatting sqref="X8">
    <cfRule type="cellIs" dxfId="1273" priority="46" operator="equal">
      <formula>0</formula>
    </cfRule>
  </conditionalFormatting>
  <conditionalFormatting sqref="X8">
    <cfRule type="cellIs" dxfId="1272" priority="45" operator="greaterThan">
      <formula>1179</formula>
    </cfRule>
  </conditionalFormatting>
  <conditionalFormatting sqref="X8">
    <cfRule type="cellIs" dxfId="1271" priority="44" operator="greaterThan">
      <formula>99</formula>
    </cfRule>
  </conditionalFormatting>
  <conditionalFormatting sqref="X8">
    <cfRule type="cellIs" dxfId="1270" priority="43" operator="greaterThan">
      <formula>0.99</formula>
    </cfRule>
  </conditionalFormatting>
  <conditionalFormatting sqref="AB8">
    <cfRule type="cellIs" dxfId="1269" priority="42" operator="equal">
      <formula>0</formula>
    </cfRule>
  </conditionalFormatting>
  <conditionalFormatting sqref="AB8">
    <cfRule type="cellIs" dxfId="1268" priority="41" operator="greaterThan">
      <formula>1179</formula>
    </cfRule>
  </conditionalFormatting>
  <conditionalFormatting sqref="AB8">
    <cfRule type="cellIs" dxfId="1267" priority="40" operator="greaterThan">
      <formula>99</formula>
    </cfRule>
  </conditionalFormatting>
  <conditionalFormatting sqref="AB8">
    <cfRule type="cellIs" dxfId="1266" priority="39" operator="greaterThan">
      <formula>0.99</formula>
    </cfRule>
  </conditionalFormatting>
  <conditionalFormatting sqref="AH11:AH31">
    <cfRule type="cellIs" dxfId="1265" priority="37" operator="greaterThan">
      <formula>$AH$8</formula>
    </cfRule>
    <cfRule type="cellIs" dxfId="1264" priority="38" operator="greaterThan">
      <formula>$AH$8</formula>
    </cfRule>
  </conditionalFormatting>
  <conditionalFormatting sqref="AB11:AB34">
    <cfRule type="containsText" dxfId="1263" priority="32" operator="containsText" text="N/A">
      <formula>NOT(ISERROR(SEARCH("N/A",AB11)))</formula>
    </cfRule>
    <cfRule type="cellIs" dxfId="1262" priority="35" operator="equal">
      <formula>0</formula>
    </cfRule>
  </conditionalFormatting>
  <conditionalFormatting sqref="AB11:AB34">
    <cfRule type="cellIs" dxfId="1261" priority="34" operator="greaterThanOrEqual">
      <formula>1185</formula>
    </cfRule>
  </conditionalFormatting>
  <conditionalFormatting sqref="AB11:AB34">
    <cfRule type="cellIs" dxfId="1260" priority="33" operator="between">
      <formula>0.1</formula>
      <formula>1184</formula>
    </cfRule>
  </conditionalFormatting>
  <conditionalFormatting sqref="AO11:AO34 AN11:AN35">
    <cfRule type="cellIs" dxfId="1259" priority="31" operator="equal">
      <formula>0</formula>
    </cfRule>
  </conditionalFormatting>
  <conditionalFormatting sqref="AO11:AO34 AN11:AN35">
    <cfRule type="cellIs" dxfId="1258" priority="30" operator="greaterThan">
      <formula>1179</formula>
    </cfRule>
  </conditionalFormatting>
  <conditionalFormatting sqref="AO11:AO34 AN11:AN35">
    <cfRule type="cellIs" dxfId="1257" priority="29" operator="greaterThan">
      <formula>99</formula>
    </cfRule>
  </conditionalFormatting>
  <conditionalFormatting sqref="AO11:AO34 AN11:AN35">
    <cfRule type="cellIs" dxfId="1256" priority="28" operator="greaterThan">
      <formula>0.99</formula>
    </cfRule>
  </conditionalFormatting>
  <conditionalFormatting sqref="AQ11:AQ34">
    <cfRule type="cellIs" dxfId="1255" priority="27" operator="equal">
      <formula>0</formula>
    </cfRule>
  </conditionalFormatting>
  <conditionalFormatting sqref="AQ11:AQ34">
    <cfRule type="cellIs" dxfId="1254" priority="26" operator="greaterThan">
      <formula>1179</formula>
    </cfRule>
  </conditionalFormatting>
  <conditionalFormatting sqref="AQ11:AQ34">
    <cfRule type="cellIs" dxfId="1253" priority="25" operator="greaterThan">
      <formula>99</formula>
    </cfRule>
  </conditionalFormatting>
  <conditionalFormatting sqref="AQ11:AQ34">
    <cfRule type="cellIs" dxfId="1252" priority="24" operator="greaterThan">
      <formula>0.99</formula>
    </cfRule>
  </conditionalFormatting>
  <conditionalFormatting sqref="Z11:Z34">
    <cfRule type="containsText" dxfId="1251" priority="20" operator="containsText" text="N/A">
      <formula>NOT(ISERROR(SEARCH("N/A",Z11)))</formula>
    </cfRule>
    <cfRule type="cellIs" dxfId="1250" priority="23" operator="equal">
      <formula>0</formula>
    </cfRule>
  </conditionalFormatting>
  <conditionalFormatting sqref="Z11:Z34">
    <cfRule type="cellIs" dxfId="1249" priority="22" operator="greaterThanOrEqual">
      <formula>1185</formula>
    </cfRule>
  </conditionalFormatting>
  <conditionalFormatting sqref="Z11:Z34">
    <cfRule type="cellIs" dxfId="1248" priority="21" operator="between">
      <formula>0.1</formula>
      <formula>1184</formula>
    </cfRule>
  </conditionalFormatting>
  <conditionalFormatting sqref="AJ11:AN35">
    <cfRule type="cellIs" dxfId="1247" priority="19" operator="equal">
      <formula>0</formula>
    </cfRule>
  </conditionalFormatting>
  <conditionalFormatting sqref="AJ11:AN35">
    <cfRule type="cellIs" dxfId="1246" priority="18" operator="greaterThan">
      <formula>1179</formula>
    </cfRule>
  </conditionalFormatting>
  <conditionalFormatting sqref="AJ11:AN35">
    <cfRule type="cellIs" dxfId="1245" priority="17" operator="greaterThan">
      <formula>99</formula>
    </cfRule>
  </conditionalFormatting>
  <conditionalFormatting sqref="AJ11:AN35">
    <cfRule type="cellIs" dxfId="1244" priority="16" operator="greaterThan">
      <formula>0.99</formula>
    </cfRule>
  </conditionalFormatting>
  <conditionalFormatting sqref="AP11:AP34">
    <cfRule type="cellIs" dxfId="1243" priority="15" operator="equal">
      <formula>0</formula>
    </cfRule>
  </conditionalFormatting>
  <conditionalFormatting sqref="AP11:AP34">
    <cfRule type="cellIs" dxfId="1242" priority="14" operator="greaterThan">
      <formula>1179</formula>
    </cfRule>
  </conditionalFormatting>
  <conditionalFormatting sqref="AP11:AP34">
    <cfRule type="cellIs" dxfId="1241" priority="13" operator="greaterThan">
      <formula>99</formula>
    </cfRule>
  </conditionalFormatting>
  <conditionalFormatting sqref="AP11:AP34">
    <cfRule type="cellIs" dxfId="1240" priority="12" operator="greaterThan">
      <formula>0.99</formula>
    </cfRule>
  </conditionalFormatting>
  <conditionalFormatting sqref="AH32:AH34">
    <cfRule type="cellIs" dxfId="1239" priority="10" operator="greaterThan">
      <formula>$AH$8</formula>
    </cfRule>
    <cfRule type="cellIs" dxfId="1238" priority="11" operator="greaterThan">
      <formula>$AH$8</formula>
    </cfRule>
  </conditionalFormatting>
  <conditionalFormatting sqref="AI11:AI34">
    <cfRule type="cellIs" dxfId="1237" priority="9" operator="greaterThan">
      <formula>$AI$8</formula>
    </cfRule>
  </conditionalFormatting>
  <conditionalFormatting sqref="AM20:AN34 AL11:AL34">
    <cfRule type="cellIs" dxfId="1236" priority="8" operator="equal">
      <formula>0</formula>
    </cfRule>
  </conditionalFormatting>
  <conditionalFormatting sqref="AM20:AN34 AL11:AL34">
    <cfRule type="cellIs" dxfId="1235" priority="7" operator="greaterThan">
      <formula>1179</formula>
    </cfRule>
  </conditionalFormatting>
  <conditionalFormatting sqref="AM20:AN34 AL11:AL34">
    <cfRule type="cellIs" dxfId="1234" priority="6" operator="greaterThan">
      <formula>99</formula>
    </cfRule>
  </conditionalFormatting>
  <conditionalFormatting sqref="AM20:AN34 AL11:AL34">
    <cfRule type="cellIs" dxfId="1233" priority="5" operator="greaterThan">
      <formula>0.99</formula>
    </cfRule>
  </conditionalFormatting>
  <conditionalFormatting sqref="AM16:AM34">
    <cfRule type="cellIs" dxfId="1232" priority="4" operator="equal">
      <formula>0</formula>
    </cfRule>
  </conditionalFormatting>
  <conditionalFormatting sqref="AM16:AM34">
    <cfRule type="cellIs" dxfId="1231" priority="3" operator="greaterThan">
      <formula>1179</formula>
    </cfRule>
  </conditionalFormatting>
  <conditionalFormatting sqref="AM16:AM34">
    <cfRule type="cellIs" dxfId="1230" priority="2" operator="greaterThan">
      <formula>99</formula>
    </cfRule>
  </conditionalFormatting>
  <conditionalFormatting sqref="AM16:AM34">
    <cfRule type="cellIs" dxfId="1229"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43" zoomScaleNormal="100" workbookViewId="0">
      <selection activeCell="B50" sqref="B50:B54"/>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125</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58"/>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61" t="s">
        <v>10</v>
      </c>
      <c r="I7" s="108" t="s">
        <v>11</v>
      </c>
      <c r="J7" s="108" t="s">
        <v>12</v>
      </c>
      <c r="K7" s="108" t="s">
        <v>13</v>
      </c>
      <c r="L7" s="12"/>
      <c r="M7" s="12"/>
      <c r="N7" s="12"/>
      <c r="O7" s="161"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42558</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30592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59" t="s">
        <v>51</v>
      </c>
      <c r="V9" s="159" t="s">
        <v>52</v>
      </c>
      <c r="W9" s="233" t="s">
        <v>53</v>
      </c>
      <c r="X9" s="234" t="s">
        <v>54</v>
      </c>
      <c r="Y9" s="235"/>
      <c r="Z9" s="235"/>
      <c r="AA9" s="235"/>
      <c r="AB9" s="235"/>
      <c r="AC9" s="235"/>
      <c r="AD9" s="235"/>
      <c r="AE9" s="236"/>
      <c r="AF9" s="157" t="s">
        <v>55</v>
      </c>
      <c r="AG9" s="157" t="s">
        <v>56</v>
      </c>
      <c r="AH9" s="222" t="s">
        <v>57</v>
      </c>
      <c r="AI9" s="237" t="s">
        <v>58</v>
      </c>
      <c r="AJ9" s="159" t="s">
        <v>59</v>
      </c>
      <c r="AK9" s="159" t="s">
        <v>60</v>
      </c>
      <c r="AL9" s="159" t="s">
        <v>61</v>
      </c>
      <c r="AM9" s="159" t="s">
        <v>62</v>
      </c>
      <c r="AN9" s="159" t="s">
        <v>63</v>
      </c>
      <c r="AO9" s="159" t="s">
        <v>64</v>
      </c>
      <c r="AP9" s="159" t="s">
        <v>65</v>
      </c>
      <c r="AQ9" s="220" t="s">
        <v>66</v>
      </c>
      <c r="AR9" s="159" t="s">
        <v>67</v>
      </c>
      <c r="AS9" s="222" t="s">
        <v>68</v>
      </c>
      <c r="AV9" s="35" t="s">
        <v>69</v>
      </c>
      <c r="AW9" s="35" t="s">
        <v>70</v>
      </c>
      <c r="AY9" s="36" t="s">
        <v>71</v>
      </c>
    </row>
    <row r="10" spans="2:51" x14ac:dyDescent="0.25">
      <c r="B10" s="159" t="s">
        <v>72</v>
      </c>
      <c r="C10" s="159" t="s">
        <v>73</v>
      </c>
      <c r="D10" s="159" t="s">
        <v>74</v>
      </c>
      <c r="E10" s="159" t="s">
        <v>75</v>
      </c>
      <c r="F10" s="159" t="s">
        <v>74</v>
      </c>
      <c r="G10" s="159" t="s">
        <v>75</v>
      </c>
      <c r="H10" s="216"/>
      <c r="I10" s="159" t="s">
        <v>75</v>
      </c>
      <c r="J10" s="159" t="s">
        <v>75</v>
      </c>
      <c r="K10" s="159" t="s">
        <v>75</v>
      </c>
      <c r="L10" s="28" t="s">
        <v>29</v>
      </c>
      <c r="M10" s="219"/>
      <c r="N10" s="28" t="s">
        <v>29</v>
      </c>
      <c r="O10" s="221"/>
      <c r="P10" s="221"/>
      <c r="Q10" s="1">
        <f>'JULY 6'!Q34</f>
        <v>8170456</v>
      </c>
      <c r="R10" s="230"/>
      <c r="S10" s="231"/>
      <c r="T10" s="232"/>
      <c r="U10" s="159" t="s">
        <v>75</v>
      </c>
      <c r="V10" s="159" t="s">
        <v>75</v>
      </c>
      <c r="W10" s="233"/>
      <c r="X10" s="37" t="s">
        <v>76</v>
      </c>
      <c r="Y10" s="37" t="s">
        <v>77</v>
      </c>
      <c r="Z10" s="37" t="s">
        <v>78</v>
      </c>
      <c r="AA10" s="37" t="s">
        <v>79</v>
      </c>
      <c r="AB10" s="37" t="s">
        <v>80</v>
      </c>
      <c r="AC10" s="37" t="s">
        <v>81</v>
      </c>
      <c r="AD10" s="37" t="s">
        <v>82</v>
      </c>
      <c r="AE10" s="37" t="s">
        <v>83</v>
      </c>
      <c r="AF10" s="38"/>
      <c r="AG10" s="1">
        <f>'JULY 6'!AG34</f>
        <v>48118132</v>
      </c>
      <c r="AH10" s="222"/>
      <c r="AI10" s="238"/>
      <c r="AJ10" s="159" t="s">
        <v>84</v>
      </c>
      <c r="AK10" s="159" t="s">
        <v>84</v>
      </c>
      <c r="AL10" s="159" t="s">
        <v>84</v>
      </c>
      <c r="AM10" s="159" t="s">
        <v>84</v>
      </c>
      <c r="AN10" s="159" t="s">
        <v>84</v>
      </c>
      <c r="AO10" s="159" t="s">
        <v>84</v>
      </c>
      <c r="AP10" s="1">
        <f>'JULY 6'!AP34</f>
        <v>10988496</v>
      </c>
      <c r="AQ10" s="221"/>
      <c r="AR10" s="160" t="s">
        <v>85</v>
      </c>
      <c r="AS10" s="222"/>
      <c r="AV10" s="39" t="s">
        <v>86</v>
      </c>
      <c r="AW10" s="39" t="s">
        <v>87</v>
      </c>
      <c r="AY10" s="80" t="s">
        <v>126</v>
      </c>
    </row>
    <row r="11" spans="2:51" x14ac:dyDescent="0.25">
      <c r="B11" s="40">
        <v>2</v>
      </c>
      <c r="C11" s="40">
        <v>4.1666666666666664E-2</v>
      </c>
      <c r="D11" s="102">
        <v>4</v>
      </c>
      <c r="E11" s="41">
        <f t="shared" ref="E11:E34" si="0">D11/1.42</f>
        <v>2.8169014084507045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144</v>
      </c>
      <c r="P11" s="103">
        <v>113</v>
      </c>
      <c r="Q11" s="103">
        <v>8175260</v>
      </c>
      <c r="R11" s="46">
        <f>IF(ISBLANK(Q11),"-",Q11-Q10)</f>
        <v>4804</v>
      </c>
      <c r="S11" s="47">
        <f>R11*24/1000</f>
        <v>115.29600000000001</v>
      </c>
      <c r="T11" s="47">
        <f>R11/1000</f>
        <v>4.8040000000000003</v>
      </c>
      <c r="U11" s="104">
        <v>3.9</v>
      </c>
      <c r="V11" s="104">
        <f>U11</f>
        <v>3.9</v>
      </c>
      <c r="W11" s="105" t="s">
        <v>131</v>
      </c>
      <c r="X11" s="107">
        <v>0</v>
      </c>
      <c r="Y11" s="107">
        <v>0</v>
      </c>
      <c r="Z11" s="107">
        <v>1187</v>
      </c>
      <c r="AA11" s="107">
        <v>1185</v>
      </c>
      <c r="AB11" s="107">
        <v>1046</v>
      </c>
      <c r="AC11" s="48" t="s">
        <v>90</v>
      </c>
      <c r="AD11" s="48" t="s">
        <v>90</v>
      </c>
      <c r="AE11" s="48" t="s">
        <v>90</v>
      </c>
      <c r="AF11" s="106" t="s">
        <v>90</v>
      </c>
      <c r="AG11" s="112">
        <v>48119272</v>
      </c>
      <c r="AH11" s="49">
        <f>IF(ISBLANK(AG11),"-",AG11-AG10)</f>
        <v>1140</v>
      </c>
      <c r="AI11" s="50">
        <f>AH11/T11</f>
        <v>237.30224812656118</v>
      </c>
      <c r="AJ11" s="95">
        <v>0</v>
      </c>
      <c r="AK11" s="95">
        <v>0</v>
      </c>
      <c r="AL11" s="95">
        <v>1</v>
      </c>
      <c r="AM11" s="95">
        <v>1</v>
      </c>
      <c r="AN11" s="95">
        <v>1</v>
      </c>
      <c r="AO11" s="95">
        <v>0.7</v>
      </c>
      <c r="AP11" s="107">
        <v>10989175</v>
      </c>
      <c r="AQ11" s="107">
        <f t="shared" ref="AQ11:AQ34" si="1">AP11-AP10</f>
        <v>679</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141</v>
      </c>
      <c r="P12" s="103">
        <v>108</v>
      </c>
      <c r="Q12" s="103">
        <v>8179847</v>
      </c>
      <c r="R12" s="46">
        <f t="shared" ref="R12:R34" si="4">IF(ISBLANK(Q12),"-",Q12-Q11)</f>
        <v>4587</v>
      </c>
      <c r="S12" s="47">
        <f t="shared" ref="S12:S34" si="5">R12*24/1000</f>
        <v>110.08799999999999</v>
      </c>
      <c r="T12" s="47">
        <f t="shared" ref="T12:T34" si="6">R12/1000</f>
        <v>4.5869999999999997</v>
      </c>
      <c r="U12" s="104">
        <v>5.5</v>
      </c>
      <c r="V12" s="104">
        <f t="shared" ref="V12:V34" si="7">U12</f>
        <v>5.5</v>
      </c>
      <c r="W12" s="105" t="s">
        <v>131</v>
      </c>
      <c r="X12" s="107">
        <v>0</v>
      </c>
      <c r="Y12" s="107">
        <v>0</v>
      </c>
      <c r="Z12" s="107">
        <v>1146</v>
      </c>
      <c r="AA12" s="107">
        <v>1185</v>
      </c>
      <c r="AB12" s="107">
        <v>1045</v>
      </c>
      <c r="AC12" s="48" t="s">
        <v>90</v>
      </c>
      <c r="AD12" s="48" t="s">
        <v>90</v>
      </c>
      <c r="AE12" s="48" t="s">
        <v>90</v>
      </c>
      <c r="AF12" s="106" t="s">
        <v>90</v>
      </c>
      <c r="AG12" s="112">
        <v>48120364</v>
      </c>
      <c r="AH12" s="49">
        <f>IF(ISBLANK(AG12),"-",AG12-AG11)</f>
        <v>1092</v>
      </c>
      <c r="AI12" s="50">
        <f t="shared" ref="AI12:AI34" si="8">AH12/T12</f>
        <v>238.0640941792021</v>
      </c>
      <c r="AJ12" s="95">
        <v>0</v>
      </c>
      <c r="AK12" s="95">
        <v>0</v>
      </c>
      <c r="AL12" s="95">
        <v>1</v>
      </c>
      <c r="AM12" s="95">
        <v>1</v>
      </c>
      <c r="AN12" s="95">
        <v>1</v>
      </c>
      <c r="AO12" s="95">
        <v>0.7</v>
      </c>
      <c r="AP12" s="107">
        <v>10990081</v>
      </c>
      <c r="AQ12" s="107">
        <f t="shared" si="1"/>
        <v>906</v>
      </c>
      <c r="AR12" s="110">
        <v>1.1499999999999999</v>
      </c>
      <c r="AS12" s="52" t="s">
        <v>113</v>
      </c>
      <c r="AV12" s="39" t="s">
        <v>92</v>
      </c>
      <c r="AW12" s="39" t="s">
        <v>93</v>
      </c>
      <c r="AY12" s="80" t="s">
        <v>124</v>
      </c>
    </row>
    <row r="13" spans="2:51" x14ac:dyDescent="0.25">
      <c r="B13" s="40">
        <v>2.0833333333333299</v>
      </c>
      <c r="C13" s="40">
        <v>0.125</v>
      </c>
      <c r="D13" s="102">
        <v>5</v>
      </c>
      <c r="E13" s="41">
        <f t="shared" si="0"/>
        <v>3.5211267605633805</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136</v>
      </c>
      <c r="P13" s="103">
        <v>110</v>
      </c>
      <c r="Q13" s="103">
        <v>8184424</v>
      </c>
      <c r="R13" s="46">
        <f t="shared" si="4"/>
        <v>4577</v>
      </c>
      <c r="S13" s="47">
        <f t="shared" si="5"/>
        <v>109.848</v>
      </c>
      <c r="T13" s="47">
        <f t="shared" si="6"/>
        <v>4.577</v>
      </c>
      <c r="U13" s="104">
        <v>7.4</v>
      </c>
      <c r="V13" s="104">
        <v>7.4</v>
      </c>
      <c r="W13" s="105" t="s">
        <v>131</v>
      </c>
      <c r="X13" s="107">
        <v>0</v>
      </c>
      <c r="Y13" s="107">
        <v>0</v>
      </c>
      <c r="Z13" s="107">
        <v>1147</v>
      </c>
      <c r="AA13" s="107">
        <v>1185</v>
      </c>
      <c r="AB13" s="107">
        <v>1045</v>
      </c>
      <c r="AC13" s="48" t="s">
        <v>90</v>
      </c>
      <c r="AD13" s="48" t="s">
        <v>90</v>
      </c>
      <c r="AE13" s="48" t="s">
        <v>90</v>
      </c>
      <c r="AF13" s="106" t="s">
        <v>90</v>
      </c>
      <c r="AG13" s="112">
        <v>48121424</v>
      </c>
      <c r="AH13" s="49">
        <f>IF(ISBLANK(AG13),"-",AG13-AG12)</f>
        <v>1060</v>
      </c>
      <c r="AI13" s="50">
        <f t="shared" si="8"/>
        <v>231.59274634039764</v>
      </c>
      <c r="AJ13" s="95">
        <v>0</v>
      </c>
      <c r="AK13" s="95">
        <v>0</v>
      </c>
      <c r="AL13" s="95">
        <v>1</v>
      </c>
      <c r="AM13" s="95">
        <v>1</v>
      </c>
      <c r="AN13" s="95">
        <v>1</v>
      </c>
      <c r="AO13" s="95">
        <v>0.7</v>
      </c>
      <c r="AP13" s="107">
        <v>10991036</v>
      </c>
      <c r="AQ13" s="107">
        <f t="shared" si="1"/>
        <v>955</v>
      </c>
      <c r="AR13" s="51"/>
      <c r="AS13" s="52" t="s">
        <v>113</v>
      </c>
      <c r="AV13" s="39" t="s">
        <v>94</v>
      </c>
      <c r="AW13" s="39" t="s">
        <v>95</v>
      </c>
      <c r="AY13" s="80" t="s">
        <v>129</v>
      </c>
    </row>
    <row r="14" spans="2:51" x14ac:dyDescent="0.25">
      <c r="B14" s="40">
        <v>2.125</v>
      </c>
      <c r="C14" s="40">
        <v>0.16666666666666699</v>
      </c>
      <c r="D14" s="102">
        <v>5</v>
      </c>
      <c r="E14" s="41">
        <f t="shared" si="0"/>
        <v>3.5211267605633805</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132</v>
      </c>
      <c r="P14" s="103">
        <v>119</v>
      </c>
      <c r="Q14" s="103">
        <v>8188647</v>
      </c>
      <c r="R14" s="46">
        <f t="shared" si="4"/>
        <v>4223</v>
      </c>
      <c r="S14" s="47">
        <f t="shared" si="5"/>
        <v>101.352</v>
      </c>
      <c r="T14" s="47">
        <f t="shared" si="6"/>
        <v>4.2229999999999999</v>
      </c>
      <c r="U14" s="104">
        <v>8.6999999999999993</v>
      </c>
      <c r="V14" s="104">
        <v>8.6999999999999993</v>
      </c>
      <c r="W14" s="105" t="s">
        <v>131</v>
      </c>
      <c r="X14" s="107">
        <v>0</v>
      </c>
      <c r="Y14" s="107">
        <v>0</v>
      </c>
      <c r="Z14" s="107">
        <v>1147</v>
      </c>
      <c r="AA14" s="107">
        <v>1185</v>
      </c>
      <c r="AB14" s="107">
        <v>1067</v>
      </c>
      <c r="AC14" s="48" t="s">
        <v>90</v>
      </c>
      <c r="AD14" s="48" t="s">
        <v>90</v>
      </c>
      <c r="AE14" s="48" t="s">
        <v>90</v>
      </c>
      <c r="AF14" s="106" t="s">
        <v>90</v>
      </c>
      <c r="AG14" s="112">
        <v>48122496</v>
      </c>
      <c r="AH14" s="49">
        <f t="shared" ref="AH14:AH34" si="9">IF(ISBLANK(AG14),"-",AG14-AG13)</f>
        <v>1072</v>
      </c>
      <c r="AI14" s="50">
        <f t="shared" si="8"/>
        <v>253.84797537295762</v>
      </c>
      <c r="AJ14" s="95">
        <v>0</v>
      </c>
      <c r="AK14" s="95">
        <v>0</v>
      </c>
      <c r="AL14" s="95">
        <v>1</v>
      </c>
      <c r="AM14" s="95">
        <v>1</v>
      </c>
      <c r="AN14" s="95">
        <v>1</v>
      </c>
      <c r="AO14" s="95">
        <v>0.7</v>
      </c>
      <c r="AP14" s="107">
        <v>10991896</v>
      </c>
      <c r="AQ14" s="107">
        <f>AP14-AP13</f>
        <v>860</v>
      </c>
      <c r="AR14" s="51"/>
      <c r="AS14" s="52" t="s">
        <v>113</v>
      </c>
      <c r="AT14" s="54"/>
      <c r="AV14" s="39" t="s">
        <v>96</v>
      </c>
      <c r="AW14" s="39" t="s">
        <v>97</v>
      </c>
      <c r="AY14" s="80" t="s">
        <v>140</v>
      </c>
    </row>
    <row r="15" spans="2:51" ht="14.25" customHeight="1" x14ac:dyDescent="0.25">
      <c r="B15" s="40">
        <v>2.1666666666666701</v>
      </c>
      <c r="C15" s="40">
        <v>0.20833333333333301</v>
      </c>
      <c r="D15" s="102">
        <v>5</v>
      </c>
      <c r="E15" s="41">
        <f t="shared" si="0"/>
        <v>3.5211267605633805</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133</v>
      </c>
      <c r="P15" s="103">
        <v>123</v>
      </c>
      <c r="Q15" s="103">
        <v>8192997</v>
      </c>
      <c r="R15" s="46">
        <f t="shared" si="4"/>
        <v>4350</v>
      </c>
      <c r="S15" s="47">
        <f t="shared" si="5"/>
        <v>104.4</v>
      </c>
      <c r="T15" s="47">
        <f t="shared" si="6"/>
        <v>4.3499999999999996</v>
      </c>
      <c r="U15" s="104">
        <v>9.5</v>
      </c>
      <c r="V15" s="104">
        <f t="shared" si="7"/>
        <v>9.5</v>
      </c>
      <c r="W15" s="105" t="s">
        <v>131</v>
      </c>
      <c r="X15" s="107">
        <v>0</v>
      </c>
      <c r="Y15" s="107">
        <v>0</v>
      </c>
      <c r="Z15" s="107">
        <v>1147</v>
      </c>
      <c r="AA15" s="107">
        <v>1185</v>
      </c>
      <c r="AB15" s="107">
        <v>1136</v>
      </c>
      <c r="AC15" s="48" t="s">
        <v>90</v>
      </c>
      <c r="AD15" s="48" t="s">
        <v>90</v>
      </c>
      <c r="AE15" s="48" t="s">
        <v>90</v>
      </c>
      <c r="AF15" s="106" t="s">
        <v>90</v>
      </c>
      <c r="AG15" s="112">
        <v>48123632</v>
      </c>
      <c r="AH15" s="49">
        <f t="shared" si="9"/>
        <v>1136</v>
      </c>
      <c r="AI15" s="50">
        <f t="shared" si="8"/>
        <v>261.14942528735634</v>
      </c>
      <c r="AJ15" s="95">
        <v>0</v>
      </c>
      <c r="AK15" s="95">
        <v>0</v>
      </c>
      <c r="AL15" s="95">
        <v>1</v>
      </c>
      <c r="AM15" s="95">
        <v>1</v>
      </c>
      <c r="AN15" s="95">
        <v>1</v>
      </c>
      <c r="AO15" s="95">
        <v>0.7</v>
      </c>
      <c r="AP15" s="107">
        <v>10992287</v>
      </c>
      <c r="AQ15" s="107">
        <f>AP15-AP14</f>
        <v>391</v>
      </c>
      <c r="AR15" s="51"/>
      <c r="AS15" s="52" t="s">
        <v>113</v>
      </c>
      <c r="AV15" s="39" t="s">
        <v>98</v>
      </c>
      <c r="AW15" s="39" t="s">
        <v>99</v>
      </c>
      <c r="AY15" s="94"/>
    </row>
    <row r="16" spans="2:51" x14ac:dyDescent="0.25">
      <c r="B16" s="40">
        <v>2.2083333333333299</v>
      </c>
      <c r="C16" s="40">
        <v>0.25</v>
      </c>
      <c r="D16" s="102">
        <v>5</v>
      </c>
      <c r="E16" s="41">
        <f t="shared" si="0"/>
        <v>3.5211267605633805</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140</v>
      </c>
      <c r="P16" s="103">
        <v>136</v>
      </c>
      <c r="Q16" s="103">
        <v>8197998</v>
      </c>
      <c r="R16" s="46">
        <f t="shared" si="4"/>
        <v>5001</v>
      </c>
      <c r="S16" s="47">
        <f t="shared" si="5"/>
        <v>120.024</v>
      </c>
      <c r="T16" s="47">
        <f t="shared" si="6"/>
        <v>5.0010000000000003</v>
      </c>
      <c r="U16" s="104">
        <v>9.5</v>
      </c>
      <c r="V16" s="104">
        <f t="shared" si="7"/>
        <v>9.5</v>
      </c>
      <c r="W16" s="105" t="s">
        <v>131</v>
      </c>
      <c r="X16" s="107">
        <v>0</v>
      </c>
      <c r="Y16" s="107">
        <v>0</v>
      </c>
      <c r="Z16" s="107">
        <v>1188</v>
      </c>
      <c r="AA16" s="107">
        <v>1185</v>
      </c>
      <c r="AB16" s="107">
        <v>1186</v>
      </c>
      <c r="AC16" s="48" t="s">
        <v>90</v>
      </c>
      <c r="AD16" s="48" t="s">
        <v>90</v>
      </c>
      <c r="AE16" s="48" t="s">
        <v>90</v>
      </c>
      <c r="AF16" s="106" t="s">
        <v>90</v>
      </c>
      <c r="AG16" s="112">
        <v>48124908</v>
      </c>
      <c r="AH16" s="49">
        <f t="shared" si="9"/>
        <v>1276</v>
      </c>
      <c r="AI16" s="50">
        <f t="shared" si="8"/>
        <v>255.14897020595879</v>
      </c>
      <c r="AJ16" s="95">
        <v>0</v>
      </c>
      <c r="AK16" s="95">
        <v>0</v>
      </c>
      <c r="AL16" s="95">
        <v>1</v>
      </c>
      <c r="AM16" s="95">
        <v>1</v>
      </c>
      <c r="AN16" s="95">
        <v>1</v>
      </c>
      <c r="AO16" s="95">
        <v>0</v>
      </c>
      <c r="AP16" s="107">
        <v>10992287</v>
      </c>
      <c r="AQ16" s="107">
        <f>AP16-AP15</f>
        <v>0</v>
      </c>
      <c r="AR16" s="53">
        <v>1.21</v>
      </c>
      <c r="AS16" s="52" t="s">
        <v>101</v>
      </c>
      <c r="AV16" s="39" t="s">
        <v>102</v>
      </c>
      <c r="AW16" s="39" t="s">
        <v>103</v>
      </c>
      <c r="AY16" s="94"/>
    </row>
    <row r="17" spans="1:51" x14ac:dyDescent="0.25">
      <c r="B17" s="40">
        <v>2.25</v>
      </c>
      <c r="C17" s="40">
        <v>0.29166666666666702</v>
      </c>
      <c r="D17" s="102">
        <v>5</v>
      </c>
      <c r="E17" s="41">
        <f t="shared" si="0"/>
        <v>3.5211267605633805</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139</v>
      </c>
      <c r="P17" s="103">
        <v>146</v>
      </c>
      <c r="Q17" s="103">
        <v>8203957</v>
      </c>
      <c r="R17" s="46">
        <f t="shared" si="4"/>
        <v>5959</v>
      </c>
      <c r="S17" s="47">
        <f t="shared" si="5"/>
        <v>143.01599999999999</v>
      </c>
      <c r="T17" s="47">
        <f t="shared" si="6"/>
        <v>5.9589999999999996</v>
      </c>
      <c r="U17" s="104">
        <v>9.1999999999999993</v>
      </c>
      <c r="V17" s="104">
        <f t="shared" si="7"/>
        <v>9.1999999999999993</v>
      </c>
      <c r="W17" s="105" t="s">
        <v>127</v>
      </c>
      <c r="X17" s="107">
        <v>0</v>
      </c>
      <c r="Y17" s="107">
        <v>1016</v>
      </c>
      <c r="Z17" s="107">
        <v>1188</v>
      </c>
      <c r="AA17" s="107">
        <v>1185</v>
      </c>
      <c r="AB17" s="107">
        <v>1186</v>
      </c>
      <c r="AC17" s="48" t="s">
        <v>90</v>
      </c>
      <c r="AD17" s="48" t="s">
        <v>90</v>
      </c>
      <c r="AE17" s="48" t="s">
        <v>90</v>
      </c>
      <c r="AF17" s="106" t="s">
        <v>90</v>
      </c>
      <c r="AG17" s="112">
        <v>48126260</v>
      </c>
      <c r="AH17" s="49">
        <f t="shared" si="9"/>
        <v>1352</v>
      </c>
      <c r="AI17" s="50">
        <f t="shared" si="8"/>
        <v>226.88370531968454</v>
      </c>
      <c r="AJ17" s="95">
        <v>0</v>
      </c>
      <c r="AK17" s="95">
        <v>1</v>
      </c>
      <c r="AL17" s="95">
        <v>1</v>
      </c>
      <c r="AM17" s="95">
        <v>1</v>
      </c>
      <c r="AN17" s="95">
        <v>1</v>
      </c>
      <c r="AO17" s="95">
        <v>0</v>
      </c>
      <c r="AP17" s="107">
        <v>10992287</v>
      </c>
      <c r="AQ17" s="107">
        <f t="shared" si="1"/>
        <v>0</v>
      </c>
      <c r="AR17" s="51"/>
      <c r="AS17" s="52" t="s">
        <v>101</v>
      </c>
      <c r="AT17" s="54"/>
      <c r="AV17" s="39" t="s">
        <v>104</v>
      </c>
      <c r="AW17" s="39" t="s">
        <v>105</v>
      </c>
      <c r="AY17" s="97"/>
    </row>
    <row r="18" spans="1:51" x14ac:dyDescent="0.25">
      <c r="B18" s="40">
        <v>2.2916666666666701</v>
      </c>
      <c r="C18" s="40">
        <v>0.33333333333333298</v>
      </c>
      <c r="D18" s="102">
        <v>5</v>
      </c>
      <c r="E18" s="41">
        <f t="shared" si="0"/>
        <v>3.5211267605633805</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139</v>
      </c>
      <c r="P18" s="103">
        <v>145</v>
      </c>
      <c r="Q18" s="103">
        <v>8210045</v>
      </c>
      <c r="R18" s="46">
        <f t="shared" si="4"/>
        <v>6088</v>
      </c>
      <c r="S18" s="47">
        <f t="shared" si="5"/>
        <v>146.11199999999999</v>
      </c>
      <c r="T18" s="47">
        <f t="shared" si="6"/>
        <v>6.0880000000000001</v>
      </c>
      <c r="U18" s="104">
        <v>8.8000000000000007</v>
      </c>
      <c r="V18" s="104">
        <f t="shared" si="7"/>
        <v>8.8000000000000007</v>
      </c>
      <c r="W18" s="105" t="s">
        <v>127</v>
      </c>
      <c r="X18" s="107">
        <v>0</v>
      </c>
      <c r="Y18" s="107">
        <v>1016</v>
      </c>
      <c r="Z18" s="107">
        <v>1188</v>
      </c>
      <c r="AA18" s="107">
        <v>1185</v>
      </c>
      <c r="AB18" s="107">
        <v>1186</v>
      </c>
      <c r="AC18" s="48" t="s">
        <v>90</v>
      </c>
      <c r="AD18" s="48" t="s">
        <v>90</v>
      </c>
      <c r="AE18" s="48" t="s">
        <v>90</v>
      </c>
      <c r="AF18" s="106" t="s">
        <v>90</v>
      </c>
      <c r="AG18" s="112">
        <v>48127628</v>
      </c>
      <c r="AH18" s="49">
        <f t="shared" si="9"/>
        <v>1368</v>
      </c>
      <c r="AI18" s="50">
        <f t="shared" si="8"/>
        <v>224.70433639947439</v>
      </c>
      <c r="AJ18" s="95">
        <v>0</v>
      </c>
      <c r="AK18" s="95">
        <v>1</v>
      </c>
      <c r="AL18" s="95">
        <v>1</v>
      </c>
      <c r="AM18" s="95">
        <v>1</v>
      </c>
      <c r="AN18" s="95">
        <v>1</v>
      </c>
      <c r="AO18" s="95">
        <v>0</v>
      </c>
      <c r="AP18" s="107">
        <v>10992287</v>
      </c>
      <c r="AQ18" s="107">
        <f t="shared" si="1"/>
        <v>0</v>
      </c>
      <c r="AR18" s="51"/>
      <c r="AS18" s="52" t="s">
        <v>101</v>
      </c>
      <c r="AV18" s="39" t="s">
        <v>106</v>
      </c>
      <c r="AW18" s="39" t="s">
        <v>107</v>
      </c>
      <c r="AY18" s="97"/>
    </row>
    <row r="19" spans="1:51" x14ac:dyDescent="0.25">
      <c r="A19" s="94" t="s">
        <v>130</v>
      </c>
      <c r="B19" s="40">
        <v>2.3333333333333299</v>
      </c>
      <c r="C19" s="40">
        <v>0.375</v>
      </c>
      <c r="D19" s="102">
        <v>5</v>
      </c>
      <c r="E19" s="41">
        <f t="shared" si="0"/>
        <v>3.5211267605633805</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137</v>
      </c>
      <c r="P19" s="103">
        <v>146</v>
      </c>
      <c r="Q19" s="103">
        <v>8216136</v>
      </c>
      <c r="R19" s="46">
        <f t="shared" si="4"/>
        <v>6091</v>
      </c>
      <c r="S19" s="47">
        <f t="shared" si="5"/>
        <v>146.184</v>
      </c>
      <c r="T19" s="47">
        <f t="shared" si="6"/>
        <v>6.0910000000000002</v>
      </c>
      <c r="U19" s="104">
        <v>8.3000000000000007</v>
      </c>
      <c r="V19" s="104">
        <f t="shared" si="7"/>
        <v>8.3000000000000007</v>
      </c>
      <c r="W19" s="105" t="s">
        <v>127</v>
      </c>
      <c r="X19" s="107">
        <v>0</v>
      </c>
      <c r="Y19" s="107">
        <v>1016</v>
      </c>
      <c r="Z19" s="107">
        <v>1188</v>
      </c>
      <c r="AA19" s="107">
        <v>1185</v>
      </c>
      <c r="AB19" s="107">
        <v>1186</v>
      </c>
      <c r="AC19" s="48" t="s">
        <v>90</v>
      </c>
      <c r="AD19" s="48" t="s">
        <v>90</v>
      </c>
      <c r="AE19" s="48" t="s">
        <v>90</v>
      </c>
      <c r="AF19" s="106" t="s">
        <v>90</v>
      </c>
      <c r="AG19" s="112">
        <v>48128988</v>
      </c>
      <c r="AH19" s="49">
        <f t="shared" si="9"/>
        <v>1360</v>
      </c>
      <c r="AI19" s="50">
        <f t="shared" si="8"/>
        <v>223.28024954851421</v>
      </c>
      <c r="AJ19" s="95">
        <v>0</v>
      </c>
      <c r="AK19" s="95">
        <v>1</v>
      </c>
      <c r="AL19" s="95">
        <v>1</v>
      </c>
      <c r="AM19" s="95">
        <v>1</v>
      </c>
      <c r="AN19" s="95">
        <v>1</v>
      </c>
      <c r="AO19" s="95">
        <v>0</v>
      </c>
      <c r="AP19" s="107">
        <v>10992287</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140</v>
      </c>
      <c r="P20" s="103">
        <v>145</v>
      </c>
      <c r="Q20" s="103">
        <v>8222236</v>
      </c>
      <c r="R20" s="46">
        <f t="shared" si="4"/>
        <v>6100</v>
      </c>
      <c r="S20" s="47">
        <f t="shared" si="5"/>
        <v>146.4</v>
      </c>
      <c r="T20" s="47">
        <f t="shared" si="6"/>
        <v>6.1</v>
      </c>
      <c r="U20" s="104">
        <v>7.8</v>
      </c>
      <c r="V20" s="104">
        <f t="shared" si="7"/>
        <v>7.8</v>
      </c>
      <c r="W20" s="105" t="s">
        <v>127</v>
      </c>
      <c r="X20" s="107">
        <v>0</v>
      </c>
      <c r="Y20" s="107">
        <v>1015</v>
      </c>
      <c r="Z20" s="107">
        <v>1188</v>
      </c>
      <c r="AA20" s="107">
        <v>1185</v>
      </c>
      <c r="AB20" s="107">
        <v>1186</v>
      </c>
      <c r="AC20" s="48" t="s">
        <v>90</v>
      </c>
      <c r="AD20" s="48" t="s">
        <v>90</v>
      </c>
      <c r="AE20" s="48" t="s">
        <v>90</v>
      </c>
      <c r="AF20" s="106" t="s">
        <v>90</v>
      </c>
      <c r="AG20" s="112">
        <v>48130356</v>
      </c>
      <c r="AH20" s="49">
        <f t="shared" si="9"/>
        <v>1368</v>
      </c>
      <c r="AI20" s="50">
        <f t="shared" si="8"/>
        <v>224.26229508196724</v>
      </c>
      <c r="AJ20" s="95">
        <v>0</v>
      </c>
      <c r="AK20" s="95">
        <v>1</v>
      </c>
      <c r="AL20" s="95">
        <v>1</v>
      </c>
      <c r="AM20" s="95">
        <v>1</v>
      </c>
      <c r="AN20" s="95">
        <v>1</v>
      </c>
      <c r="AO20" s="95">
        <v>0</v>
      </c>
      <c r="AP20" s="107">
        <v>10992287</v>
      </c>
      <c r="AQ20" s="107">
        <f t="shared" si="1"/>
        <v>0</v>
      </c>
      <c r="AR20" s="53">
        <v>1.0900000000000001</v>
      </c>
      <c r="AS20" s="52" t="s">
        <v>130</v>
      </c>
      <c r="AY20" s="97"/>
    </row>
    <row r="21" spans="1:51" x14ac:dyDescent="0.25">
      <c r="B21" s="40">
        <v>2.4166666666666701</v>
      </c>
      <c r="C21" s="40">
        <v>0.45833333333333298</v>
      </c>
      <c r="D21" s="102">
        <v>5</v>
      </c>
      <c r="E21" s="41">
        <f t="shared" si="0"/>
        <v>3.5211267605633805</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140</v>
      </c>
      <c r="P21" s="103">
        <v>140</v>
      </c>
      <c r="Q21" s="103">
        <v>8228301</v>
      </c>
      <c r="R21" s="46">
        <f t="shared" si="4"/>
        <v>6065</v>
      </c>
      <c r="S21" s="47">
        <f t="shared" si="5"/>
        <v>145.56</v>
      </c>
      <c r="T21" s="47">
        <f t="shared" si="6"/>
        <v>6.0650000000000004</v>
      </c>
      <c r="U21" s="104">
        <v>7.4</v>
      </c>
      <c r="V21" s="104">
        <f t="shared" si="7"/>
        <v>7.4</v>
      </c>
      <c r="W21" s="105" t="s">
        <v>127</v>
      </c>
      <c r="X21" s="107">
        <v>0</v>
      </c>
      <c r="Y21" s="107">
        <v>1015</v>
      </c>
      <c r="Z21" s="107">
        <v>1188</v>
      </c>
      <c r="AA21" s="107">
        <v>1185</v>
      </c>
      <c r="AB21" s="107">
        <v>1186</v>
      </c>
      <c r="AC21" s="48" t="s">
        <v>90</v>
      </c>
      <c r="AD21" s="48" t="s">
        <v>90</v>
      </c>
      <c r="AE21" s="48" t="s">
        <v>90</v>
      </c>
      <c r="AF21" s="106" t="s">
        <v>90</v>
      </c>
      <c r="AG21" s="112">
        <v>48131716</v>
      </c>
      <c r="AH21" s="49">
        <f t="shared" si="9"/>
        <v>1360</v>
      </c>
      <c r="AI21" s="50">
        <f t="shared" si="8"/>
        <v>224.23742786479801</v>
      </c>
      <c r="AJ21" s="95">
        <v>0</v>
      </c>
      <c r="AK21" s="95">
        <v>1</v>
      </c>
      <c r="AL21" s="95">
        <v>1</v>
      </c>
      <c r="AM21" s="95">
        <v>1</v>
      </c>
      <c r="AN21" s="95">
        <v>1</v>
      </c>
      <c r="AO21" s="95">
        <v>0</v>
      </c>
      <c r="AP21" s="107">
        <v>10992287</v>
      </c>
      <c r="AQ21" s="107">
        <f t="shared" si="1"/>
        <v>0</v>
      </c>
      <c r="AR21" s="51"/>
      <c r="AS21" s="52" t="s">
        <v>101</v>
      </c>
      <c r="AY21" s="97"/>
    </row>
    <row r="22" spans="1:51" x14ac:dyDescent="0.25">
      <c r="A22" s="94" t="s">
        <v>138</v>
      </c>
      <c r="B22" s="40">
        <v>2.4583333333333299</v>
      </c>
      <c r="C22" s="40">
        <v>0.5</v>
      </c>
      <c r="D22" s="102">
        <v>5</v>
      </c>
      <c r="E22" s="41">
        <f t="shared" si="0"/>
        <v>3.5211267605633805</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136</v>
      </c>
      <c r="P22" s="103">
        <v>141</v>
      </c>
      <c r="Q22" s="103">
        <v>8234282</v>
      </c>
      <c r="R22" s="46">
        <f t="shared" si="4"/>
        <v>5981</v>
      </c>
      <c r="S22" s="47">
        <f t="shared" si="5"/>
        <v>143.54400000000001</v>
      </c>
      <c r="T22" s="47">
        <f t="shared" si="6"/>
        <v>5.9809999999999999</v>
      </c>
      <c r="U22" s="104">
        <v>7</v>
      </c>
      <c r="V22" s="104">
        <f t="shared" si="7"/>
        <v>7</v>
      </c>
      <c r="W22" s="105" t="s">
        <v>127</v>
      </c>
      <c r="X22" s="107">
        <v>0</v>
      </c>
      <c r="Y22" s="107">
        <v>1015</v>
      </c>
      <c r="Z22" s="107">
        <v>1188</v>
      </c>
      <c r="AA22" s="107">
        <v>1185</v>
      </c>
      <c r="AB22" s="107">
        <v>1186</v>
      </c>
      <c r="AC22" s="48" t="s">
        <v>90</v>
      </c>
      <c r="AD22" s="48" t="s">
        <v>90</v>
      </c>
      <c r="AE22" s="48" t="s">
        <v>90</v>
      </c>
      <c r="AF22" s="106" t="s">
        <v>90</v>
      </c>
      <c r="AG22" s="112">
        <v>48133060</v>
      </c>
      <c r="AH22" s="49">
        <f t="shared" si="9"/>
        <v>1344</v>
      </c>
      <c r="AI22" s="50">
        <f t="shared" si="8"/>
        <v>224.71158669118876</v>
      </c>
      <c r="AJ22" s="95">
        <v>0</v>
      </c>
      <c r="AK22" s="95">
        <v>1</v>
      </c>
      <c r="AL22" s="95">
        <v>1</v>
      </c>
      <c r="AM22" s="95">
        <v>1</v>
      </c>
      <c r="AN22" s="95">
        <v>1</v>
      </c>
      <c r="AO22" s="95">
        <v>0</v>
      </c>
      <c r="AP22" s="107">
        <v>10992287</v>
      </c>
      <c r="AQ22" s="107">
        <f t="shared" si="1"/>
        <v>0</v>
      </c>
      <c r="AR22" s="51"/>
      <c r="AS22" s="52" t="s">
        <v>101</v>
      </c>
      <c r="AV22" s="55" t="s">
        <v>110</v>
      </c>
      <c r="AY22" s="97"/>
    </row>
    <row r="23" spans="1:51" x14ac:dyDescent="0.25">
      <c r="B23" s="40">
        <v>2.5</v>
      </c>
      <c r="C23" s="40">
        <v>0.54166666666666696</v>
      </c>
      <c r="D23" s="102">
        <v>5</v>
      </c>
      <c r="E23" s="41">
        <f t="shared" si="0"/>
        <v>3.5211267605633805</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135</v>
      </c>
      <c r="P23" s="103">
        <v>138</v>
      </c>
      <c r="Q23" s="103">
        <v>8240061</v>
      </c>
      <c r="R23" s="46">
        <f t="shared" si="4"/>
        <v>5779</v>
      </c>
      <c r="S23" s="47">
        <f t="shared" si="5"/>
        <v>138.696</v>
      </c>
      <c r="T23" s="47">
        <f t="shared" si="6"/>
        <v>5.7789999999999999</v>
      </c>
      <c r="U23" s="104">
        <v>6.7</v>
      </c>
      <c r="V23" s="104">
        <f t="shared" si="7"/>
        <v>6.7</v>
      </c>
      <c r="W23" s="105" t="s">
        <v>127</v>
      </c>
      <c r="X23" s="107">
        <v>0</v>
      </c>
      <c r="Y23" s="107">
        <v>1015</v>
      </c>
      <c r="Z23" s="107">
        <v>1188</v>
      </c>
      <c r="AA23" s="107">
        <v>1185</v>
      </c>
      <c r="AB23" s="107">
        <v>1186</v>
      </c>
      <c r="AC23" s="48" t="s">
        <v>90</v>
      </c>
      <c r="AD23" s="48" t="s">
        <v>90</v>
      </c>
      <c r="AE23" s="48" t="s">
        <v>90</v>
      </c>
      <c r="AF23" s="106" t="s">
        <v>90</v>
      </c>
      <c r="AG23" s="112">
        <v>48134420</v>
      </c>
      <c r="AH23" s="49">
        <f t="shared" si="9"/>
        <v>1360</v>
      </c>
      <c r="AI23" s="50">
        <f t="shared" si="8"/>
        <v>235.33483301609274</v>
      </c>
      <c r="AJ23" s="95">
        <v>0</v>
      </c>
      <c r="AK23" s="95">
        <v>1</v>
      </c>
      <c r="AL23" s="95">
        <v>1</v>
      </c>
      <c r="AM23" s="95">
        <v>1</v>
      </c>
      <c r="AN23" s="95">
        <v>1</v>
      </c>
      <c r="AO23" s="95">
        <v>0</v>
      </c>
      <c r="AP23" s="107">
        <v>10992287</v>
      </c>
      <c r="AQ23" s="107">
        <f t="shared" si="1"/>
        <v>0</v>
      </c>
      <c r="AR23" s="51"/>
      <c r="AS23" s="52" t="s">
        <v>113</v>
      </c>
      <c r="AT23" s="54"/>
      <c r="AV23" s="56" t="s">
        <v>111</v>
      </c>
      <c r="AW23" s="57" t="s">
        <v>112</v>
      </c>
      <c r="AY23" s="97"/>
    </row>
    <row r="24" spans="1:51" x14ac:dyDescent="0.25">
      <c r="B24" s="40">
        <v>2.5416666666666701</v>
      </c>
      <c r="C24" s="40">
        <v>0.58333333333333404</v>
      </c>
      <c r="D24" s="102">
        <v>6</v>
      </c>
      <c r="E24" s="41">
        <f t="shared" si="0"/>
        <v>4.2253521126760569</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135</v>
      </c>
      <c r="P24" s="103">
        <v>136</v>
      </c>
      <c r="Q24" s="103">
        <v>8246370</v>
      </c>
      <c r="R24" s="46">
        <f t="shared" si="4"/>
        <v>6309</v>
      </c>
      <c r="S24" s="47">
        <f t="shared" si="5"/>
        <v>151.416</v>
      </c>
      <c r="T24" s="47">
        <f t="shared" si="6"/>
        <v>6.3090000000000002</v>
      </c>
      <c r="U24" s="104">
        <v>6.4</v>
      </c>
      <c r="V24" s="104">
        <f t="shared" si="7"/>
        <v>6.4</v>
      </c>
      <c r="W24" s="105" t="s">
        <v>127</v>
      </c>
      <c r="X24" s="107">
        <v>0</v>
      </c>
      <c r="Y24" s="107">
        <v>1016</v>
      </c>
      <c r="Z24" s="107">
        <v>1186</v>
      </c>
      <c r="AA24" s="107">
        <v>1185</v>
      </c>
      <c r="AB24" s="107">
        <v>1186</v>
      </c>
      <c r="AC24" s="48" t="s">
        <v>90</v>
      </c>
      <c r="AD24" s="48" t="s">
        <v>90</v>
      </c>
      <c r="AE24" s="48" t="s">
        <v>90</v>
      </c>
      <c r="AF24" s="106" t="s">
        <v>90</v>
      </c>
      <c r="AG24" s="112">
        <v>48135836</v>
      </c>
      <c r="AH24" s="49">
        <f>IF(ISBLANK(AG24),"-",AG24-AG23)</f>
        <v>1416</v>
      </c>
      <c r="AI24" s="50">
        <f t="shared" si="8"/>
        <v>224.44127436994768</v>
      </c>
      <c r="AJ24" s="95">
        <v>0</v>
      </c>
      <c r="AK24" s="95">
        <v>1</v>
      </c>
      <c r="AL24" s="95">
        <v>1</v>
      </c>
      <c r="AM24" s="95">
        <v>1</v>
      </c>
      <c r="AN24" s="95">
        <v>1</v>
      </c>
      <c r="AO24" s="95">
        <v>0</v>
      </c>
      <c r="AP24" s="107">
        <v>10992287</v>
      </c>
      <c r="AQ24" s="107">
        <f t="shared" si="1"/>
        <v>0</v>
      </c>
      <c r="AR24" s="53">
        <v>1.33</v>
      </c>
      <c r="AS24" s="52" t="s">
        <v>113</v>
      </c>
      <c r="AV24" s="58" t="s">
        <v>29</v>
      </c>
      <c r="AW24" s="58">
        <v>14.7</v>
      </c>
      <c r="AY24" s="97"/>
    </row>
    <row r="25" spans="1:51" x14ac:dyDescent="0.25">
      <c r="B25" s="40">
        <v>2.5833333333333299</v>
      </c>
      <c r="C25" s="40">
        <v>0.625</v>
      </c>
      <c r="D25" s="102">
        <v>6</v>
      </c>
      <c r="E25" s="41">
        <f t="shared" si="0"/>
        <v>4.2253521126760569</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131</v>
      </c>
      <c r="P25" s="103">
        <v>138</v>
      </c>
      <c r="Q25" s="103">
        <v>8251995</v>
      </c>
      <c r="R25" s="46">
        <f t="shared" si="4"/>
        <v>5625</v>
      </c>
      <c r="S25" s="47">
        <f t="shared" si="5"/>
        <v>135</v>
      </c>
      <c r="T25" s="47">
        <f t="shared" si="6"/>
        <v>5.625</v>
      </c>
      <c r="U25" s="104">
        <v>6.1</v>
      </c>
      <c r="V25" s="104">
        <f t="shared" si="7"/>
        <v>6.1</v>
      </c>
      <c r="W25" s="105" t="s">
        <v>127</v>
      </c>
      <c r="X25" s="107">
        <v>0</v>
      </c>
      <c r="Y25" s="107">
        <v>1015</v>
      </c>
      <c r="Z25" s="107">
        <v>1156</v>
      </c>
      <c r="AA25" s="107">
        <v>1185</v>
      </c>
      <c r="AB25" s="107">
        <v>1156</v>
      </c>
      <c r="AC25" s="48" t="s">
        <v>90</v>
      </c>
      <c r="AD25" s="48" t="s">
        <v>90</v>
      </c>
      <c r="AE25" s="48" t="s">
        <v>90</v>
      </c>
      <c r="AF25" s="106" t="s">
        <v>90</v>
      </c>
      <c r="AG25" s="112">
        <v>48137132</v>
      </c>
      <c r="AH25" s="49">
        <f t="shared" si="9"/>
        <v>1296</v>
      </c>
      <c r="AI25" s="50">
        <f t="shared" si="8"/>
        <v>230.4</v>
      </c>
      <c r="AJ25" s="95">
        <v>0</v>
      </c>
      <c r="AK25" s="95">
        <v>1</v>
      </c>
      <c r="AL25" s="95">
        <v>1</v>
      </c>
      <c r="AM25" s="95">
        <v>1</v>
      </c>
      <c r="AN25" s="95">
        <v>1</v>
      </c>
      <c r="AO25" s="95">
        <v>0</v>
      </c>
      <c r="AP25" s="107">
        <v>10992287</v>
      </c>
      <c r="AQ25" s="107">
        <f t="shared" si="1"/>
        <v>0</v>
      </c>
      <c r="AR25" s="51"/>
      <c r="AS25" s="52" t="s">
        <v>113</v>
      </c>
      <c r="AV25" s="58" t="s">
        <v>74</v>
      </c>
      <c r="AW25" s="58">
        <v>10.36</v>
      </c>
      <c r="AY25" s="97"/>
    </row>
    <row r="26" spans="1:51" x14ac:dyDescent="0.25">
      <c r="B26" s="40">
        <v>2.625</v>
      </c>
      <c r="C26" s="40">
        <v>0.66666666666666696</v>
      </c>
      <c r="D26" s="102">
        <v>6</v>
      </c>
      <c r="E26" s="41">
        <f t="shared" si="0"/>
        <v>4.2253521126760569</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135</v>
      </c>
      <c r="P26" s="103">
        <v>140</v>
      </c>
      <c r="Q26" s="103">
        <v>8257773</v>
      </c>
      <c r="R26" s="46">
        <f t="shared" si="4"/>
        <v>5778</v>
      </c>
      <c r="S26" s="47">
        <f t="shared" si="5"/>
        <v>138.672</v>
      </c>
      <c r="T26" s="47">
        <f t="shared" si="6"/>
        <v>5.7779999999999996</v>
      </c>
      <c r="U26" s="104">
        <v>5.8</v>
      </c>
      <c r="V26" s="104">
        <f t="shared" si="7"/>
        <v>5.8</v>
      </c>
      <c r="W26" s="105" t="s">
        <v>127</v>
      </c>
      <c r="X26" s="107">
        <v>0</v>
      </c>
      <c r="Y26" s="107">
        <v>1015</v>
      </c>
      <c r="Z26" s="107">
        <v>1157</v>
      </c>
      <c r="AA26" s="107">
        <v>1185</v>
      </c>
      <c r="AB26" s="107">
        <v>1156</v>
      </c>
      <c r="AC26" s="48" t="s">
        <v>90</v>
      </c>
      <c r="AD26" s="48" t="s">
        <v>90</v>
      </c>
      <c r="AE26" s="48" t="s">
        <v>90</v>
      </c>
      <c r="AF26" s="106" t="s">
        <v>90</v>
      </c>
      <c r="AG26" s="112">
        <v>48138420</v>
      </c>
      <c r="AH26" s="49">
        <f t="shared" si="9"/>
        <v>1288</v>
      </c>
      <c r="AI26" s="50">
        <f t="shared" si="8"/>
        <v>222.91450328833508</v>
      </c>
      <c r="AJ26" s="95">
        <v>0</v>
      </c>
      <c r="AK26" s="95">
        <v>1</v>
      </c>
      <c r="AL26" s="95">
        <v>1</v>
      </c>
      <c r="AM26" s="95">
        <v>1</v>
      </c>
      <c r="AN26" s="95">
        <v>1</v>
      </c>
      <c r="AO26" s="95">
        <v>0</v>
      </c>
      <c r="AP26" s="107">
        <v>10992287</v>
      </c>
      <c r="AQ26" s="107">
        <f t="shared" si="1"/>
        <v>0</v>
      </c>
      <c r="AR26" s="51"/>
      <c r="AS26" s="52" t="s">
        <v>113</v>
      </c>
      <c r="AV26" s="58" t="s">
        <v>114</v>
      </c>
      <c r="AW26" s="58">
        <v>1.01325</v>
      </c>
      <c r="AY26" s="97"/>
    </row>
    <row r="27" spans="1:51" x14ac:dyDescent="0.25">
      <c r="B27" s="40">
        <v>2.6666666666666701</v>
      </c>
      <c r="C27" s="40">
        <v>0.70833333333333404</v>
      </c>
      <c r="D27" s="102">
        <v>6</v>
      </c>
      <c r="E27" s="41">
        <f t="shared" si="0"/>
        <v>4.2253521126760569</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138</v>
      </c>
      <c r="P27" s="103">
        <v>139</v>
      </c>
      <c r="Q27" s="103">
        <v>8263682</v>
      </c>
      <c r="R27" s="46">
        <f t="shared" si="4"/>
        <v>5909</v>
      </c>
      <c r="S27" s="47">
        <f t="shared" si="5"/>
        <v>141.816</v>
      </c>
      <c r="T27" s="47">
        <f t="shared" si="6"/>
        <v>5.9089999999999998</v>
      </c>
      <c r="U27" s="104">
        <v>5.5</v>
      </c>
      <c r="V27" s="104">
        <f t="shared" si="7"/>
        <v>5.5</v>
      </c>
      <c r="W27" s="105" t="s">
        <v>127</v>
      </c>
      <c r="X27" s="107">
        <v>0</v>
      </c>
      <c r="Y27" s="107">
        <v>1016</v>
      </c>
      <c r="Z27" s="107">
        <v>1187</v>
      </c>
      <c r="AA27" s="107">
        <v>1185</v>
      </c>
      <c r="AB27" s="107">
        <v>1187</v>
      </c>
      <c r="AC27" s="48" t="s">
        <v>90</v>
      </c>
      <c r="AD27" s="48" t="s">
        <v>90</v>
      </c>
      <c r="AE27" s="48" t="s">
        <v>90</v>
      </c>
      <c r="AF27" s="106" t="s">
        <v>90</v>
      </c>
      <c r="AG27" s="112">
        <v>48139756</v>
      </c>
      <c r="AH27" s="49">
        <f t="shared" si="9"/>
        <v>1336</v>
      </c>
      <c r="AI27" s="50">
        <f t="shared" si="8"/>
        <v>226.09578608901677</v>
      </c>
      <c r="AJ27" s="95">
        <v>0</v>
      </c>
      <c r="AK27" s="95">
        <v>1</v>
      </c>
      <c r="AL27" s="95">
        <v>1</v>
      </c>
      <c r="AM27" s="95">
        <v>1</v>
      </c>
      <c r="AN27" s="95">
        <v>1</v>
      </c>
      <c r="AO27" s="95">
        <v>0</v>
      </c>
      <c r="AP27" s="107">
        <v>10992287</v>
      </c>
      <c r="AQ27" s="107">
        <f t="shared" si="1"/>
        <v>0</v>
      </c>
      <c r="AR27" s="51"/>
      <c r="AS27" s="52" t="s">
        <v>113</v>
      </c>
      <c r="AV27" s="58" t="s">
        <v>115</v>
      </c>
      <c r="AW27" s="58">
        <v>1</v>
      </c>
      <c r="AY27" s="97"/>
    </row>
    <row r="28" spans="1:51" x14ac:dyDescent="0.25">
      <c r="B28" s="40">
        <v>2.7083333333333299</v>
      </c>
      <c r="C28" s="40">
        <v>0.750000000000002</v>
      </c>
      <c r="D28" s="102">
        <v>6</v>
      </c>
      <c r="E28" s="41">
        <f t="shared" si="0"/>
        <v>4.2253521126760569</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136</v>
      </c>
      <c r="P28" s="103">
        <v>137</v>
      </c>
      <c r="Q28" s="103">
        <v>8269502</v>
      </c>
      <c r="R28" s="46">
        <f t="shared" si="4"/>
        <v>5820</v>
      </c>
      <c r="S28" s="47">
        <f t="shared" si="5"/>
        <v>139.68</v>
      </c>
      <c r="T28" s="47">
        <f t="shared" si="6"/>
        <v>5.82</v>
      </c>
      <c r="U28" s="104">
        <v>5.2</v>
      </c>
      <c r="V28" s="104">
        <f t="shared" si="7"/>
        <v>5.2</v>
      </c>
      <c r="W28" s="105" t="s">
        <v>127</v>
      </c>
      <c r="X28" s="107">
        <v>0</v>
      </c>
      <c r="Y28" s="107">
        <v>1015</v>
      </c>
      <c r="Z28" s="107">
        <v>1187</v>
      </c>
      <c r="AA28" s="107">
        <v>1185</v>
      </c>
      <c r="AB28" s="107">
        <v>1187</v>
      </c>
      <c r="AC28" s="48" t="s">
        <v>90</v>
      </c>
      <c r="AD28" s="48" t="s">
        <v>90</v>
      </c>
      <c r="AE28" s="48" t="s">
        <v>90</v>
      </c>
      <c r="AF28" s="106" t="s">
        <v>90</v>
      </c>
      <c r="AG28" s="112">
        <v>48141100</v>
      </c>
      <c r="AH28" s="49">
        <f t="shared" si="9"/>
        <v>1344</v>
      </c>
      <c r="AI28" s="50">
        <f t="shared" si="8"/>
        <v>230.92783505154637</v>
      </c>
      <c r="AJ28" s="95">
        <v>0</v>
      </c>
      <c r="AK28" s="95">
        <v>1</v>
      </c>
      <c r="AL28" s="95">
        <v>1</v>
      </c>
      <c r="AM28" s="95">
        <v>1</v>
      </c>
      <c r="AN28" s="95">
        <v>1</v>
      </c>
      <c r="AO28" s="95">
        <v>0</v>
      </c>
      <c r="AP28" s="107">
        <v>10992287</v>
      </c>
      <c r="AQ28" s="107">
        <f t="shared" si="1"/>
        <v>0</v>
      </c>
      <c r="AR28" s="53">
        <v>1.27</v>
      </c>
      <c r="AS28" s="52" t="s">
        <v>113</v>
      </c>
      <c r="AV28" s="58" t="s">
        <v>116</v>
      </c>
      <c r="AW28" s="58">
        <v>101.325</v>
      </c>
      <c r="AY28" s="97"/>
    </row>
    <row r="29" spans="1:51" x14ac:dyDescent="0.25">
      <c r="A29" s="94" t="s">
        <v>130</v>
      </c>
      <c r="B29" s="40">
        <v>2.75</v>
      </c>
      <c r="C29" s="40">
        <v>0.79166666666666896</v>
      </c>
      <c r="D29" s="102">
        <v>6</v>
      </c>
      <c r="E29" s="41">
        <f t="shared" si="0"/>
        <v>4.2253521126760569</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131</v>
      </c>
      <c r="P29" s="103">
        <v>136</v>
      </c>
      <c r="Q29" s="103">
        <v>8275295</v>
      </c>
      <c r="R29" s="46">
        <f t="shared" si="4"/>
        <v>5793</v>
      </c>
      <c r="S29" s="47">
        <f t="shared" si="5"/>
        <v>139.03200000000001</v>
      </c>
      <c r="T29" s="47">
        <f t="shared" si="6"/>
        <v>5.7930000000000001</v>
      </c>
      <c r="U29" s="104">
        <v>4.9000000000000004</v>
      </c>
      <c r="V29" s="104">
        <f t="shared" si="7"/>
        <v>4.9000000000000004</v>
      </c>
      <c r="W29" s="105" t="s">
        <v>127</v>
      </c>
      <c r="X29" s="107">
        <v>0</v>
      </c>
      <c r="Y29" s="107">
        <v>1016</v>
      </c>
      <c r="Z29" s="107">
        <v>1187</v>
      </c>
      <c r="AA29" s="107">
        <v>1185</v>
      </c>
      <c r="AB29" s="107">
        <v>1187</v>
      </c>
      <c r="AC29" s="48" t="s">
        <v>90</v>
      </c>
      <c r="AD29" s="48" t="s">
        <v>90</v>
      </c>
      <c r="AE29" s="48" t="s">
        <v>90</v>
      </c>
      <c r="AF29" s="106" t="s">
        <v>90</v>
      </c>
      <c r="AG29" s="112">
        <v>48142448</v>
      </c>
      <c r="AH29" s="49">
        <f t="shared" si="9"/>
        <v>1348</v>
      </c>
      <c r="AI29" s="50">
        <f t="shared" si="8"/>
        <v>232.69463145175212</v>
      </c>
      <c r="AJ29" s="95">
        <v>0</v>
      </c>
      <c r="AK29" s="95">
        <v>1</v>
      </c>
      <c r="AL29" s="95">
        <v>1</v>
      </c>
      <c r="AM29" s="95">
        <v>1</v>
      </c>
      <c r="AN29" s="95">
        <v>1</v>
      </c>
      <c r="AO29" s="95">
        <v>0</v>
      </c>
      <c r="AP29" s="107">
        <v>10992287</v>
      </c>
      <c r="AQ29" s="107">
        <f t="shared" si="1"/>
        <v>0</v>
      </c>
      <c r="AR29" s="51"/>
      <c r="AS29" s="52" t="s">
        <v>113</v>
      </c>
      <c r="AY29" s="97"/>
    </row>
    <row r="30" spans="1:51" x14ac:dyDescent="0.25">
      <c r="B30" s="40">
        <v>2.7916666666666701</v>
      </c>
      <c r="C30" s="40">
        <v>0.83333333333333703</v>
      </c>
      <c r="D30" s="102">
        <v>6</v>
      </c>
      <c r="E30" s="41">
        <f t="shared" si="0"/>
        <v>4.2253521126760569</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114</v>
      </c>
      <c r="P30" s="103">
        <v>134</v>
      </c>
      <c r="Q30" s="103">
        <v>8280815</v>
      </c>
      <c r="R30" s="46">
        <f t="shared" si="4"/>
        <v>5520</v>
      </c>
      <c r="S30" s="47">
        <f t="shared" si="5"/>
        <v>132.47999999999999</v>
      </c>
      <c r="T30" s="47">
        <f t="shared" si="6"/>
        <v>5.52</v>
      </c>
      <c r="U30" s="104">
        <v>4</v>
      </c>
      <c r="V30" s="104">
        <f t="shared" si="7"/>
        <v>4</v>
      </c>
      <c r="W30" s="105" t="s">
        <v>164</v>
      </c>
      <c r="X30" s="107">
        <v>0</v>
      </c>
      <c r="Y30" s="107">
        <v>1139</v>
      </c>
      <c r="Z30" s="107">
        <v>1187</v>
      </c>
      <c r="AA30" s="107">
        <v>1185</v>
      </c>
      <c r="AB30" s="107">
        <v>0</v>
      </c>
      <c r="AC30" s="48" t="s">
        <v>90</v>
      </c>
      <c r="AD30" s="48" t="s">
        <v>90</v>
      </c>
      <c r="AE30" s="48" t="s">
        <v>90</v>
      </c>
      <c r="AF30" s="106" t="s">
        <v>90</v>
      </c>
      <c r="AG30" s="112">
        <v>48143572</v>
      </c>
      <c r="AH30" s="49">
        <f t="shared" si="9"/>
        <v>1124</v>
      </c>
      <c r="AI30" s="50">
        <f t="shared" si="8"/>
        <v>203.62318840579712</v>
      </c>
      <c r="AJ30" s="95">
        <v>0</v>
      </c>
      <c r="AK30" s="95">
        <v>1</v>
      </c>
      <c r="AL30" s="95">
        <v>1</v>
      </c>
      <c r="AM30" s="95">
        <v>1</v>
      </c>
      <c r="AN30" s="95">
        <v>0</v>
      </c>
      <c r="AO30" s="95">
        <v>0</v>
      </c>
      <c r="AP30" s="107">
        <v>10992287</v>
      </c>
      <c r="AQ30" s="107">
        <f t="shared" si="1"/>
        <v>0</v>
      </c>
      <c r="AR30" s="51"/>
      <c r="AS30" s="52" t="s">
        <v>113</v>
      </c>
      <c r="AV30" s="223" t="s">
        <v>117</v>
      </c>
      <c r="AW30" s="223"/>
      <c r="AY30" s="97"/>
    </row>
    <row r="31" spans="1:51" x14ac:dyDescent="0.25">
      <c r="B31" s="40">
        <v>2.8333333333333299</v>
      </c>
      <c r="C31" s="40">
        <v>0.875000000000004</v>
      </c>
      <c r="D31" s="102">
        <v>4</v>
      </c>
      <c r="E31" s="41">
        <f t="shared" si="0"/>
        <v>2.8169014084507045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133</v>
      </c>
      <c r="P31" s="103">
        <v>137</v>
      </c>
      <c r="Q31" s="103">
        <v>8286665</v>
      </c>
      <c r="R31" s="46">
        <f t="shared" si="4"/>
        <v>5850</v>
      </c>
      <c r="S31" s="47">
        <f t="shared" si="5"/>
        <v>140.4</v>
      </c>
      <c r="T31" s="47">
        <f t="shared" si="6"/>
        <v>5.85</v>
      </c>
      <c r="U31" s="104">
        <v>3.4</v>
      </c>
      <c r="V31" s="104">
        <f t="shared" si="7"/>
        <v>3.4</v>
      </c>
      <c r="W31" s="105" t="s">
        <v>127</v>
      </c>
      <c r="X31" s="107">
        <v>0</v>
      </c>
      <c r="Y31" s="107">
        <v>1066</v>
      </c>
      <c r="Z31" s="107">
        <v>1187</v>
      </c>
      <c r="AA31" s="107">
        <v>1185</v>
      </c>
      <c r="AB31" s="107">
        <v>1187</v>
      </c>
      <c r="AC31" s="48" t="s">
        <v>90</v>
      </c>
      <c r="AD31" s="48" t="s">
        <v>90</v>
      </c>
      <c r="AE31" s="48" t="s">
        <v>90</v>
      </c>
      <c r="AF31" s="106" t="s">
        <v>90</v>
      </c>
      <c r="AG31" s="112">
        <v>48144932</v>
      </c>
      <c r="AH31" s="49">
        <f t="shared" si="9"/>
        <v>1360</v>
      </c>
      <c r="AI31" s="50">
        <f t="shared" si="8"/>
        <v>232.47863247863251</v>
      </c>
      <c r="AJ31" s="95">
        <v>0</v>
      </c>
      <c r="AK31" s="95">
        <v>1</v>
      </c>
      <c r="AL31" s="95">
        <v>1</v>
      </c>
      <c r="AM31" s="95">
        <v>1</v>
      </c>
      <c r="AN31" s="95">
        <v>1</v>
      </c>
      <c r="AO31" s="95">
        <v>0</v>
      </c>
      <c r="AP31" s="107">
        <v>10992287</v>
      </c>
      <c r="AQ31" s="107">
        <f t="shared" si="1"/>
        <v>0</v>
      </c>
      <c r="AR31" s="51"/>
      <c r="AS31" s="52" t="s">
        <v>113</v>
      </c>
      <c r="AV31" s="59" t="s">
        <v>29</v>
      </c>
      <c r="AW31" s="59" t="s">
        <v>74</v>
      </c>
      <c r="AY31" s="97"/>
    </row>
    <row r="32" spans="1:51" x14ac:dyDescent="0.25">
      <c r="B32" s="40">
        <v>2.875</v>
      </c>
      <c r="C32" s="40">
        <v>0.91666666666667096</v>
      </c>
      <c r="D32" s="102">
        <v>5</v>
      </c>
      <c r="E32" s="41">
        <f t="shared" si="0"/>
        <v>3.5211267605633805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129</v>
      </c>
      <c r="P32" s="103">
        <v>136</v>
      </c>
      <c r="Q32" s="103">
        <v>8292286</v>
      </c>
      <c r="R32" s="46">
        <f t="shared" si="4"/>
        <v>5621</v>
      </c>
      <c r="S32" s="47">
        <f t="shared" si="5"/>
        <v>134.904</v>
      </c>
      <c r="T32" s="47">
        <f t="shared" si="6"/>
        <v>5.6210000000000004</v>
      </c>
      <c r="U32" s="104">
        <v>3.1</v>
      </c>
      <c r="V32" s="104">
        <f t="shared" si="7"/>
        <v>3.1</v>
      </c>
      <c r="W32" s="105" t="s">
        <v>127</v>
      </c>
      <c r="X32" s="107">
        <v>0</v>
      </c>
      <c r="Y32" s="107">
        <v>1066</v>
      </c>
      <c r="Z32" s="107">
        <v>1187</v>
      </c>
      <c r="AA32" s="107">
        <v>1185</v>
      </c>
      <c r="AB32" s="107">
        <v>1187</v>
      </c>
      <c r="AC32" s="48" t="s">
        <v>90</v>
      </c>
      <c r="AD32" s="48" t="s">
        <v>90</v>
      </c>
      <c r="AE32" s="48" t="s">
        <v>90</v>
      </c>
      <c r="AF32" s="106" t="s">
        <v>90</v>
      </c>
      <c r="AG32" s="112">
        <v>48146268</v>
      </c>
      <c r="AH32" s="49">
        <f t="shared" si="9"/>
        <v>1336</v>
      </c>
      <c r="AI32" s="50">
        <f t="shared" si="8"/>
        <v>237.68012809108697</v>
      </c>
      <c r="AJ32" s="95">
        <v>0</v>
      </c>
      <c r="AK32" s="95">
        <v>1</v>
      </c>
      <c r="AL32" s="95">
        <v>1</v>
      </c>
      <c r="AM32" s="95">
        <v>1</v>
      </c>
      <c r="AN32" s="95">
        <v>1</v>
      </c>
      <c r="AO32" s="95">
        <v>0</v>
      </c>
      <c r="AP32" s="107">
        <v>10992287</v>
      </c>
      <c r="AQ32" s="107">
        <f t="shared" si="1"/>
        <v>0</v>
      </c>
      <c r="AR32" s="53">
        <v>1.24</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5</v>
      </c>
      <c r="E33" s="41">
        <f t="shared" si="0"/>
        <v>3.5211267605633805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135</v>
      </c>
      <c r="P33" s="103">
        <v>129</v>
      </c>
      <c r="Q33" s="103">
        <v>8297581</v>
      </c>
      <c r="R33" s="46">
        <f t="shared" si="4"/>
        <v>5295</v>
      </c>
      <c r="S33" s="47">
        <f t="shared" si="5"/>
        <v>127.08</v>
      </c>
      <c r="T33" s="47">
        <f t="shared" si="6"/>
        <v>5.2949999999999999</v>
      </c>
      <c r="U33" s="104">
        <v>3.4</v>
      </c>
      <c r="V33" s="104">
        <f t="shared" si="7"/>
        <v>3.4</v>
      </c>
      <c r="W33" s="105" t="s">
        <v>131</v>
      </c>
      <c r="X33" s="107">
        <v>0</v>
      </c>
      <c r="Y33" s="107">
        <v>0</v>
      </c>
      <c r="Z33" s="107">
        <v>1188</v>
      </c>
      <c r="AA33" s="107">
        <v>1185</v>
      </c>
      <c r="AB33" s="107">
        <v>1187</v>
      </c>
      <c r="AC33" s="48" t="s">
        <v>90</v>
      </c>
      <c r="AD33" s="48" t="s">
        <v>90</v>
      </c>
      <c r="AE33" s="48" t="s">
        <v>90</v>
      </c>
      <c r="AF33" s="106" t="s">
        <v>90</v>
      </c>
      <c r="AG33" s="112">
        <v>48147516</v>
      </c>
      <c r="AH33" s="49">
        <f t="shared" si="9"/>
        <v>1248</v>
      </c>
      <c r="AI33" s="50">
        <f t="shared" si="8"/>
        <v>235.69405099150143</v>
      </c>
      <c r="AJ33" s="95">
        <v>0</v>
      </c>
      <c r="AK33" s="95">
        <v>0</v>
      </c>
      <c r="AL33" s="95">
        <v>1</v>
      </c>
      <c r="AM33" s="95">
        <v>1</v>
      </c>
      <c r="AN33" s="95">
        <v>1</v>
      </c>
      <c r="AO33" s="95">
        <v>0.5</v>
      </c>
      <c r="AP33" s="107">
        <v>10992543</v>
      </c>
      <c r="AQ33" s="107">
        <f t="shared" si="1"/>
        <v>256</v>
      </c>
      <c r="AR33" s="51"/>
      <c r="AS33" s="52" t="s">
        <v>113</v>
      </c>
      <c r="AY33" s="97"/>
    </row>
    <row r="34" spans="2:51" x14ac:dyDescent="0.25">
      <c r="B34" s="40">
        <v>2.9583333333333299</v>
      </c>
      <c r="C34" s="40">
        <v>1</v>
      </c>
      <c r="D34" s="102">
        <v>5</v>
      </c>
      <c r="E34" s="41">
        <f t="shared" si="0"/>
        <v>3.5211267605633805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139</v>
      </c>
      <c r="P34" s="103">
        <v>118</v>
      </c>
      <c r="Q34" s="103">
        <v>8302582</v>
      </c>
      <c r="R34" s="46">
        <f t="shared" si="4"/>
        <v>5001</v>
      </c>
      <c r="S34" s="47">
        <f t="shared" si="5"/>
        <v>120.024</v>
      </c>
      <c r="T34" s="47">
        <f t="shared" si="6"/>
        <v>5.0010000000000003</v>
      </c>
      <c r="U34" s="104">
        <v>3.9</v>
      </c>
      <c r="V34" s="104">
        <f t="shared" si="7"/>
        <v>3.9</v>
      </c>
      <c r="W34" s="105" t="s">
        <v>131</v>
      </c>
      <c r="X34" s="107">
        <v>0</v>
      </c>
      <c r="Y34" s="107">
        <v>0</v>
      </c>
      <c r="Z34" s="107">
        <v>1186</v>
      </c>
      <c r="AA34" s="107">
        <v>1185</v>
      </c>
      <c r="AB34" s="107">
        <v>1186</v>
      </c>
      <c r="AC34" s="48" t="s">
        <v>90</v>
      </c>
      <c r="AD34" s="48" t="s">
        <v>90</v>
      </c>
      <c r="AE34" s="48" t="s">
        <v>90</v>
      </c>
      <c r="AF34" s="106" t="s">
        <v>90</v>
      </c>
      <c r="AG34" s="112">
        <v>48148724</v>
      </c>
      <c r="AH34" s="49">
        <f t="shared" si="9"/>
        <v>1208</v>
      </c>
      <c r="AI34" s="50">
        <f t="shared" si="8"/>
        <v>241.55168966206756</v>
      </c>
      <c r="AJ34" s="95">
        <v>0</v>
      </c>
      <c r="AK34" s="95">
        <v>0</v>
      </c>
      <c r="AL34" s="95">
        <v>1</v>
      </c>
      <c r="AM34" s="95">
        <v>1</v>
      </c>
      <c r="AN34" s="95">
        <v>1</v>
      </c>
      <c r="AO34" s="95">
        <v>0.5</v>
      </c>
      <c r="AP34" s="107">
        <v>10992914</v>
      </c>
      <c r="AQ34" s="107">
        <f t="shared" si="1"/>
        <v>371</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132126</v>
      </c>
      <c r="S35" s="65">
        <f>AVERAGE(S11:S34)</f>
        <v>132.12599999999998</v>
      </c>
      <c r="T35" s="65">
        <f>SUM(T11:T34)</f>
        <v>132.126</v>
      </c>
      <c r="U35" s="104"/>
      <c r="V35" s="91"/>
      <c r="W35" s="57"/>
      <c r="X35" s="85"/>
      <c r="Y35" s="86"/>
      <c r="Z35" s="86"/>
      <c r="AA35" s="86"/>
      <c r="AB35" s="87"/>
      <c r="AC35" s="85"/>
      <c r="AD35" s="86"/>
      <c r="AE35" s="87"/>
      <c r="AF35" s="88"/>
      <c r="AG35" s="66">
        <f>AG34-AG10</f>
        <v>30592</v>
      </c>
      <c r="AH35" s="67">
        <f>SUM(AH11:AH34)</f>
        <v>30592</v>
      </c>
      <c r="AI35" s="68">
        <f>$AH$35/$T35</f>
        <v>231.53656358324628</v>
      </c>
      <c r="AJ35" s="95"/>
      <c r="AK35" s="95"/>
      <c r="AL35" s="95"/>
      <c r="AM35" s="95"/>
      <c r="AN35" s="95"/>
      <c r="AO35" s="69"/>
      <c r="AP35" s="70">
        <f>AP34-AP10</f>
        <v>4418</v>
      </c>
      <c r="AQ35" s="71">
        <f>SUM(AQ11:AQ34)</f>
        <v>4418</v>
      </c>
      <c r="AR35" s="72">
        <f>AVERAGE(AR11:AR34)</f>
        <v>1.2150000000000001</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145</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176</v>
      </c>
      <c r="C44" s="99"/>
      <c r="D44" s="99"/>
      <c r="E44" s="99"/>
      <c r="F44" s="99"/>
      <c r="G44" s="9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99"/>
      <c r="D45" s="99"/>
      <c r="E45" s="99"/>
      <c r="F45" s="99"/>
      <c r="G45" s="9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168</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4" t="s">
        <v>132</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177</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15" t="s">
        <v>162</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136</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15" t="s">
        <v>163</v>
      </c>
      <c r="C53" s="99"/>
      <c r="D53" s="99"/>
      <c r="E53" s="99"/>
      <c r="F53" s="99"/>
      <c r="G53" s="99"/>
      <c r="H53" s="99"/>
      <c r="I53" s="100"/>
      <c r="J53" s="100"/>
      <c r="K53" s="100"/>
      <c r="L53" s="100"/>
      <c r="M53" s="100"/>
      <c r="N53" s="100"/>
      <c r="O53" s="100"/>
      <c r="P53" s="100"/>
      <c r="Q53" s="100"/>
      <c r="R53" s="100"/>
      <c r="S53" s="170"/>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24" t="s">
        <v>143</v>
      </c>
      <c r="C54" s="99"/>
      <c r="D54" s="99"/>
      <c r="E54" s="99"/>
      <c r="F54" s="99"/>
      <c r="G54" s="99"/>
      <c r="H54" s="99"/>
      <c r="I54" s="100"/>
      <c r="J54" s="100"/>
      <c r="K54" s="100"/>
      <c r="L54" s="100"/>
      <c r="M54" s="100"/>
      <c r="N54" s="100"/>
      <c r="O54" s="100"/>
      <c r="P54" s="100"/>
      <c r="Q54" s="100"/>
      <c r="R54" s="100"/>
      <c r="S54" s="83"/>
      <c r="T54" s="83"/>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67" t="s">
        <v>139</v>
      </c>
      <c r="C55" s="168"/>
      <c r="D55" s="168"/>
      <c r="E55" s="168"/>
      <c r="F55" s="168"/>
      <c r="G55" s="168"/>
      <c r="H55" s="168"/>
      <c r="I55" s="169"/>
      <c r="J55" s="169"/>
      <c r="K55" s="169"/>
      <c r="L55" s="169"/>
      <c r="M55" s="169"/>
      <c r="N55" s="169"/>
      <c r="O55" s="169"/>
      <c r="P55" s="169"/>
      <c r="Q55" s="169"/>
      <c r="R55" s="169"/>
      <c r="S55" s="83"/>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141</v>
      </c>
      <c r="C56" s="99"/>
      <c r="D56" s="99"/>
      <c r="E56" s="99"/>
      <c r="F56" s="99"/>
      <c r="G56" s="99"/>
      <c r="H56" s="99"/>
      <c r="I56" s="100"/>
      <c r="J56" s="100"/>
      <c r="K56" s="100"/>
      <c r="L56" s="100"/>
      <c r="M56" s="100"/>
      <c r="N56" s="100"/>
      <c r="O56" s="100"/>
      <c r="P56" s="100"/>
      <c r="Q56" s="100"/>
      <c r="R56" s="100"/>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4" t="s">
        <v>137</v>
      </c>
      <c r="C57" s="99"/>
      <c r="D57" s="99"/>
      <c r="E57" s="99"/>
      <c r="F57" s="99"/>
      <c r="G57" s="116"/>
      <c r="H57" s="116"/>
      <c r="I57" s="116"/>
      <c r="J57" s="116"/>
      <c r="K57" s="116"/>
      <c r="L57" s="116"/>
      <c r="M57" s="116"/>
      <c r="N57" s="116"/>
      <c r="O57" s="116"/>
      <c r="P57" s="116"/>
      <c r="Q57" s="116"/>
      <c r="R57" s="116"/>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t="s">
        <v>171</v>
      </c>
      <c r="C58" s="99"/>
      <c r="D58" s="99"/>
      <c r="E58" s="99"/>
      <c r="F58" s="99"/>
      <c r="G58" s="115"/>
      <c r="H58" s="115"/>
      <c r="I58" s="115"/>
      <c r="J58" s="115"/>
      <c r="K58" s="115"/>
      <c r="L58" s="115"/>
      <c r="M58" s="115"/>
      <c r="N58" s="115"/>
      <c r="O58" s="115"/>
      <c r="P58" s="115"/>
      <c r="Q58" s="115"/>
      <c r="R58" s="115"/>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2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1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149"/>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A72" s="98"/>
      <c r="B72" s="117"/>
      <c r="C72" s="115"/>
      <c r="D72" s="109"/>
      <c r="E72" s="115"/>
      <c r="F72" s="115"/>
      <c r="G72" s="99"/>
      <c r="H72" s="99"/>
      <c r="I72" s="99"/>
      <c r="J72" s="100"/>
      <c r="K72" s="100"/>
      <c r="L72" s="100"/>
      <c r="M72" s="100"/>
      <c r="N72" s="100"/>
      <c r="O72" s="100"/>
      <c r="P72" s="100"/>
      <c r="Q72" s="100"/>
      <c r="R72" s="100"/>
      <c r="S72" s="100"/>
      <c r="T72" s="101"/>
      <c r="U72" s="79"/>
      <c r="V72" s="79"/>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R79" s="96"/>
      <c r="S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T82" s="96"/>
      <c r="AS82" s="94"/>
      <c r="AT82" s="94"/>
      <c r="AU82" s="94"/>
      <c r="AV82" s="94"/>
      <c r="AW82" s="94"/>
      <c r="AX82" s="94"/>
      <c r="AY82" s="94"/>
    </row>
    <row r="83" spans="15:51" x14ac:dyDescent="0.25">
      <c r="O83" s="96"/>
      <c r="Q83" s="96"/>
      <c r="R83" s="96"/>
      <c r="S83" s="96"/>
      <c r="AS83" s="94"/>
      <c r="AT83" s="94"/>
      <c r="AU83" s="94"/>
      <c r="AV83" s="94"/>
      <c r="AW83" s="94"/>
      <c r="AX83" s="94"/>
      <c r="AY83" s="94"/>
    </row>
    <row r="84" spans="15:51" x14ac:dyDescent="0.25">
      <c r="O84" s="12"/>
      <c r="P84" s="96"/>
      <c r="Q84" s="96"/>
      <c r="R84" s="96"/>
      <c r="S84" s="96"/>
      <c r="T84" s="96"/>
      <c r="AS84" s="94"/>
      <c r="AT84" s="94"/>
      <c r="AU84" s="94"/>
      <c r="AV84" s="94"/>
      <c r="AW84" s="94"/>
      <c r="AX84" s="94"/>
      <c r="AY84" s="94"/>
    </row>
    <row r="85" spans="15:51" x14ac:dyDescent="0.25">
      <c r="O85" s="12"/>
      <c r="P85" s="96"/>
      <c r="Q85" s="96"/>
      <c r="R85" s="96"/>
      <c r="S85" s="96"/>
      <c r="T85" s="96"/>
      <c r="U85" s="96"/>
      <c r="AS85" s="94"/>
      <c r="AT85" s="94"/>
      <c r="AU85" s="94"/>
      <c r="AV85" s="94"/>
      <c r="AW85" s="94"/>
      <c r="AX85" s="94"/>
      <c r="AY85" s="94"/>
    </row>
    <row r="86" spans="15:51" x14ac:dyDescent="0.25">
      <c r="O86" s="12"/>
      <c r="P86" s="96"/>
      <c r="T86" s="96"/>
      <c r="U86" s="96"/>
      <c r="AS86" s="94"/>
      <c r="AT86" s="94"/>
      <c r="AU86" s="94"/>
      <c r="AV86" s="94"/>
      <c r="AW86" s="94"/>
      <c r="AX86" s="94"/>
      <c r="AY86" s="94"/>
    </row>
    <row r="98" spans="45:51" x14ac:dyDescent="0.25">
      <c r="AS98" s="94"/>
      <c r="AT98" s="94"/>
      <c r="AU98" s="94"/>
      <c r="AV98" s="94"/>
      <c r="AW98" s="94"/>
      <c r="AX98" s="94"/>
      <c r="AY98" s="94"/>
    </row>
  </sheetData>
  <protectedRanges>
    <protectedRange sqref="S72: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2:R75" name="Range2_12_1_6_1_1"/>
    <protectedRange sqref="L72:M75" name="Range2_2_12_1_7_1_1"/>
    <protectedRange sqref="AS11:AS15" name="Range1_4_1_1_1_1"/>
    <protectedRange sqref="J11:J15 J26:J34" name="Range1_1_2_1_10_1_1_1_1"/>
    <protectedRange sqref="S38:S71" name="Range2_12_3_1_1_1_1"/>
    <protectedRange sqref="D38:H38 N59:R71 N38:R52" name="Range2_12_1_3_1_1_1_1"/>
    <protectedRange sqref="I38:M38 E59:M71 E39:M52" name="Range2_2_12_1_6_1_1_1_1"/>
    <protectedRange sqref="D59:D71 D39:D52" name="Range2_1_1_1_1_11_1_1_1_1_1_1"/>
    <protectedRange sqref="C59:C71 C39: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2:K75" name="Range2_2_12_1_4_1_1_1_1_1_1_1_1_1_1_1_1_1_1_1"/>
    <protectedRange sqref="I72:I75" name="Range2_2_12_1_7_1_1_2_2_1_2"/>
    <protectedRange sqref="F72:H75" name="Range2_2_12_1_3_1_2_1_1_1_1_2_1_1_1_1_1_1_1_1_1_1_1"/>
    <protectedRange sqref="E72: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Q10" name="Range1_16_3_1_1_1_1_1_4"/>
    <protectedRange sqref="N53:R54" name="Range2_12_1_3_1_1_1_1_2"/>
    <protectedRange sqref="I53:M54" name="Range2_2_12_1_6_1_1_1_1_3"/>
    <protectedRange sqref="E53:H53 G54:H54" name="Range2_2_12_1_6_1_1_1_1_2_2"/>
    <protectedRange sqref="D53" name="Range2_1_1_1_1_11_1_1_1_1_1_1_2_2"/>
    <protectedRange sqref="E54:F54" name="Range2_2_12_1_6_1_1_1_1_3_1_2_2_2"/>
    <protectedRange sqref="D54" name="Range2_1_1_1_1_11_1_1_1_1_1_1_3_1_2_2_2"/>
    <protectedRange sqref="C53" name="Range2_1_2_1_1_1_1_1_2_1_2"/>
    <protectedRange sqref="C54" name="Range2_1_2_1_1_1_1_1_3_1_2_2_1_2"/>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N55:R56" name="Range2_12_1_3_1_1_1_1_2_1"/>
    <protectedRange sqref="I55:M56" name="Range2_2_12_1_6_1_1_1_1_3_1"/>
    <protectedRange sqref="I57:R58" name="Range2_12_5_1_1_1_2_2_1_1_1_1_1_1_1_1_1_1_1_2_1_1_1_2_1_1_1_1_1_1_1_1_1_1_1_1_1_1_1_1_2_1_1_1_1_1_1_1_1_1_2_1_1_3_1_1_1_3_1_1_1_1_1_1_1_1_1_1_1_1_1_1_1_1_1_1_1_1_1_1_2_1_1_1_1_1_1_1_1_1_1_1_2_2_1_2_1_1_1_1_1_1_1_1_1_1_1_1_1_2_2_2_2_2_2_2_2_3_1"/>
    <protectedRange sqref="E55:H55 G56:H56" name="Range2_2_12_1_6_1_1_1_1_2_2_1"/>
    <protectedRange sqref="D55" name="Range2_1_1_1_1_11_1_1_1_1_1_1_2_2_1"/>
    <protectedRange sqref="G57:H58" name="Range2_12_5_1_1_1_2_2_1_1_1_1_1_1_1_1_1_1_1_2_1_1_1_2_1_1_1_1_1_1_1_1_1_1_1_1_1_1_1_1_2_1_1_1_1_1_1_1_1_1_2_1_1_3_1_1_1_3_1_1_1_1_1_1_1_1_1_1_1_1_1_1_1_1_1_1_1_1_1_1_2_1_1_1_1_1_1_1_1_1_1_1_2_2_1_2_1_1_1_1_1_1_1_1_1_1_1_1_1_2_2_2_2_2_2_2_2_2_2_1"/>
    <protectedRange sqref="E56:F58" name="Range2_2_12_1_6_1_1_1_1_3_1_2_2_2_1"/>
    <protectedRange sqref="D56:D58" name="Range2_1_1_1_1_11_1_1_1_1_1_1_3_1_2_2_2_1"/>
    <protectedRange sqref="C55" name="Range2_1_2_1_1_1_1_1_2_1_2_1"/>
    <protectedRange sqref="C56:C58" name="Range2_1_2_1_1_1_1_1_3_1_2_2_1_2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1228" priority="36" operator="containsText" text="N/A">
      <formula>NOT(ISERROR(SEARCH("N/A",X11)))</formula>
    </cfRule>
    <cfRule type="cellIs" dxfId="1227" priority="49" operator="equal">
      <formula>0</formula>
    </cfRule>
  </conditionalFormatting>
  <conditionalFormatting sqref="AC11:AE34 X11:Y34 AA11:AA34">
    <cfRule type="cellIs" dxfId="1226" priority="48" operator="greaterThanOrEqual">
      <formula>1185</formula>
    </cfRule>
  </conditionalFormatting>
  <conditionalFormatting sqref="AC11:AE34 X11:Y34 AA11:AA34">
    <cfRule type="cellIs" dxfId="1225" priority="47" operator="between">
      <formula>0.1</formula>
      <formula>1184</formula>
    </cfRule>
  </conditionalFormatting>
  <conditionalFormatting sqref="X8">
    <cfRule type="cellIs" dxfId="1224" priority="46" operator="equal">
      <formula>0</formula>
    </cfRule>
  </conditionalFormatting>
  <conditionalFormatting sqref="X8">
    <cfRule type="cellIs" dxfId="1223" priority="45" operator="greaterThan">
      <formula>1179</formula>
    </cfRule>
  </conditionalFormatting>
  <conditionalFormatting sqref="X8">
    <cfRule type="cellIs" dxfId="1222" priority="44" operator="greaterThan">
      <formula>99</formula>
    </cfRule>
  </conditionalFormatting>
  <conditionalFormatting sqref="X8">
    <cfRule type="cellIs" dxfId="1221" priority="43" operator="greaterThan">
      <formula>0.99</formula>
    </cfRule>
  </conditionalFormatting>
  <conditionalFormatting sqref="AB8">
    <cfRule type="cellIs" dxfId="1220" priority="42" operator="equal">
      <formula>0</formula>
    </cfRule>
  </conditionalFormatting>
  <conditionalFormatting sqref="AB8">
    <cfRule type="cellIs" dxfId="1219" priority="41" operator="greaterThan">
      <formula>1179</formula>
    </cfRule>
  </conditionalFormatting>
  <conditionalFormatting sqref="AB8">
    <cfRule type="cellIs" dxfId="1218" priority="40" operator="greaterThan">
      <formula>99</formula>
    </cfRule>
  </conditionalFormatting>
  <conditionalFormatting sqref="AB8">
    <cfRule type="cellIs" dxfId="1217" priority="39" operator="greaterThan">
      <formula>0.99</formula>
    </cfRule>
  </conditionalFormatting>
  <conditionalFormatting sqref="AH11:AH31">
    <cfRule type="cellIs" dxfId="1216" priority="37" operator="greaterThan">
      <formula>$AH$8</formula>
    </cfRule>
    <cfRule type="cellIs" dxfId="1215" priority="38" operator="greaterThan">
      <formula>$AH$8</formula>
    </cfRule>
  </conditionalFormatting>
  <conditionalFormatting sqref="AB11:AB34">
    <cfRule type="containsText" dxfId="1214" priority="32" operator="containsText" text="N/A">
      <formula>NOT(ISERROR(SEARCH("N/A",AB11)))</formula>
    </cfRule>
    <cfRule type="cellIs" dxfId="1213" priority="35" operator="equal">
      <formula>0</formula>
    </cfRule>
  </conditionalFormatting>
  <conditionalFormatting sqref="AB11:AB34">
    <cfRule type="cellIs" dxfId="1212" priority="34" operator="greaterThanOrEqual">
      <formula>1185</formula>
    </cfRule>
  </conditionalFormatting>
  <conditionalFormatting sqref="AB11:AB34">
    <cfRule type="cellIs" dxfId="1211" priority="33" operator="between">
      <formula>0.1</formula>
      <formula>1184</formula>
    </cfRule>
  </conditionalFormatting>
  <conditionalFormatting sqref="AO11:AO34 AN11:AN35">
    <cfRule type="cellIs" dxfId="1210" priority="31" operator="equal">
      <formula>0</formula>
    </cfRule>
  </conditionalFormatting>
  <conditionalFormatting sqref="AO11:AO34 AN11:AN35">
    <cfRule type="cellIs" dxfId="1209" priority="30" operator="greaterThan">
      <formula>1179</formula>
    </cfRule>
  </conditionalFormatting>
  <conditionalFormatting sqref="AO11:AO34 AN11:AN35">
    <cfRule type="cellIs" dxfId="1208" priority="29" operator="greaterThan">
      <formula>99</formula>
    </cfRule>
  </conditionalFormatting>
  <conditionalFormatting sqref="AO11:AO34 AN11:AN35">
    <cfRule type="cellIs" dxfId="1207" priority="28" operator="greaterThan">
      <formula>0.99</formula>
    </cfRule>
  </conditionalFormatting>
  <conditionalFormatting sqref="AQ11:AQ34">
    <cfRule type="cellIs" dxfId="1206" priority="27" operator="equal">
      <formula>0</formula>
    </cfRule>
  </conditionalFormatting>
  <conditionalFormatting sqref="AQ11:AQ34">
    <cfRule type="cellIs" dxfId="1205" priority="26" operator="greaterThan">
      <formula>1179</formula>
    </cfRule>
  </conditionalFormatting>
  <conditionalFormatting sqref="AQ11:AQ34">
    <cfRule type="cellIs" dxfId="1204" priority="25" operator="greaterThan">
      <formula>99</formula>
    </cfRule>
  </conditionalFormatting>
  <conditionalFormatting sqref="AQ11:AQ34">
    <cfRule type="cellIs" dxfId="1203" priority="24" operator="greaterThan">
      <formula>0.99</formula>
    </cfRule>
  </conditionalFormatting>
  <conditionalFormatting sqref="Z11:Z34">
    <cfRule type="containsText" dxfId="1202" priority="20" operator="containsText" text="N/A">
      <formula>NOT(ISERROR(SEARCH("N/A",Z11)))</formula>
    </cfRule>
    <cfRule type="cellIs" dxfId="1201" priority="23" operator="equal">
      <formula>0</formula>
    </cfRule>
  </conditionalFormatting>
  <conditionalFormatting sqref="Z11:Z34">
    <cfRule type="cellIs" dxfId="1200" priority="22" operator="greaterThanOrEqual">
      <formula>1185</formula>
    </cfRule>
  </conditionalFormatting>
  <conditionalFormatting sqref="Z11:Z34">
    <cfRule type="cellIs" dxfId="1199" priority="21" operator="between">
      <formula>0.1</formula>
      <formula>1184</formula>
    </cfRule>
  </conditionalFormatting>
  <conditionalFormatting sqref="AJ11:AN35">
    <cfRule type="cellIs" dxfId="1198" priority="19" operator="equal">
      <formula>0</formula>
    </cfRule>
  </conditionalFormatting>
  <conditionalFormatting sqref="AJ11:AN35">
    <cfRule type="cellIs" dxfId="1197" priority="18" operator="greaterThan">
      <formula>1179</formula>
    </cfRule>
  </conditionalFormatting>
  <conditionalFormatting sqref="AJ11:AN35">
    <cfRule type="cellIs" dxfId="1196" priority="17" operator="greaterThan">
      <formula>99</formula>
    </cfRule>
  </conditionalFormatting>
  <conditionalFormatting sqref="AJ11:AN35">
    <cfRule type="cellIs" dxfId="1195" priority="16" operator="greaterThan">
      <formula>0.99</formula>
    </cfRule>
  </conditionalFormatting>
  <conditionalFormatting sqref="AP11:AP34">
    <cfRule type="cellIs" dxfId="1194" priority="15" operator="equal">
      <formula>0</formula>
    </cfRule>
  </conditionalFormatting>
  <conditionalFormatting sqref="AP11:AP34">
    <cfRule type="cellIs" dxfId="1193" priority="14" operator="greaterThan">
      <formula>1179</formula>
    </cfRule>
  </conditionalFormatting>
  <conditionalFormatting sqref="AP11:AP34">
    <cfRule type="cellIs" dxfId="1192" priority="13" operator="greaterThan">
      <formula>99</formula>
    </cfRule>
  </conditionalFormatting>
  <conditionalFormatting sqref="AP11:AP34">
    <cfRule type="cellIs" dxfId="1191" priority="12" operator="greaterThan">
      <formula>0.99</formula>
    </cfRule>
  </conditionalFormatting>
  <conditionalFormatting sqref="AH32:AH34">
    <cfRule type="cellIs" dxfId="1190" priority="10" operator="greaterThan">
      <formula>$AH$8</formula>
    </cfRule>
    <cfRule type="cellIs" dxfId="1189" priority="11" operator="greaterThan">
      <formula>$AH$8</formula>
    </cfRule>
  </conditionalFormatting>
  <conditionalFormatting sqref="AI11:AI34">
    <cfRule type="cellIs" dxfId="1188" priority="9" operator="greaterThan">
      <formula>$AI$8</formula>
    </cfRule>
  </conditionalFormatting>
  <conditionalFormatting sqref="AM20:AN34 AL11:AL34 AL22:AN23">
    <cfRule type="cellIs" dxfId="1187" priority="8" operator="equal">
      <formula>0</formula>
    </cfRule>
  </conditionalFormatting>
  <conditionalFormatting sqref="AM20:AN34 AL11:AL34 AL22:AN23">
    <cfRule type="cellIs" dxfId="1186" priority="7" operator="greaterThan">
      <formula>1179</formula>
    </cfRule>
  </conditionalFormatting>
  <conditionalFormatting sqref="AM20:AN34 AL11:AL34 AL22:AN23">
    <cfRule type="cellIs" dxfId="1185" priority="6" operator="greaterThan">
      <formula>99</formula>
    </cfRule>
  </conditionalFormatting>
  <conditionalFormatting sqref="AM20:AN34 AL11:AL34 AL22:AN23">
    <cfRule type="cellIs" dxfId="1184" priority="5" operator="greaterThan">
      <formula>0.99</formula>
    </cfRule>
  </conditionalFormatting>
  <conditionalFormatting sqref="AM16:AM34">
    <cfRule type="cellIs" dxfId="1183" priority="4" operator="equal">
      <formula>0</formula>
    </cfRule>
  </conditionalFormatting>
  <conditionalFormatting sqref="AM16:AM34">
    <cfRule type="cellIs" dxfId="1182" priority="3" operator="greaterThan">
      <formula>1179</formula>
    </cfRule>
  </conditionalFormatting>
  <conditionalFormatting sqref="AM16:AM34">
    <cfRule type="cellIs" dxfId="1181" priority="2" operator="greaterThan">
      <formula>99</formula>
    </cfRule>
  </conditionalFormatting>
  <conditionalFormatting sqref="AM16:AM34">
    <cfRule type="cellIs" dxfId="1180"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40" zoomScaleNormal="100" workbookViewId="0">
      <selection activeCell="B47" sqref="B47"/>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126</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65"/>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62" t="s">
        <v>10</v>
      </c>
      <c r="I7" s="108" t="s">
        <v>11</v>
      </c>
      <c r="J7" s="108" t="s">
        <v>12</v>
      </c>
      <c r="K7" s="108" t="s">
        <v>13</v>
      </c>
      <c r="L7" s="12"/>
      <c r="M7" s="12"/>
      <c r="N7" s="12"/>
      <c r="O7" s="162"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42559</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29864</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66" t="s">
        <v>51</v>
      </c>
      <c r="V9" s="166" t="s">
        <v>52</v>
      </c>
      <c r="W9" s="233" t="s">
        <v>53</v>
      </c>
      <c r="X9" s="234" t="s">
        <v>54</v>
      </c>
      <c r="Y9" s="235"/>
      <c r="Z9" s="235"/>
      <c r="AA9" s="235"/>
      <c r="AB9" s="235"/>
      <c r="AC9" s="235"/>
      <c r="AD9" s="235"/>
      <c r="AE9" s="236"/>
      <c r="AF9" s="164" t="s">
        <v>55</v>
      </c>
      <c r="AG9" s="164" t="s">
        <v>56</v>
      </c>
      <c r="AH9" s="222" t="s">
        <v>57</v>
      </c>
      <c r="AI9" s="237" t="s">
        <v>58</v>
      </c>
      <c r="AJ9" s="166" t="s">
        <v>59</v>
      </c>
      <c r="AK9" s="166" t="s">
        <v>60</v>
      </c>
      <c r="AL9" s="166" t="s">
        <v>61</v>
      </c>
      <c r="AM9" s="166" t="s">
        <v>62</v>
      </c>
      <c r="AN9" s="166" t="s">
        <v>63</v>
      </c>
      <c r="AO9" s="166" t="s">
        <v>64</v>
      </c>
      <c r="AP9" s="166" t="s">
        <v>65</v>
      </c>
      <c r="AQ9" s="220" t="s">
        <v>66</v>
      </c>
      <c r="AR9" s="166" t="s">
        <v>67</v>
      </c>
      <c r="AS9" s="222" t="s">
        <v>68</v>
      </c>
      <c r="AV9" s="35" t="s">
        <v>69</v>
      </c>
      <c r="AW9" s="35" t="s">
        <v>70</v>
      </c>
      <c r="AY9" s="36" t="s">
        <v>71</v>
      </c>
    </row>
    <row r="10" spans="2:51" x14ac:dyDescent="0.25">
      <c r="B10" s="166" t="s">
        <v>72</v>
      </c>
      <c r="C10" s="166" t="s">
        <v>73</v>
      </c>
      <c r="D10" s="166" t="s">
        <v>74</v>
      </c>
      <c r="E10" s="166" t="s">
        <v>75</v>
      </c>
      <c r="F10" s="166" t="s">
        <v>74</v>
      </c>
      <c r="G10" s="166" t="s">
        <v>75</v>
      </c>
      <c r="H10" s="216"/>
      <c r="I10" s="166" t="s">
        <v>75</v>
      </c>
      <c r="J10" s="166" t="s">
        <v>75</v>
      </c>
      <c r="K10" s="166" t="s">
        <v>75</v>
      </c>
      <c r="L10" s="28" t="s">
        <v>29</v>
      </c>
      <c r="M10" s="219"/>
      <c r="N10" s="28" t="s">
        <v>29</v>
      </c>
      <c r="O10" s="221"/>
      <c r="P10" s="221"/>
      <c r="Q10" s="1">
        <f>'JULY 7'!Q34</f>
        <v>8302582</v>
      </c>
      <c r="R10" s="230"/>
      <c r="S10" s="231"/>
      <c r="T10" s="232"/>
      <c r="U10" s="166" t="s">
        <v>75</v>
      </c>
      <c r="V10" s="166" t="s">
        <v>75</v>
      </c>
      <c r="W10" s="233"/>
      <c r="X10" s="37" t="s">
        <v>76</v>
      </c>
      <c r="Y10" s="37" t="s">
        <v>77</v>
      </c>
      <c r="Z10" s="37" t="s">
        <v>78</v>
      </c>
      <c r="AA10" s="37" t="s">
        <v>79</v>
      </c>
      <c r="AB10" s="37" t="s">
        <v>80</v>
      </c>
      <c r="AC10" s="37" t="s">
        <v>81</v>
      </c>
      <c r="AD10" s="37" t="s">
        <v>82</v>
      </c>
      <c r="AE10" s="37" t="s">
        <v>83</v>
      </c>
      <c r="AF10" s="38"/>
      <c r="AG10" s="1">
        <f>'JULY 7'!AG34</f>
        <v>48148724</v>
      </c>
      <c r="AH10" s="222"/>
      <c r="AI10" s="238"/>
      <c r="AJ10" s="166" t="s">
        <v>84</v>
      </c>
      <c r="AK10" s="166" t="s">
        <v>84</v>
      </c>
      <c r="AL10" s="166" t="s">
        <v>84</v>
      </c>
      <c r="AM10" s="166" t="s">
        <v>84</v>
      </c>
      <c r="AN10" s="166" t="s">
        <v>84</v>
      </c>
      <c r="AO10" s="166" t="s">
        <v>84</v>
      </c>
      <c r="AP10" s="1">
        <f>'JULY 7'!AP34</f>
        <v>10992914</v>
      </c>
      <c r="AQ10" s="221"/>
      <c r="AR10" s="163" t="s">
        <v>85</v>
      </c>
      <c r="AS10" s="222"/>
      <c r="AV10" s="39" t="s">
        <v>86</v>
      </c>
      <c r="AW10" s="39" t="s">
        <v>87</v>
      </c>
      <c r="AY10" s="80" t="s">
        <v>126</v>
      </c>
    </row>
    <row r="11" spans="2:51" x14ac:dyDescent="0.25">
      <c r="B11" s="40">
        <v>2</v>
      </c>
      <c r="C11" s="40">
        <v>4.1666666666666664E-2</v>
      </c>
      <c r="D11" s="102">
        <v>5</v>
      </c>
      <c r="E11" s="41">
        <f t="shared" ref="E11:E34" si="0">D11/1.42</f>
        <v>3.5211267605633805</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137</v>
      </c>
      <c r="P11" s="103">
        <v>110</v>
      </c>
      <c r="Q11" s="103">
        <v>8307347</v>
      </c>
      <c r="R11" s="46">
        <f>IF(ISBLANK(Q11),"-",Q11-Q10)</f>
        <v>4765</v>
      </c>
      <c r="S11" s="47">
        <f>R11*24/1000</f>
        <v>114.36</v>
      </c>
      <c r="T11" s="47">
        <f>R11/1000</f>
        <v>4.7649999999999997</v>
      </c>
      <c r="U11" s="104">
        <v>5.2</v>
      </c>
      <c r="V11" s="104">
        <f>U11</f>
        <v>5.2</v>
      </c>
      <c r="W11" s="105" t="s">
        <v>131</v>
      </c>
      <c r="X11" s="107">
        <v>0</v>
      </c>
      <c r="Y11" s="107">
        <v>0</v>
      </c>
      <c r="Z11" s="107">
        <v>1047</v>
      </c>
      <c r="AA11" s="107">
        <v>1185</v>
      </c>
      <c r="AB11" s="107">
        <v>1187</v>
      </c>
      <c r="AC11" s="48" t="s">
        <v>90</v>
      </c>
      <c r="AD11" s="48" t="s">
        <v>90</v>
      </c>
      <c r="AE11" s="48" t="s">
        <v>90</v>
      </c>
      <c r="AF11" s="106" t="s">
        <v>90</v>
      </c>
      <c r="AG11" s="112">
        <v>48149852</v>
      </c>
      <c r="AH11" s="49">
        <f>IF(ISBLANK(AG11),"-",AG11-AG10)</f>
        <v>1128</v>
      </c>
      <c r="AI11" s="50">
        <f>AH11/T11</f>
        <v>236.72612801678909</v>
      </c>
      <c r="AJ11" s="95">
        <v>0</v>
      </c>
      <c r="AK11" s="95">
        <v>0</v>
      </c>
      <c r="AL11" s="95">
        <v>1</v>
      </c>
      <c r="AM11" s="95">
        <v>1</v>
      </c>
      <c r="AN11" s="95">
        <v>1</v>
      </c>
      <c r="AO11" s="95">
        <v>0.7</v>
      </c>
      <c r="AP11" s="107">
        <v>10993860</v>
      </c>
      <c r="AQ11" s="107">
        <f t="shared" ref="AQ11:AQ34" si="1">AP11-AP10</f>
        <v>946</v>
      </c>
      <c r="AR11" s="51"/>
      <c r="AS11" s="52" t="s">
        <v>113</v>
      </c>
      <c r="AV11" s="39" t="s">
        <v>88</v>
      </c>
      <c r="AW11" s="39" t="s">
        <v>91</v>
      </c>
      <c r="AY11" s="80" t="s">
        <v>125</v>
      </c>
    </row>
    <row r="12" spans="2:51" x14ac:dyDescent="0.25">
      <c r="B12" s="40">
        <v>2.0416666666666701</v>
      </c>
      <c r="C12" s="40">
        <v>8.3333333333333329E-2</v>
      </c>
      <c r="D12" s="102">
        <v>6</v>
      </c>
      <c r="E12" s="41">
        <f t="shared" si="0"/>
        <v>4.2253521126760569</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132</v>
      </c>
      <c r="P12" s="103">
        <v>101</v>
      </c>
      <c r="Q12" s="103">
        <v>8311622</v>
      </c>
      <c r="R12" s="46">
        <f t="shared" ref="R12:R34" si="4">IF(ISBLANK(Q12),"-",Q12-Q11)</f>
        <v>4275</v>
      </c>
      <c r="S12" s="47">
        <f t="shared" ref="S12:S34" si="5">R12*24/1000</f>
        <v>102.6</v>
      </c>
      <c r="T12" s="47">
        <f t="shared" ref="T12:T34" si="6">R12/1000</f>
        <v>4.2750000000000004</v>
      </c>
      <c r="U12" s="104">
        <v>6.8</v>
      </c>
      <c r="V12" s="104">
        <f t="shared" ref="V12:V34" si="7">U12</f>
        <v>6.8</v>
      </c>
      <c r="W12" s="105" t="s">
        <v>131</v>
      </c>
      <c r="X12" s="107">
        <v>0</v>
      </c>
      <c r="Y12" s="107">
        <v>0</v>
      </c>
      <c r="Z12" s="107">
        <v>1045</v>
      </c>
      <c r="AA12" s="107">
        <v>1185</v>
      </c>
      <c r="AB12" s="107">
        <v>1086</v>
      </c>
      <c r="AC12" s="48" t="s">
        <v>90</v>
      </c>
      <c r="AD12" s="48" t="s">
        <v>90</v>
      </c>
      <c r="AE12" s="48" t="s">
        <v>90</v>
      </c>
      <c r="AF12" s="106" t="s">
        <v>90</v>
      </c>
      <c r="AG12" s="112">
        <v>48150852</v>
      </c>
      <c r="AH12" s="49">
        <f>IF(ISBLANK(AG12),"-",AG12-AG11)</f>
        <v>1000</v>
      </c>
      <c r="AI12" s="50">
        <f t="shared" ref="AI12:AI34" si="8">AH12/T12</f>
        <v>233.91812865497073</v>
      </c>
      <c r="AJ12" s="95">
        <v>0</v>
      </c>
      <c r="AK12" s="95">
        <v>0</v>
      </c>
      <c r="AL12" s="95">
        <v>1</v>
      </c>
      <c r="AM12" s="95">
        <v>1</v>
      </c>
      <c r="AN12" s="95">
        <v>1</v>
      </c>
      <c r="AO12" s="95">
        <v>0.7</v>
      </c>
      <c r="AP12" s="107">
        <v>10994787</v>
      </c>
      <c r="AQ12" s="107">
        <f t="shared" si="1"/>
        <v>927</v>
      </c>
      <c r="AR12" s="110">
        <v>1.1100000000000001</v>
      </c>
      <c r="AS12" s="52" t="s">
        <v>113</v>
      </c>
      <c r="AV12" s="39" t="s">
        <v>92</v>
      </c>
      <c r="AW12" s="39" t="s">
        <v>93</v>
      </c>
      <c r="AY12" s="80" t="s">
        <v>124</v>
      </c>
    </row>
    <row r="13" spans="2:51" x14ac:dyDescent="0.25">
      <c r="B13" s="40">
        <v>2.0833333333333299</v>
      </c>
      <c r="C13" s="40">
        <v>0.125</v>
      </c>
      <c r="D13" s="102">
        <v>6</v>
      </c>
      <c r="E13" s="41">
        <f t="shared" si="0"/>
        <v>4.2253521126760569</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130</v>
      </c>
      <c r="P13" s="103">
        <v>102</v>
      </c>
      <c r="Q13" s="103">
        <v>8315863</v>
      </c>
      <c r="R13" s="46">
        <f t="shared" si="4"/>
        <v>4241</v>
      </c>
      <c r="S13" s="47">
        <f t="shared" si="5"/>
        <v>101.78400000000001</v>
      </c>
      <c r="T13" s="47">
        <f t="shared" si="6"/>
        <v>4.2409999999999997</v>
      </c>
      <c r="U13" s="104">
        <v>8.1999999999999993</v>
      </c>
      <c r="V13" s="104">
        <v>7.4</v>
      </c>
      <c r="W13" s="105" t="s">
        <v>131</v>
      </c>
      <c r="X13" s="107">
        <v>0</v>
      </c>
      <c r="Y13" s="107">
        <v>0</v>
      </c>
      <c r="Z13" s="107">
        <v>1045</v>
      </c>
      <c r="AA13" s="107">
        <v>1185</v>
      </c>
      <c r="AB13" s="107">
        <v>1055</v>
      </c>
      <c r="AC13" s="48" t="s">
        <v>90</v>
      </c>
      <c r="AD13" s="48" t="s">
        <v>90</v>
      </c>
      <c r="AE13" s="48" t="s">
        <v>90</v>
      </c>
      <c r="AF13" s="106" t="s">
        <v>90</v>
      </c>
      <c r="AG13" s="112">
        <v>48151828</v>
      </c>
      <c r="AH13" s="49">
        <f>IF(ISBLANK(AG13),"-",AG13-AG12)</f>
        <v>976</v>
      </c>
      <c r="AI13" s="50">
        <f t="shared" si="8"/>
        <v>230.13440226361709</v>
      </c>
      <c r="AJ13" s="95">
        <v>0</v>
      </c>
      <c r="AK13" s="95">
        <v>0</v>
      </c>
      <c r="AL13" s="95">
        <v>1</v>
      </c>
      <c r="AM13" s="95">
        <v>1</v>
      </c>
      <c r="AN13" s="95">
        <v>1</v>
      </c>
      <c r="AO13" s="95">
        <v>0.7</v>
      </c>
      <c r="AP13" s="107">
        <v>10995781</v>
      </c>
      <c r="AQ13" s="107">
        <f t="shared" si="1"/>
        <v>994</v>
      </c>
      <c r="AR13" s="51"/>
      <c r="AS13" s="52" t="s">
        <v>113</v>
      </c>
      <c r="AV13" s="39" t="s">
        <v>94</v>
      </c>
      <c r="AW13" s="39" t="s">
        <v>95</v>
      </c>
      <c r="AY13" s="80" t="s">
        <v>129</v>
      </c>
    </row>
    <row r="14" spans="2:51" x14ac:dyDescent="0.25">
      <c r="B14" s="40">
        <v>2.125</v>
      </c>
      <c r="C14" s="40">
        <v>0.16666666666666699</v>
      </c>
      <c r="D14" s="102">
        <v>7</v>
      </c>
      <c r="E14" s="41">
        <f t="shared" si="0"/>
        <v>4.9295774647887329</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142</v>
      </c>
      <c r="P14" s="103">
        <v>115</v>
      </c>
      <c r="Q14" s="103">
        <v>8320115</v>
      </c>
      <c r="R14" s="46">
        <f t="shared" si="4"/>
        <v>4252</v>
      </c>
      <c r="S14" s="47">
        <f t="shared" si="5"/>
        <v>102.048</v>
      </c>
      <c r="T14" s="47">
        <f t="shared" si="6"/>
        <v>4.2519999999999998</v>
      </c>
      <c r="U14" s="104">
        <v>9.4</v>
      </c>
      <c r="V14" s="104">
        <v>8.6999999999999993</v>
      </c>
      <c r="W14" s="105" t="s">
        <v>131</v>
      </c>
      <c r="X14" s="107">
        <v>0</v>
      </c>
      <c r="Y14" s="107">
        <v>0</v>
      </c>
      <c r="Z14" s="107">
        <v>1056</v>
      </c>
      <c r="AA14" s="107">
        <v>1185</v>
      </c>
      <c r="AB14" s="107">
        <v>1076</v>
      </c>
      <c r="AC14" s="48" t="s">
        <v>90</v>
      </c>
      <c r="AD14" s="48" t="s">
        <v>90</v>
      </c>
      <c r="AE14" s="48" t="s">
        <v>90</v>
      </c>
      <c r="AF14" s="106" t="s">
        <v>90</v>
      </c>
      <c r="AG14" s="112">
        <v>48152872</v>
      </c>
      <c r="AH14" s="49">
        <f t="shared" ref="AH14:AH34" si="9">IF(ISBLANK(AG14),"-",AG14-AG13)</f>
        <v>1044</v>
      </c>
      <c r="AI14" s="50">
        <f t="shared" si="8"/>
        <v>245.53151458137347</v>
      </c>
      <c r="AJ14" s="95">
        <v>0</v>
      </c>
      <c r="AK14" s="95">
        <v>0</v>
      </c>
      <c r="AL14" s="95">
        <v>1</v>
      </c>
      <c r="AM14" s="95">
        <v>1</v>
      </c>
      <c r="AN14" s="95">
        <v>1</v>
      </c>
      <c r="AO14" s="95">
        <v>0.7</v>
      </c>
      <c r="AP14" s="107">
        <v>10996620</v>
      </c>
      <c r="AQ14" s="107">
        <f>AP14-AP13</f>
        <v>839</v>
      </c>
      <c r="AR14" s="51"/>
      <c r="AS14" s="52" t="s">
        <v>113</v>
      </c>
      <c r="AT14" s="54"/>
      <c r="AV14" s="39" t="s">
        <v>96</v>
      </c>
      <c r="AW14" s="39" t="s">
        <v>97</v>
      </c>
      <c r="AY14" s="80" t="s">
        <v>140</v>
      </c>
    </row>
    <row r="15" spans="2:51" ht="14.25" customHeight="1" x14ac:dyDescent="0.25">
      <c r="B15" s="40">
        <v>2.1666666666666701</v>
      </c>
      <c r="C15" s="40">
        <v>0.20833333333333301</v>
      </c>
      <c r="D15" s="102">
        <v>7</v>
      </c>
      <c r="E15" s="41">
        <f t="shared" si="0"/>
        <v>4.9295774647887329</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128</v>
      </c>
      <c r="P15" s="103">
        <v>120</v>
      </c>
      <c r="Q15" s="103">
        <v>8324616</v>
      </c>
      <c r="R15" s="46">
        <f t="shared" si="4"/>
        <v>4501</v>
      </c>
      <c r="S15" s="47">
        <f t="shared" si="5"/>
        <v>108.024</v>
      </c>
      <c r="T15" s="47">
        <f t="shared" si="6"/>
        <v>4.5010000000000003</v>
      </c>
      <c r="U15" s="104">
        <v>9.5</v>
      </c>
      <c r="V15" s="104">
        <f t="shared" si="7"/>
        <v>9.5</v>
      </c>
      <c r="W15" s="105" t="s">
        <v>131</v>
      </c>
      <c r="X15" s="107">
        <v>0</v>
      </c>
      <c r="Y15" s="107">
        <v>0</v>
      </c>
      <c r="Z15" s="107">
        <v>1095</v>
      </c>
      <c r="AA15" s="107">
        <v>1185</v>
      </c>
      <c r="AB15" s="107">
        <v>1187</v>
      </c>
      <c r="AC15" s="48" t="s">
        <v>90</v>
      </c>
      <c r="AD15" s="48" t="s">
        <v>90</v>
      </c>
      <c r="AE15" s="48" t="s">
        <v>90</v>
      </c>
      <c r="AF15" s="106" t="s">
        <v>90</v>
      </c>
      <c r="AG15" s="112">
        <v>48153932</v>
      </c>
      <c r="AH15" s="49">
        <f t="shared" si="9"/>
        <v>1060</v>
      </c>
      <c r="AI15" s="50">
        <f t="shared" si="8"/>
        <v>235.5032215063319</v>
      </c>
      <c r="AJ15" s="95">
        <v>0</v>
      </c>
      <c r="AK15" s="95">
        <v>0</v>
      </c>
      <c r="AL15" s="95">
        <v>1</v>
      </c>
      <c r="AM15" s="95">
        <v>1</v>
      </c>
      <c r="AN15" s="95">
        <v>1</v>
      </c>
      <c r="AO15" s="95">
        <v>0.7</v>
      </c>
      <c r="AP15" s="107">
        <v>10996665</v>
      </c>
      <c r="AQ15" s="107">
        <f>AP15-AP14</f>
        <v>45</v>
      </c>
      <c r="AR15" s="51"/>
      <c r="AS15" s="52" t="s">
        <v>113</v>
      </c>
      <c r="AV15" s="39" t="s">
        <v>98</v>
      </c>
      <c r="AW15" s="39" t="s">
        <v>99</v>
      </c>
      <c r="AY15" s="94"/>
    </row>
    <row r="16" spans="2:51" x14ac:dyDescent="0.25">
      <c r="B16" s="40">
        <v>2.2083333333333299</v>
      </c>
      <c r="C16" s="40">
        <v>0.25</v>
      </c>
      <c r="D16" s="102">
        <v>7</v>
      </c>
      <c r="E16" s="41">
        <f t="shared" si="0"/>
        <v>4.9295774647887329</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139</v>
      </c>
      <c r="P16" s="103">
        <v>131</v>
      </c>
      <c r="Q16" s="103">
        <v>8329826</v>
      </c>
      <c r="R16" s="46">
        <f t="shared" si="4"/>
        <v>5210</v>
      </c>
      <c r="S16" s="47">
        <f t="shared" si="5"/>
        <v>125.04</v>
      </c>
      <c r="T16" s="47">
        <f t="shared" si="6"/>
        <v>5.21</v>
      </c>
      <c r="U16" s="104">
        <v>9.5</v>
      </c>
      <c r="V16" s="104">
        <f t="shared" si="7"/>
        <v>9.5</v>
      </c>
      <c r="W16" s="105" t="s">
        <v>131</v>
      </c>
      <c r="X16" s="107">
        <v>0</v>
      </c>
      <c r="Y16" s="107">
        <v>0</v>
      </c>
      <c r="Z16" s="107">
        <v>1096</v>
      </c>
      <c r="AA16" s="107">
        <v>1185</v>
      </c>
      <c r="AB16" s="107">
        <v>1187</v>
      </c>
      <c r="AC16" s="48" t="s">
        <v>90</v>
      </c>
      <c r="AD16" s="48" t="s">
        <v>90</v>
      </c>
      <c r="AE16" s="48" t="s">
        <v>90</v>
      </c>
      <c r="AF16" s="106" t="s">
        <v>90</v>
      </c>
      <c r="AG16" s="112">
        <v>48155068</v>
      </c>
      <c r="AH16" s="49">
        <f t="shared" si="9"/>
        <v>1136</v>
      </c>
      <c r="AI16" s="50">
        <f t="shared" si="8"/>
        <v>218.042226487524</v>
      </c>
      <c r="AJ16" s="95">
        <v>0</v>
      </c>
      <c r="AK16" s="95">
        <v>0</v>
      </c>
      <c r="AL16" s="95">
        <v>1</v>
      </c>
      <c r="AM16" s="95">
        <v>1</v>
      </c>
      <c r="AN16" s="95">
        <v>1</v>
      </c>
      <c r="AO16" s="95">
        <v>0</v>
      </c>
      <c r="AP16" s="107">
        <v>10996665</v>
      </c>
      <c r="AQ16" s="107">
        <f>AP16-AP15</f>
        <v>0</v>
      </c>
      <c r="AR16" s="53">
        <v>1.26</v>
      </c>
      <c r="AS16" s="52" t="s">
        <v>101</v>
      </c>
      <c r="AV16" s="39" t="s">
        <v>102</v>
      </c>
      <c r="AW16" s="39" t="s">
        <v>103</v>
      </c>
      <c r="AY16" s="94"/>
    </row>
    <row r="17" spans="1:51" x14ac:dyDescent="0.25">
      <c r="B17" s="40">
        <v>2.25</v>
      </c>
      <c r="C17" s="40">
        <v>0.29166666666666702</v>
      </c>
      <c r="D17" s="102">
        <v>7</v>
      </c>
      <c r="E17" s="41">
        <f t="shared" si="0"/>
        <v>4.9295774647887329</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143</v>
      </c>
      <c r="P17" s="103">
        <v>140</v>
      </c>
      <c r="Q17" s="103">
        <v>8335584</v>
      </c>
      <c r="R17" s="46">
        <f t="shared" si="4"/>
        <v>5758</v>
      </c>
      <c r="S17" s="47">
        <f t="shared" si="5"/>
        <v>138.19200000000001</v>
      </c>
      <c r="T17" s="47">
        <f t="shared" si="6"/>
        <v>5.758</v>
      </c>
      <c r="U17" s="104">
        <v>9.5</v>
      </c>
      <c r="V17" s="104">
        <f t="shared" si="7"/>
        <v>9.5</v>
      </c>
      <c r="W17" s="105" t="s">
        <v>131</v>
      </c>
      <c r="X17" s="107">
        <v>0</v>
      </c>
      <c r="Y17" s="107">
        <v>0</v>
      </c>
      <c r="Z17" s="107">
        <v>1188</v>
      </c>
      <c r="AA17" s="107">
        <v>1185</v>
      </c>
      <c r="AB17" s="107">
        <v>1187</v>
      </c>
      <c r="AC17" s="48" t="s">
        <v>90</v>
      </c>
      <c r="AD17" s="48" t="s">
        <v>90</v>
      </c>
      <c r="AE17" s="48" t="s">
        <v>90</v>
      </c>
      <c r="AF17" s="106" t="s">
        <v>90</v>
      </c>
      <c r="AG17" s="112">
        <v>48156320</v>
      </c>
      <c r="AH17" s="49">
        <f t="shared" si="9"/>
        <v>1252</v>
      </c>
      <c r="AI17" s="50">
        <f t="shared" si="8"/>
        <v>217.43660993400485</v>
      </c>
      <c r="AJ17" s="95">
        <v>0</v>
      </c>
      <c r="AK17" s="95">
        <v>0</v>
      </c>
      <c r="AL17" s="95">
        <v>1</v>
      </c>
      <c r="AM17" s="95">
        <v>1</v>
      </c>
      <c r="AN17" s="95">
        <v>1</v>
      </c>
      <c r="AO17" s="95">
        <v>0</v>
      </c>
      <c r="AP17" s="107">
        <v>10996665</v>
      </c>
      <c r="AQ17" s="107">
        <f t="shared" si="1"/>
        <v>0</v>
      </c>
      <c r="AR17" s="51"/>
      <c r="AS17" s="52" t="s">
        <v>101</v>
      </c>
      <c r="AT17" s="54"/>
      <c r="AV17" s="39" t="s">
        <v>104</v>
      </c>
      <c r="AW17" s="39" t="s">
        <v>105</v>
      </c>
      <c r="AY17" s="97"/>
    </row>
    <row r="18" spans="1:51" x14ac:dyDescent="0.25">
      <c r="B18" s="40">
        <v>2.2916666666666701</v>
      </c>
      <c r="C18" s="40">
        <v>0.33333333333333298</v>
      </c>
      <c r="D18" s="102">
        <v>7</v>
      </c>
      <c r="E18" s="41">
        <f t="shared" si="0"/>
        <v>4.9295774647887329</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141</v>
      </c>
      <c r="P18" s="103">
        <v>139</v>
      </c>
      <c r="Q18" s="103">
        <v>8342016</v>
      </c>
      <c r="R18" s="46">
        <f t="shared" si="4"/>
        <v>6432</v>
      </c>
      <c r="S18" s="47">
        <f t="shared" si="5"/>
        <v>154.36799999999999</v>
      </c>
      <c r="T18" s="47">
        <f t="shared" si="6"/>
        <v>6.4320000000000004</v>
      </c>
      <c r="U18" s="104">
        <v>9.3000000000000007</v>
      </c>
      <c r="V18" s="104">
        <f t="shared" si="7"/>
        <v>9.3000000000000007</v>
      </c>
      <c r="W18" s="105" t="s">
        <v>127</v>
      </c>
      <c r="X18" s="107">
        <v>996</v>
      </c>
      <c r="Y18" s="107">
        <v>0</v>
      </c>
      <c r="Z18" s="107">
        <v>1187</v>
      </c>
      <c r="AA18" s="107">
        <v>1185</v>
      </c>
      <c r="AB18" s="107">
        <v>1187</v>
      </c>
      <c r="AC18" s="48" t="s">
        <v>90</v>
      </c>
      <c r="AD18" s="48" t="s">
        <v>90</v>
      </c>
      <c r="AE18" s="48" t="s">
        <v>90</v>
      </c>
      <c r="AF18" s="106" t="s">
        <v>90</v>
      </c>
      <c r="AG18" s="112">
        <v>48157764</v>
      </c>
      <c r="AH18" s="49">
        <f t="shared" si="9"/>
        <v>1444</v>
      </c>
      <c r="AI18" s="50">
        <f t="shared" si="8"/>
        <v>224.50248756218903</v>
      </c>
      <c r="AJ18" s="95">
        <v>1</v>
      </c>
      <c r="AK18" s="95">
        <v>0</v>
      </c>
      <c r="AL18" s="95">
        <v>1</v>
      </c>
      <c r="AM18" s="95">
        <v>1</v>
      </c>
      <c r="AN18" s="95">
        <v>1</v>
      </c>
      <c r="AO18" s="95">
        <v>0</v>
      </c>
      <c r="AP18" s="107">
        <v>10996665</v>
      </c>
      <c r="AQ18" s="107">
        <f t="shared" si="1"/>
        <v>0</v>
      </c>
      <c r="AR18" s="51"/>
      <c r="AS18" s="52" t="s">
        <v>101</v>
      </c>
      <c r="AV18" s="39" t="s">
        <v>106</v>
      </c>
      <c r="AW18" s="39" t="s">
        <v>107</v>
      </c>
      <c r="AY18" s="97"/>
    </row>
    <row r="19" spans="1:51" x14ac:dyDescent="0.25">
      <c r="A19" s="94" t="s">
        <v>130</v>
      </c>
      <c r="B19" s="40">
        <v>2.3333333333333299</v>
      </c>
      <c r="C19" s="40">
        <v>0.375</v>
      </c>
      <c r="D19" s="102">
        <v>7</v>
      </c>
      <c r="E19" s="41">
        <f t="shared" si="0"/>
        <v>4.9295774647887329</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140</v>
      </c>
      <c r="P19" s="103">
        <v>144</v>
      </c>
      <c r="Q19" s="103">
        <v>8347802</v>
      </c>
      <c r="R19" s="46">
        <f t="shared" si="4"/>
        <v>5786</v>
      </c>
      <c r="S19" s="47">
        <f t="shared" si="5"/>
        <v>138.864</v>
      </c>
      <c r="T19" s="47">
        <f t="shared" si="6"/>
        <v>5.7859999999999996</v>
      </c>
      <c r="U19" s="104">
        <v>9</v>
      </c>
      <c r="V19" s="104">
        <f t="shared" si="7"/>
        <v>9</v>
      </c>
      <c r="W19" s="105" t="s">
        <v>127</v>
      </c>
      <c r="X19" s="107">
        <v>996</v>
      </c>
      <c r="Y19" s="107">
        <v>0</v>
      </c>
      <c r="Z19" s="107">
        <v>1187</v>
      </c>
      <c r="AA19" s="107">
        <v>1185</v>
      </c>
      <c r="AB19" s="107">
        <v>1187</v>
      </c>
      <c r="AC19" s="48" t="s">
        <v>90</v>
      </c>
      <c r="AD19" s="48" t="s">
        <v>90</v>
      </c>
      <c r="AE19" s="48" t="s">
        <v>90</v>
      </c>
      <c r="AF19" s="106" t="s">
        <v>90</v>
      </c>
      <c r="AG19" s="112">
        <v>48159060</v>
      </c>
      <c r="AH19" s="49">
        <f t="shared" si="9"/>
        <v>1296</v>
      </c>
      <c r="AI19" s="50">
        <f t="shared" si="8"/>
        <v>223.98893881783619</v>
      </c>
      <c r="AJ19" s="95">
        <v>1</v>
      </c>
      <c r="AK19" s="95">
        <v>0</v>
      </c>
      <c r="AL19" s="95">
        <v>1</v>
      </c>
      <c r="AM19" s="95">
        <v>1</v>
      </c>
      <c r="AN19" s="95">
        <v>1</v>
      </c>
      <c r="AO19" s="95">
        <v>0</v>
      </c>
      <c r="AP19" s="107">
        <v>10996665</v>
      </c>
      <c r="AQ19" s="107">
        <f t="shared" si="1"/>
        <v>0</v>
      </c>
      <c r="AR19" s="51"/>
      <c r="AS19" s="52" t="s">
        <v>101</v>
      </c>
      <c r="AV19" s="39" t="s">
        <v>108</v>
      </c>
      <c r="AW19" s="39" t="s">
        <v>109</v>
      </c>
      <c r="AY19" s="97"/>
    </row>
    <row r="20" spans="1:51" x14ac:dyDescent="0.25">
      <c r="B20" s="40">
        <v>2.375</v>
      </c>
      <c r="C20" s="40">
        <v>0.41666666666666669</v>
      </c>
      <c r="D20" s="102">
        <v>7</v>
      </c>
      <c r="E20" s="41">
        <f t="shared" si="0"/>
        <v>4.9295774647887329</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142</v>
      </c>
      <c r="P20" s="103">
        <v>148</v>
      </c>
      <c r="Q20" s="103">
        <v>8353814</v>
      </c>
      <c r="R20" s="46">
        <f t="shared" si="4"/>
        <v>6012</v>
      </c>
      <c r="S20" s="47">
        <f t="shared" si="5"/>
        <v>144.28800000000001</v>
      </c>
      <c r="T20" s="47">
        <f t="shared" si="6"/>
        <v>6.0119999999999996</v>
      </c>
      <c r="U20" s="104">
        <v>8.6</v>
      </c>
      <c r="V20" s="104">
        <f t="shared" si="7"/>
        <v>8.6</v>
      </c>
      <c r="W20" s="105" t="s">
        <v>127</v>
      </c>
      <c r="X20" s="107">
        <v>1026</v>
      </c>
      <c r="Y20" s="107">
        <v>0</v>
      </c>
      <c r="Z20" s="107">
        <v>1187</v>
      </c>
      <c r="AA20" s="107">
        <v>1185</v>
      </c>
      <c r="AB20" s="107">
        <v>1187</v>
      </c>
      <c r="AC20" s="48" t="s">
        <v>90</v>
      </c>
      <c r="AD20" s="48" t="s">
        <v>90</v>
      </c>
      <c r="AE20" s="48" t="s">
        <v>90</v>
      </c>
      <c r="AF20" s="106" t="s">
        <v>90</v>
      </c>
      <c r="AG20" s="112">
        <v>48160388</v>
      </c>
      <c r="AH20" s="49">
        <f t="shared" si="9"/>
        <v>1328</v>
      </c>
      <c r="AI20" s="50">
        <f t="shared" si="8"/>
        <v>220.89155023286762</v>
      </c>
      <c r="AJ20" s="95">
        <v>1</v>
      </c>
      <c r="AK20" s="95">
        <v>0</v>
      </c>
      <c r="AL20" s="95">
        <v>1</v>
      </c>
      <c r="AM20" s="95">
        <v>1</v>
      </c>
      <c r="AN20" s="95">
        <v>1</v>
      </c>
      <c r="AO20" s="95">
        <v>0</v>
      </c>
      <c r="AP20" s="107">
        <v>10996665</v>
      </c>
      <c r="AQ20" s="107">
        <f t="shared" si="1"/>
        <v>0</v>
      </c>
      <c r="AR20" s="53">
        <v>1.1599999999999999</v>
      </c>
      <c r="AS20" s="52" t="s">
        <v>130</v>
      </c>
      <c r="AY20" s="97"/>
    </row>
    <row r="21" spans="1:51" x14ac:dyDescent="0.25">
      <c r="B21" s="40">
        <v>2.4166666666666701</v>
      </c>
      <c r="C21" s="40">
        <v>0.45833333333333298</v>
      </c>
      <c r="D21" s="102">
        <v>8</v>
      </c>
      <c r="E21" s="41">
        <f t="shared" si="0"/>
        <v>5.6338028169014089</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141</v>
      </c>
      <c r="P21" s="103">
        <v>153</v>
      </c>
      <c r="Q21" s="103">
        <v>8359808</v>
      </c>
      <c r="R21" s="46">
        <f t="shared" si="4"/>
        <v>5994</v>
      </c>
      <c r="S21" s="47">
        <f t="shared" si="5"/>
        <v>143.85599999999999</v>
      </c>
      <c r="T21" s="47">
        <f t="shared" si="6"/>
        <v>5.9939999999999998</v>
      </c>
      <c r="U21" s="104">
        <v>8.1999999999999993</v>
      </c>
      <c r="V21" s="104">
        <f t="shared" si="7"/>
        <v>8.1999999999999993</v>
      </c>
      <c r="W21" s="105" t="s">
        <v>127</v>
      </c>
      <c r="X21" s="107">
        <v>1026</v>
      </c>
      <c r="Y21" s="107">
        <v>0</v>
      </c>
      <c r="Z21" s="107">
        <v>1187</v>
      </c>
      <c r="AA21" s="107">
        <v>1185</v>
      </c>
      <c r="AB21" s="107">
        <v>1187</v>
      </c>
      <c r="AC21" s="48" t="s">
        <v>90</v>
      </c>
      <c r="AD21" s="48" t="s">
        <v>90</v>
      </c>
      <c r="AE21" s="48" t="s">
        <v>90</v>
      </c>
      <c r="AF21" s="106" t="s">
        <v>90</v>
      </c>
      <c r="AG21" s="112">
        <v>48161732</v>
      </c>
      <c r="AH21" s="49">
        <f t="shared" si="9"/>
        <v>1344</v>
      </c>
      <c r="AI21" s="50">
        <f t="shared" si="8"/>
        <v>224.22422422422423</v>
      </c>
      <c r="AJ21" s="95">
        <v>1</v>
      </c>
      <c r="AK21" s="95">
        <v>0</v>
      </c>
      <c r="AL21" s="95">
        <v>1</v>
      </c>
      <c r="AM21" s="95">
        <v>1</v>
      </c>
      <c r="AN21" s="95">
        <v>1</v>
      </c>
      <c r="AO21" s="95">
        <v>0</v>
      </c>
      <c r="AP21" s="107">
        <v>10996665</v>
      </c>
      <c r="AQ21" s="107">
        <f t="shared" si="1"/>
        <v>0</v>
      </c>
      <c r="AR21" s="51"/>
      <c r="AS21" s="52" t="s">
        <v>101</v>
      </c>
      <c r="AY21" s="97"/>
    </row>
    <row r="22" spans="1:51" x14ac:dyDescent="0.25">
      <c r="A22" s="94" t="s">
        <v>138</v>
      </c>
      <c r="B22" s="40">
        <v>2.4583333333333299</v>
      </c>
      <c r="C22" s="40">
        <v>0.5</v>
      </c>
      <c r="D22" s="102">
        <v>7</v>
      </c>
      <c r="E22" s="41">
        <f t="shared" si="0"/>
        <v>4.9295774647887329</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135</v>
      </c>
      <c r="P22" s="103">
        <v>143</v>
      </c>
      <c r="Q22" s="103">
        <v>8365934</v>
      </c>
      <c r="R22" s="46">
        <f t="shared" si="4"/>
        <v>6126</v>
      </c>
      <c r="S22" s="47">
        <f t="shared" si="5"/>
        <v>147.024</v>
      </c>
      <c r="T22" s="47">
        <f t="shared" si="6"/>
        <v>6.1260000000000003</v>
      </c>
      <c r="U22" s="104">
        <v>7.7</v>
      </c>
      <c r="V22" s="104">
        <f t="shared" si="7"/>
        <v>7.7</v>
      </c>
      <c r="W22" s="105" t="s">
        <v>127</v>
      </c>
      <c r="X22" s="107">
        <v>1026</v>
      </c>
      <c r="Y22" s="107">
        <v>0</v>
      </c>
      <c r="Z22" s="107">
        <v>1187</v>
      </c>
      <c r="AA22" s="107">
        <v>1185</v>
      </c>
      <c r="AB22" s="107">
        <v>1187</v>
      </c>
      <c r="AC22" s="48" t="s">
        <v>90</v>
      </c>
      <c r="AD22" s="48" t="s">
        <v>90</v>
      </c>
      <c r="AE22" s="48" t="s">
        <v>90</v>
      </c>
      <c r="AF22" s="106" t="s">
        <v>90</v>
      </c>
      <c r="AG22" s="112">
        <v>48163116</v>
      </c>
      <c r="AH22" s="49">
        <f t="shared" si="9"/>
        <v>1384</v>
      </c>
      <c r="AI22" s="50">
        <f t="shared" si="8"/>
        <v>225.92229840026116</v>
      </c>
      <c r="AJ22" s="95">
        <v>1</v>
      </c>
      <c r="AK22" s="95">
        <v>0</v>
      </c>
      <c r="AL22" s="95">
        <v>1</v>
      </c>
      <c r="AM22" s="95">
        <v>1</v>
      </c>
      <c r="AN22" s="95">
        <v>1</v>
      </c>
      <c r="AO22" s="95">
        <v>0</v>
      </c>
      <c r="AP22" s="107">
        <v>10996665</v>
      </c>
      <c r="AQ22" s="107">
        <f t="shared" si="1"/>
        <v>0</v>
      </c>
      <c r="AR22" s="51"/>
      <c r="AS22" s="52" t="s">
        <v>101</v>
      </c>
      <c r="AV22" s="55" t="s">
        <v>110</v>
      </c>
      <c r="AY22" s="97"/>
    </row>
    <row r="23" spans="1:51" x14ac:dyDescent="0.25">
      <c r="B23" s="40">
        <v>2.5</v>
      </c>
      <c r="C23" s="40">
        <v>0.54166666666666696</v>
      </c>
      <c r="D23" s="102">
        <v>7</v>
      </c>
      <c r="E23" s="41">
        <f t="shared" si="0"/>
        <v>4.9295774647887329</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133</v>
      </c>
      <c r="P23" s="103">
        <v>137</v>
      </c>
      <c r="Q23" s="103">
        <v>8371826</v>
      </c>
      <c r="R23" s="46">
        <f t="shared" si="4"/>
        <v>5892</v>
      </c>
      <c r="S23" s="47">
        <f t="shared" si="5"/>
        <v>141.40799999999999</v>
      </c>
      <c r="T23" s="47">
        <f t="shared" si="6"/>
        <v>5.8920000000000003</v>
      </c>
      <c r="U23" s="104">
        <v>7.2</v>
      </c>
      <c r="V23" s="104">
        <f t="shared" si="7"/>
        <v>7.2</v>
      </c>
      <c r="W23" s="105" t="s">
        <v>127</v>
      </c>
      <c r="X23" s="107">
        <v>1025</v>
      </c>
      <c r="Y23" s="107">
        <v>0</v>
      </c>
      <c r="Z23" s="107">
        <v>1187</v>
      </c>
      <c r="AA23" s="107">
        <v>1185</v>
      </c>
      <c r="AB23" s="107">
        <v>1187</v>
      </c>
      <c r="AC23" s="48" t="s">
        <v>90</v>
      </c>
      <c r="AD23" s="48" t="s">
        <v>90</v>
      </c>
      <c r="AE23" s="48" t="s">
        <v>90</v>
      </c>
      <c r="AF23" s="106" t="s">
        <v>90</v>
      </c>
      <c r="AG23" s="112">
        <v>48164468</v>
      </c>
      <c r="AH23" s="49">
        <f t="shared" si="9"/>
        <v>1352</v>
      </c>
      <c r="AI23" s="50">
        <f t="shared" si="8"/>
        <v>229.46367956551254</v>
      </c>
      <c r="AJ23" s="95">
        <v>1</v>
      </c>
      <c r="AK23" s="95">
        <v>0</v>
      </c>
      <c r="AL23" s="95">
        <v>1</v>
      </c>
      <c r="AM23" s="95">
        <v>1</v>
      </c>
      <c r="AN23" s="95">
        <v>1</v>
      </c>
      <c r="AO23" s="95">
        <v>0</v>
      </c>
      <c r="AP23" s="107">
        <v>10996665</v>
      </c>
      <c r="AQ23" s="107">
        <f t="shared" si="1"/>
        <v>0</v>
      </c>
      <c r="AR23" s="51"/>
      <c r="AS23" s="52" t="s">
        <v>113</v>
      </c>
      <c r="AT23" s="54"/>
      <c r="AV23" s="56" t="s">
        <v>111</v>
      </c>
      <c r="AW23" s="57" t="s">
        <v>112</v>
      </c>
      <c r="AY23" s="97"/>
    </row>
    <row r="24" spans="1:51" x14ac:dyDescent="0.25">
      <c r="B24" s="40">
        <v>2.5416666666666701</v>
      </c>
      <c r="C24" s="40">
        <v>0.58333333333333404</v>
      </c>
      <c r="D24" s="102">
        <v>6</v>
      </c>
      <c r="E24" s="41">
        <f t="shared" si="0"/>
        <v>4.2253521126760569</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131</v>
      </c>
      <c r="P24" s="103">
        <v>136</v>
      </c>
      <c r="Q24" s="103">
        <v>8377648</v>
      </c>
      <c r="R24" s="46">
        <f t="shared" si="4"/>
        <v>5822</v>
      </c>
      <c r="S24" s="47">
        <f t="shared" si="5"/>
        <v>139.72800000000001</v>
      </c>
      <c r="T24" s="47">
        <f t="shared" si="6"/>
        <v>5.8220000000000001</v>
      </c>
      <c r="U24" s="104">
        <v>6.8</v>
      </c>
      <c r="V24" s="104">
        <f t="shared" si="7"/>
        <v>6.8</v>
      </c>
      <c r="W24" s="105" t="s">
        <v>127</v>
      </c>
      <c r="X24" s="107">
        <v>1025</v>
      </c>
      <c r="Y24" s="107">
        <v>0</v>
      </c>
      <c r="Z24" s="107">
        <v>1187</v>
      </c>
      <c r="AA24" s="107">
        <v>1185</v>
      </c>
      <c r="AB24" s="107">
        <v>1187</v>
      </c>
      <c r="AC24" s="48" t="s">
        <v>90</v>
      </c>
      <c r="AD24" s="48" t="s">
        <v>90</v>
      </c>
      <c r="AE24" s="48" t="s">
        <v>90</v>
      </c>
      <c r="AF24" s="106" t="s">
        <v>90</v>
      </c>
      <c r="AG24" s="112">
        <v>48165816</v>
      </c>
      <c r="AH24" s="49">
        <f>IF(ISBLANK(AG24),"-",AG24-AG23)</f>
        <v>1348</v>
      </c>
      <c r="AI24" s="50">
        <f t="shared" si="8"/>
        <v>231.53555479216763</v>
      </c>
      <c r="AJ24" s="95">
        <v>1</v>
      </c>
      <c r="AK24" s="95">
        <v>0</v>
      </c>
      <c r="AL24" s="95">
        <v>1</v>
      </c>
      <c r="AM24" s="95">
        <v>1</v>
      </c>
      <c r="AN24" s="95">
        <v>1</v>
      </c>
      <c r="AO24" s="95">
        <v>0</v>
      </c>
      <c r="AP24" s="107">
        <v>10996665</v>
      </c>
      <c r="AQ24" s="107">
        <f t="shared" si="1"/>
        <v>0</v>
      </c>
      <c r="AR24" s="53">
        <v>1.31</v>
      </c>
      <c r="AS24" s="52" t="s">
        <v>113</v>
      </c>
      <c r="AV24" s="58" t="s">
        <v>29</v>
      </c>
      <c r="AW24" s="58">
        <v>14.7</v>
      </c>
      <c r="AY24" s="97"/>
    </row>
    <row r="25" spans="1:51" x14ac:dyDescent="0.25">
      <c r="B25" s="40">
        <v>2.5833333333333299</v>
      </c>
      <c r="C25" s="40">
        <v>0.625</v>
      </c>
      <c r="D25" s="102">
        <v>6</v>
      </c>
      <c r="E25" s="41">
        <f t="shared" si="0"/>
        <v>4.2253521126760569</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133</v>
      </c>
      <c r="P25" s="103">
        <v>140</v>
      </c>
      <c r="Q25" s="103">
        <v>8383373</v>
      </c>
      <c r="R25" s="46">
        <f t="shared" si="4"/>
        <v>5725</v>
      </c>
      <c r="S25" s="47">
        <f t="shared" si="5"/>
        <v>137.4</v>
      </c>
      <c r="T25" s="47">
        <f t="shared" si="6"/>
        <v>5.7249999999999996</v>
      </c>
      <c r="U25" s="104">
        <v>6.5</v>
      </c>
      <c r="V25" s="104">
        <f t="shared" si="7"/>
        <v>6.5</v>
      </c>
      <c r="W25" s="105" t="s">
        <v>127</v>
      </c>
      <c r="X25" s="107">
        <v>1025</v>
      </c>
      <c r="Y25" s="107">
        <v>0</v>
      </c>
      <c r="Z25" s="107">
        <v>1167</v>
      </c>
      <c r="AA25" s="107">
        <v>1185</v>
      </c>
      <c r="AB25" s="107">
        <v>1166</v>
      </c>
      <c r="AC25" s="48" t="s">
        <v>90</v>
      </c>
      <c r="AD25" s="48" t="s">
        <v>90</v>
      </c>
      <c r="AE25" s="48" t="s">
        <v>90</v>
      </c>
      <c r="AF25" s="106" t="s">
        <v>90</v>
      </c>
      <c r="AG25" s="112">
        <v>48167120</v>
      </c>
      <c r="AH25" s="49">
        <f t="shared" si="9"/>
        <v>1304</v>
      </c>
      <c r="AI25" s="50">
        <f t="shared" si="8"/>
        <v>227.77292576419217</v>
      </c>
      <c r="AJ25" s="95">
        <v>1</v>
      </c>
      <c r="AK25" s="95">
        <v>0</v>
      </c>
      <c r="AL25" s="95">
        <v>1</v>
      </c>
      <c r="AM25" s="95">
        <v>1</v>
      </c>
      <c r="AN25" s="95">
        <v>1</v>
      </c>
      <c r="AO25" s="95">
        <v>0</v>
      </c>
      <c r="AP25" s="107">
        <v>10996665</v>
      </c>
      <c r="AQ25" s="107">
        <f t="shared" si="1"/>
        <v>0</v>
      </c>
      <c r="AR25" s="51"/>
      <c r="AS25" s="52" t="s">
        <v>113</v>
      </c>
      <c r="AV25" s="58" t="s">
        <v>74</v>
      </c>
      <c r="AW25" s="58">
        <v>10.36</v>
      </c>
      <c r="AY25" s="97"/>
    </row>
    <row r="26" spans="1:51" x14ac:dyDescent="0.25">
      <c r="B26" s="40">
        <v>2.625</v>
      </c>
      <c r="C26" s="40">
        <v>0.66666666666666696</v>
      </c>
      <c r="D26" s="102">
        <v>7</v>
      </c>
      <c r="E26" s="41">
        <f t="shared" si="0"/>
        <v>4.9295774647887329</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132</v>
      </c>
      <c r="P26" s="103">
        <v>145</v>
      </c>
      <c r="Q26" s="103">
        <v>8389189</v>
      </c>
      <c r="R26" s="46">
        <f t="shared" si="4"/>
        <v>5816</v>
      </c>
      <c r="S26" s="47">
        <f t="shared" si="5"/>
        <v>139.584</v>
      </c>
      <c r="T26" s="47">
        <f t="shared" si="6"/>
        <v>5.8159999999999998</v>
      </c>
      <c r="U26" s="104">
        <v>6.1</v>
      </c>
      <c r="V26" s="104">
        <f t="shared" si="7"/>
        <v>6.1</v>
      </c>
      <c r="W26" s="105" t="s">
        <v>127</v>
      </c>
      <c r="X26" s="107">
        <v>1025</v>
      </c>
      <c r="Y26" s="107">
        <v>0</v>
      </c>
      <c r="Z26" s="107">
        <v>1167</v>
      </c>
      <c r="AA26" s="107">
        <v>1185</v>
      </c>
      <c r="AB26" s="107">
        <v>1166</v>
      </c>
      <c r="AC26" s="48" t="s">
        <v>90</v>
      </c>
      <c r="AD26" s="48" t="s">
        <v>90</v>
      </c>
      <c r="AE26" s="48" t="s">
        <v>90</v>
      </c>
      <c r="AF26" s="106" t="s">
        <v>90</v>
      </c>
      <c r="AG26" s="112">
        <v>48168428</v>
      </c>
      <c r="AH26" s="49">
        <f t="shared" si="9"/>
        <v>1308</v>
      </c>
      <c r="AI26" s="50">
        <f t="shared" si="8"/>
        <v>224.89683631361763</v>
      </c>
      <c r="AJ26" s="95">
        <v>1</v>
      </c>
      <c r="AK26" s="95">
        <v>0</v>
      </c>
      <c r="AL26" s="95">
        <v>1</v>
      </c>
      <c r="AM26" s="95">
        <v>1</v>
      </c>
      <c r="AN26" s="95">
        <v>1</v>
      </c>
      <c r="AO26" s="95">
        <v>0</v>
      </c>
      <c r="AP26" s="107">
        <v>10996665</v>
      </c>
      <c r="AQ26" s="107">
        <f t="shared" si="1"/>
        <v>0</v>
      </c>
      <c r="AR26" s="51"/>
      <c r="AS26" s="52" t="s">
        <v>113</v>
      </c>
      <c r="AV26" s="58" t="s">
        <v>114</v>
      </c>
      <c r="AW26" s="58">
        <v>1.01325</v>
      </c>
      <c r="AY26" s="97"/>
    </row>
    <row r="27" spans="1:51" x14ac:dyDescent="0.25">
      <c r="B27" s="40">
        <v>2.6666666666666701</v>
      </c>
      <c r="C27" s="40">
        <v>0.70833333333333404</v>
      </c>
      <c r="D27" s="102">
        <v>6</v>
      </c>
      <c r="E27" s="41">
        <f t="shared" si="0"/>
        <v>4.2253521126760569</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134</v>
      </c>
      <c r="P27" s="103">
        <v>142</v>
      </c>
      <c r="Q27" s="103">
        <v>8394971</v>
      </c>
      <c r="R27" s="46">
        <f t="shared" si="4"/>
        <v>5782</v>
      </c>
      <c r="S27" s="47">
        <f t="shared" si="5"/>
        <v>138.768</v>
      </c>
      <c r="T27" s="47">
        <f t="shared" si="6"/>
        <v>5.782</v>
      </c>
      <c r="U27" s="104">
        <v>5.7</v>
      </c>
      <c r="V27" s="104">
        <f t="shared" si="7"/>
        <v>5.7</v>
      </c>
      <c r="W27" s="105" t="s">
        <v>127</v>
      </c>
      <c r="X27" s="107">
        <v>1027</v>
      </c>
      <c r="Y27" s="107">
        <v>0</v>
      </c>
      <c r="Z27" s="107">
        <v>1167</v>
      </c>
      <c r="AA27" s="107">
        <v>1185</v>
      </c>
      <c r="AB27" s="107">
        <v>1167</v>
      </c>
      <c r="AC27" s="48" t="s">
        <v>90</v>
      </c>
      <c r="AD27" s="48" t="s">
        <v>90</v>
      </c>
      <c r="AE27" s="48" t="s">
        <v>90</v>
      </c>
      <c r="AF27" s="106" t="s">
        <v>90</v>
      </c>
      <c r="AG27" s="112">
        <v>48169732</v>
      </c>
      <c r="AH27" s="49">
        <f t="shared" si="9"/>
        <v>1304</v>
      </c>
      <c r="AI27" s="50">
        <f t="shared" si="8"/>
        <v>225.52749913524733</v>
      </c>
      <c r="AJ27" s="95">
        <v>1</v>
      </c>
      <c r="AK27" s="95">
        <v>0</v>
      </c>
      <c r="AL27" s="95">
        <v>1</v>
      </c>
      <c r="AM27" s="95">
        <v>1</v>
      </c>
      <c r="AN27" s="95">
        <v>1</v>
      </c>
      <c r="AO27" s="95">
        <v>0</v>
      </c>
      <c r="AP27" s="107">
        <v>10996665</v>
      </c>
      <c r="AQ27" s="107">
        <f t="shared" si="1"/>
        <v>0</v>
      </c>
      <c r="AR27" s="51"/>
      <c r="AS27" s="52" t="s">
        <v>113</v>
      </c>
      <c r="AV27" s="58" t="s">
        <v>115</v>
      </c>
      <c r="AW27" s="58">
        <v>1</v>
      </c>
      <c r="AY27" s="97"/>
    </row>
    <row r="28" spans="1:51" x14ac:dyDescent="0.25">
      <c r="B28" s="40">
        <v>2.7083333333333299</v>
      </c>
      <c r="C28" s="40">
        <v>0.750000000000002</v>
      </c>
      <c r="D28" s="102">
        <v>6</v>
      </c>
      <c r="E28" s="41">
        <f t="shared" si="0"/>
        <v>4.2253521126760569</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133</v>
      </c>
      <c r="P28" s="103">
        <v>138</v>
      </c>
      <c r="Q28" s="103">
        <v>8400815</v>
      </c>
      <c r="R28" s="46">
        <f t="shared" si="4"/>
        <v>5844</v>
      </c>
      <c r="S28" s="47">
        <f t="shared" si="5"/>
        <v>140.256</v>
      </c>
      <c r="T28" s="47">
        <f t="shared" si="6"/>
        <v>5.8440000000000003</v>
      </c>
      <c r="U28" s="104">
        <v>5.3</v>
      </c>
      <c r="V28" s="104">
        <f t="shared" si="7"/>
        <v>5.3</v>
      </c>
      <c r="W28" s="105" t="s">
        <v>127</v>
      </c>
      <c r="X28" s="107">
        <v>1026</v>
      </c>
      <c r="Y28" s="107">
        <v>0</v>
      </c>
      <c r="Z28" s="107">
        <v>1167</v>
      </c>
      <c r="AA28" s="107">
        <v>1185</v>
      </c>
      <c r="AB28" s="107">
        <v>1167</v>
      </c>
      <c r="AC28" s="48" t="s">
        <v>90</v>
      </c>
      <c r="AD28" s="48" t="s">
        <v>90</v>
      </c>
      <c r="AE28" s="48" t="s">
        <v>90</v>
      </c>
      <c r="AF28" s="106" t="s">
        <v>90</v>
      </c>
      <c r="AG28" s="112">
        <v>48171044</v>
      </c>
      <c r="AH28" s="49">
        <f t="shared" si="9"/>
        <v>1312</v>
      </c>
      <c r="AI28" s="50">
        <f t="shared" si="8"/>
        <v>224.50376454483231</v>
      </c>
      <c r="AJ28" s="95">
        <v>1</v>
      </c>
      <c r="AK28" s="95">
        <v>0</v>
      </c>
      <c r="AL28" s="95">
        <v>1</v>
      </c>
      <c r="AM28" s="95">
        <v>1</v>
      </c>
      <c r="AN28" s="95">
        <v>1</v>
      </c>
      <c r="AO28" s="95">
        <v>0</v>
      </c>
      <c r="AP28" s="107">
        <v>10996665</v>
      </c>
      <c r="AQ28" s="107">
        <f t="shared" si="1"/>
        <v>0</v>
      </c>
      <c r="AR28" s="53">
        <v>1.22</v>
      </c>
      <c r="AS28" s="52" t="s">
        <v>113</v>
      </c>
      <c r="AV28" s="58" t="s">
        <v>116</v>
      </c>
      <c r="AW28" s="58">
        <v>101.325</v>
      </c>
      <c r="AY28" s="97"/>
    </row>
    <row r="29" spans="1:51" x14ac:dyDescent="0.25">
      <c r="A29" s="94" t="s">
        <v>130</v>
      </c>
      <c r="B29" s="40">
        <v>2.75</v>
      </c>
      <c r="C29" s="40">
        <v>0.79166666666666896</v>
      </c>
      <c r="D29" s="102">
        <v>6</v>
      </c>
      <c r="E29" s="41">
        <f t="shared" si="0"/>
        <v>4.2253521126760569</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132</v>
      </c>
      <c r="P29" s="103">
        <v>139</v>
      </c>
      <c r="Q29" s="103">
        <v>8406607</v>
      </c>
      <c r="R29" s="46">
        <f t="shared" si="4"/>
        <v>5792</v>
      </c>
      <c r="S29" s="47">
        <f t="shared" si="5"/>
        <v>139.00800000000001</v>
      </c>
      <c r="T29" s="47">
        <f t="shared" si="6"/>
        <v>5.7919999999999998</v>
      </c>
      <c r="U29" s="104">
        <v>4.9000000000000004</v>
      </c>
      <c r="V29" s="104">
        <f t="shared" si="7"/>
        <v>4.9000000000000004</v>
      </c>
      <c r="W29" s="105" t="s">
        <v>127</v>
      </c>
      <c r="X29" s="107">
        <v>1026</v>
      </c>
      <c r="Y29" s="107">
        <v>0</v>
      </c>
      <c r="Z29" s="107">
        <v>1166</v>
      </c>
      <c r="AA29" s="107">
        <v>1185</v>
      </c>
      <c r="AB29" s="107">
        <v>1167</v>
      </c>
      <c r="AC29" s="48" t="s">
        <v>90</v>
      </c>
      <c r="AD29" s="48" t="s">
        <v>90</v>
      </c>
      <c r="AE29" s="48" t="s">
        <v>90</v>
      </c>
      <c r="AF29" s="106" t="s">
        <v>90</v>
      </c>
      <c r="AG29" s="112">
        <v>48172360</v>
      </c>
      <c r="AH29" s="49">
        <f t="shared" si="9"/>
        <v>1316</v>
      </c>
      <c r="AI29" s="50">
        <f t="shared" si="8"/>
        <v>227.20994475138122</v>
      </c>
      <c r="AJ29" s="95">
        <v>1</v>
      </c>
      <c r="AK29" s="95">
        <v>0</v>
      </c>
      <c r="AL29" s="95">
        <v>1</v>
      </c>
      <c r="AM29" s="95">
        <v>1</v>
      </c>
      <c r="AN29" s="95">
        <v>1</v>
      </c>
      <c r="AO29" s="95">
        <v>0</v>
      </c>
      <c r="AP29" s="107">
        <v>10996665</v>
      </c>
      <c r="AQ29" s="107">
        <f t="shared" si="1"/>
        <v>0</v>
      </c>
      <c r="AR29" s="51"/>
      <c r="AS29" s="52" t="s">
        <v>113</v>
      </c>
      <c r="AY29" s="97"/>
    </row>
    <row r="30" spans="1:51" x14ac:dyDescent="0.25">
      <c r="B30" s="40">
        <v>2.7916666666666701</v>
      </c>
      <c r="C30" s="40">
        <v>0.83333333333333703</v>
      </c>
      <c r="D30" s="102">
        <v>6</v>
      </c>
      <c r="E30" s="41">
        <f t="shared" si="0"/>
        <v>4.2253521126760569</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113</v>
      </c>
      <c r="P30" s="103">
        <v>140</v>
      </c>
      <c r="Q30" s="103">
        <v>8412111</v>
      </c>
      <c r="R30" s="46">
        <f t="shared" si="4"/>
        <v>5504</v>
      </c>
      <c r="S30" s="47">
        <f t="shared" si="5"/>
        <v>132.096</v>
      </c>
      <c r="T30" s="47">
        <f t="shared" si="6"/>
        <v>5.5039999999999996</v>
      </c>
      <c r="U30" s="104">
        <v>4</v>
      </c>
      <c r="V30" s="104">
        <f t="shared" si="7"/>
        <v>4</v>
      </c>
      <c r="W30" s="105" t="s">
        <v>164</v>
      </c>
      <c r="X30" s="107">
        <v>1149</v>
      </c>
      <c r="Y30" s="107">
        <v>0</v>
      </c>
      <c r="Z30" s="107">
        <v>0</v>
      </c>
      <c r="AA30" s="107">
        <v>1185</v>
      </c>
      <c r="AB30" s="107">
        <v>1188</v>
      </c>
      <c r="AC30" s="48" t="s">
        <v>90</v>
      </c>
      <c r="AD30" s="48" t="s">
        <v>90</v>
      </c>
      <c r="AE30" s="48" t="s">
        <v>90</v>
      </c>
      <c r="AF30" s="106" t="s">
        <v>90</v>
      </c>
      <c r="AG30" s="112">
        <v>48173492</v>
      </c>
      <c r="AH30" s="49">
        <f t="shared" si="9"/>
        <v>1132</v>
      </c>
      <c r="AI30" s="50">
        <f t="shared" si="8"/>
        <v>205.66860465116281</v>
      </c>
      <c r="AJ30" s="95">
        <v>1</v>
      </c>
      <c r="AK30" s="95">
        <v>0</v>
      </c>
      <c r="AL30" s="95">
        <v>0</v>
      </c>
      <c r="AM30" s="95">
        <v>1</v>
      </c>
      <c r="AN30" s="95">
        <v>1</v>
      </c>
      <c r="AO30" s="95">
        <v>0</v>
      </c>
      <c r="AP30" s="107">
        <v>10996665</v>
      </c>
      <c r="AQ30" s="107">
        <f t="shared" si="1"/>
        <v>0</v>
      </c>
      <c r="AR30" s="51"/>
      <c r="AS30" s="52" t="s">
        <v>113</v>
      </c>
      <c r="AV30" s="223" t="s">
        <v>117</v>
      </c>
      <c r="AW30" s="223"/>
      <c r="AY30" s="97"/>
    </row>
    <row r="31" spans="1:51" x14ac:dyDescent="0.25">
      <c r="B31" s="40">
        <v>2.8333333333333299</v>
      </c>
      <c r="C31" s="40">
        <v>0.875000000000004</v>
      </c>
      <c r="D31" s="102">
        <v>6</v>
      </c>
      <c r="E31" s="41">
        <f t="shared" si="0"/>
        <v>4.2253521126760569</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134</v>
      </c>
      <c r="P31" s="103">
        <v>137</v>
      </c>
      <c r="Q31" s="103">
        <v>8417832</v>
      </c>
      <c r="R31" s="46">
        <f t="shared" si="4"/>
        <v>5721</v>
      </c>
      <c r="S31" s="47">
        <f t="shared" si="5"/>
        <v>137.304</v>
      </c>
      <c r="T31" s="47">
        <f t="shared" si="6"/>
        <v>5.7210000000000001</v>
      </c>
      <c r="U31" s="104">
        <v>3.5</v>
      </c>
      <c r="V31" s="104">
        <f t="shared" si="7"/>
        <v>3.5</v>
      </c>
      <c r="W31" s="105" t="s">
        <v>127</v>
      </c>
      <c r="X31" s="107">
        <v>1036</v>
      </c>
      <c r="Y31" s="107">
        <v>0</v>
      </c>
      <c r="Z31" s="107">
        <v>1187</v>
      </c>
      <c r="AA31" s="107">
        <v>1185</v>
      </c>
      <c r="AB31" s="107">
        <v>1187</v>
      </c>
      <c r="AC31" s="48" t="s">
        <v>90</v>
      </c>
      <c r="AD31" s="48" t="s">
        <v>90</v>
      </c>
      <c r="AE31" s="48" t="s">
        <v>90</v>
      </c>
      <c r="AF31" s="106" t="s">
        <v>90</v>
      </c>
      <c r="AG31" s="112">
        <v>48174816</v>
      </c>
      <c r="AH31" s="49">
        <f t="shared" si="9"/>
        <v>1324</v>
      </c>
      <c r="AI31" s="50">
        <f t="shared" si="8"/>
        <v>231.42807201538193</v>
      </c>
      <c r="AJ31" s="95">
        <v>1</v>
      </c>
      <c r="AK31" s="95">
        <v>0</v>
      </c>
      <c r="AL31" s="95">
        <v>1</v>
      </c>
      <c r="AM31" s="95">
        <v>1</v>
      </c>
      <c r="AN31" s="95">
        <v>1</v>
      </c>
      <c r="AO31" s="95">
        <v>0</v>
      </c>
      <c r="AP31" s="107">
        <v>10996665</v>
      </c>
      <c r="AQ31" s="107">
        <f t="shared" si="1"/>
        <v>0</v>
      </c>
      <c r="AR31" s="51"/>
      <c r="AS31" s="52" t="s">
        <v>113</v>
      </c>
      <c r="AV31" s="59" t="s">
        <v>29</v>
      </c>
      <c r="AW31" s="59" t="s">
        <v>74</v>
      </c>
      <c r="AY31" s="97"/>
    </row>
    <row r="32" spans="1:51" x14ac:dyDescent="0.25">
      <c r="B32" s="40">
        <v>2.875</v>
      </c>
      <c r="C32" s="40">
        <v>0.91666666666667096</v>
      </c>
      <c r="D32" s="102">
        <v>6</v>
      </c>
      <c r="E32" s="41">
        <f t="shared" si="0"/>
        <v>4.2253521126760569</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149</v>
      </c>
      <c r="P32" s="103">
        <v>132</v>
      </c>
      <c r="Q32" s="103">
        <v>8423377</v>
      </c>
      <c r="R32" s="46">
        <f t="shared" si="4"/>
        <v>5545</v>
      </c>
      <c r="S32" s="47">
        <f t="shared" si="5"/>
        <v>133.08000000000001</v>
      </c>
      <c r="T32" s="47">
        <f t="shared" si="6"/>
        <v>5.5449999999999999</v>
      </c>
      <c r="U32" s="104">
        <v>3.2</v>
      </c>
      <c r="V32" s="104">
        <f t="shared" si="7"/>
        <v>3.2</v>
      </c>
      <c r="W32" s="105" t="s">
        <v>127</v>
      </c>
      <c r="X32" s="107">
        <v>1015</v>
      </c>
      <c r="Y32" s="107">
        <v>0</v>
      </c>
      <c r="Z32" s="107">
        <v>1186</v>
      </c>
      <c r="AA32" s="107">
        <v>1185</v>
      </c>
      <c r="AB32" s="107">
        <v>1187</v>
      </c>
      <c r="AC32" s="48" t="s">
        <v>90</v>
      </c>
      <c r="AD32" s="48" t="s">
        <v>90</v>
      </c>
      <c r="AE32" s="48" t="s">
        <v>90</v>
      </c>
      <c r="AF32" s="106" t="s">
        <v>90</v>
      </c>
      <c r="AG32" s="112">
        <v>48176132</v>
      </c>
      <c r="AH32" s="49">
        <f t="shared" si="9"/>
        <v>1316</v>
      </c>
      <c r="AI32" s="50">
        <f t="shared" si="8"/>
        <v>237.33092876465284</v>
      </c>
      <c r="AJ32" s="95">
        <v>1</v>
      </c>
      <c r="AK32" s="95">
        <v>0</v>
      </c>
      <c r="AL32" s="95">
        <v>1</v>
      </c>
      <c r="AM32" s="95">
        <v>1</v>
      </c>
      <c r="AN32" s="95">
        <v>1</v>
      </c>
      <c r="AO32" s="95">
        <v>0</v>
      </c>
      <c r="AP32" s="107">
        <v>10996665</v>
      </c>
      <c r="AQ32" s="107">
        <f t="shared" si="1"/>
        <v>0</v>
      </c>
      <c r="AR32" s="53">
        <v>1.19</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6</v>
      </c>
      <c r="E33" s="41">
        <f t="shared" si="0"/>
        <v>4.2253521126760569</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134</v>
      </c>
      <c r="P33" s="103">
        <v>125</v>
      </c>
      <c r="Q33" s="103">
        <v>8428642</v>
      </c>
      <c r="R33" s="46">
        <f t="shared" si="4"/>
        <v>5265</v>
      </c>
      <c r="S33" s="47">
        <f t="shared" si="5"/>
        <v>126.36</v>
      </c>
      <c r="T33" s="47">
        <f t="shared" si="6"/>
        <v>5.2649999999999997</v>
      </c>
      <c r="U33" s="104">
        <v>3.5</v>
      </c>
      <c r="V33" s="104">
        <f t="shared" si="7"/>
        <v>3.5</v>
      </c>
      <c r="W33" s="105" t="s">
        <v>131</v>
      </c>
      <c r="X33" s="107">
        <v>0</v>
      </c>
      <c r="Y33" s="107">
        <v>0</v>
      </c>
      <c r="Z33" s="107">
        <v>1187</v>
      </c>
      <c r="AA33" s="107">
        <v>1185</v>
      </c>
      <c r="AB33" s="107">
        <v>1187</v>
      </c>
      <c r="AC33" s="48" t="s">
        <v>90</v>
      </c>
      <c r="AD33" s="48" t="s">
        <v>90</v>
      </c>
      <c r="AE33" s="48" t="s">
        <v>90</v>
      </c>
      <c r="AF33" s="106" t="s">
        <v>90</v>
      </c>
      <c r="AG33" s="112">
        <v>48177372</v>
      </c>
      <c r="AH33" s="49">
        <f t="shared" si="9"/>
        <v>1240</v>
      </c>
      <c r="AI33" s="50">
        <f t="shared" si="8"/>
        <v>235.51756885090219</v>
      </c>
      <c r="AJ33" s="95">
        <v>0</v>
      </c>
      <c r="AK33" s="95">
        <v>0</v>
      </c>
      <c r="AL33" s="95">
        <v>1</v>
      </c>
      <c r="AM33" s="95">
        <v>1</v>
      </c>
      <c r="AN33" s="95">
        <v>1</v>
      </c>
      <c r="AO33" s="95">
        <v>0.5</v>
      </c>
      <c r="AP33" s="107">
        <v>10996989</v>
      </c>
      <c r="AQ33" s="107">
        <f t="shared" si="1"/>
        <v>324</v>
      </c>
      <c r="AR33" s="51"/>
      <c r="AS33" s="52" t="s">
        <v>113</v>
      </c>
      <c r="AY33" s="97"/>
    </row>
    <row r="34" spans="2:51" x14ac:dyDescent="0.25">
      <c r="B34" s="40">
        <v>2.9583333333333299</v>
      </c>
      <c r="C34" s="40">
        <v>1</v>
      </c>
      <c r="D34" s="102">
        <v>6</v>
      </c>
      <c r="E34" s="41">
        <f t="shared" si="0"/>
        <v>4.2253521126760569</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133</v>
      </c>
      <c r="P34" s="103">
        <v>114</v>
      </c>
      <c r="Q34" s="103">
        <v>8433704</v>
      </c>
      <c r="R34" s="46">
        <f t="shared" si="4"/>
        <v>5062</v>
      </c>
      <c r="S34" s="47">
        <f t="shared" si="5"/>
        <v>121.488</v>
      </c>
      <c r="T34" s="47">
        <f t="shared" si="6"/>
        <v>5.0620000000000003</v>
      </c>
      <c r="U34" s="104">
        <v>4</v>
      </c>
      <c r="V34" s="104">
        <f t="shared" si="7"/>
        <v>4</v>
      </c>
      <c r="W34" s="105" t="s">
        <v>131</v>
      </c>
      <c r="X34" s="107">
        <v>0</v>
      </c>
      <c r="Y34" s="107">
        <v>0</v>
      </c>
      <c r="Z34" s="107">
        <v>1187</v>
      </c>
      <c r="AA34" s="107">
        <v>1185</v>
      </c>
      <c r="AB34" s="107">
        <v>1186</v>
      </c>
      <c r="AC34" s="48" t="s">
        <v>90</v>
      </c>
      <c r="AD34" s="48" t="s">
        <v>90</v>
      </c>
      <c r="AE34" s="48" t="s">
        <v>90</v>
      </c>
      <c r="AF34" s="106" t="s">
        <v>90</v>
      </c>
      <c r="AG34" s="112">
        <v>48178588</v>
      </c>
      <c r="AH34" s="49">
        <f t="shared" si="9"/>
        <v>1216</v>
      </c>
      <c r="AI34" s="50">
        <f t="shared" si="8"/>
        <v>240.22125642038719</v>
      </c>
      <c r="AJ34" s="95">
        <v>0</v>
      </c>
      <c r="AK34" s="95">
        <v>0</v>
      </c>
      <c r="AL34" s="95">
        <v>1</v>
      </c>
      <c r="AM34" s="95">
        <v>1</v>
      </c>
      <c r="AN34" s="95">
        <v>1</v>
      </c>
      <c r="AO34" s="95">
        <v>0.5</v>
      </c>
      <c r="AP34" s="107">
        <v>10997437</v>
      </c>
      <c r="AQ34" s="107">
        <f t="shared" si="1"/>
        <v>448</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131122</v>
      </c>
      <c r="S35" s="65">
        <f>AVERAGE(S11:S34)</f>
        <v>131.12199999999999</v>
      </c>
      <c r="T35" s="65">
        <f>SUM(T11:T34)</f>
        <v>131.12200000000001</v>
      </c>
      <c r="U35" s="104"/>
      <c r="V35" s="91"/>
      <c r="W35" s="57"/>
      <c r="X35" s="85"/>
      <c r="Y35" s="86"/>
      <c r="Z35" s="86"/>
      <c r="AA35" s="86"/>
      <c r="AB35" s="87"/>
      <c r="AC35" s="85"/>
      <c r="AD35" s="86"/>
      <c r="AE35" s="87"/>
      <c r="AF35" s="88"/>
      <c r="AG35" s="66">
        <f>AG34-AG10</f>
        <v>29864</v>
      </c>
      <c r="AH35" s="67">
        <f>SUM(AH11:AH34)</f>
        <v>29864</v>
      </c>
      <c r="AI35" s="68">
        <f>$AH$35/$T35</f>
        <v>227.75735574503133</v>
      </c>
      <c r="AJ35" s="95"/>
      <c r="AK35" s="95"/>
      <c r="AL35" s="95"/>
      <c r="AM35" s="95"/>
      <c r="AN35" s="95"/>
      <c r="AO35" s="69"/>
      <c r="AP35" s="70">
        <f>AP34-AP10</f>
        <v>4523</v>
      </c>
      <c r="AQ35" s="71">
        <f>SUM(AQ11:AQ34)</f>
        <v>4523</v>
      </c>
      <c r="AR35" s="72">
        <f>AVERAGE(AR11:AR34)</f>
        <v>1.2083333333333333</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172</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178</v>
      </c>
      <c r="C44" s="99"/>
      <c r="D44" s="99"/>
      <c r="E44" s="99"/>
      <c r="F44" s="99"/>
      <c r="G44" s="9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179</v>
      </c>
      <c r="C45" s="99"/>
      <c r="D45" s="99"/>
      <c r="E45" s="99"/>
      <c r="F45" s="99"/>
      <c r="G45" s="9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24" t="s">
        <v>180</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174</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181</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15" t="s">
        <v>182</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136</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15" t="s">
        <v>183</v>
      </c>
      <c r="C53" s="99"/>
      <c r="D53" s="99"/>
      <c r="E53" s="99"/>
      <c r="F53" s="99"/>
      <c r="G53" s="99"/>
      <c r="H53" s="99"/>
      <c r="I53" s="100"/>
      <c r="J53" s="100"/>
      <c r="K53" s="100"/>
      <c r="L53" s="100"/>
      <c r="M53" s="100"/>
      <c r="N53" s="100"/>
      <c r="O53" s="100"/>
      <c r="P53" s="100"/>
      <c r="Q53" s="100"/>
      <c r="R53" s="100"/>
      <c r="S53" s="170"/>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24" t="s">
        <v>143</v>
      </c>
      <c r="C54" s="99"/>
      <c r="D54" s="99"/>
      <c r="E54" s="99"/>
      <c r="F54" s="99"/>
      <c r="G54" s="99"/>
      <c r="H54" s="99"/>
      <c r="I54" s="100"/>
      <c r="J54" s="100"/>
      <c r="K54" s="100"/>
      <c r="L54" s="100"/>
      <c r="M54" s="100"/>
      <c r="N54" s="100"/>
      <c r="O54" s="100"/>
      <c r="P54" s="100"/>
      <c r="Q54" s="100"/>
      <c r="R54" s="100"/>
      <c r="S54" s="83"/>
      <c r="T54" s="83"/>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67" t="s">
        <v>139</v>
      </c>
      <c r="C55" s="168"/>
      <c r="D55" s="168"/>
      <c r="E55" s="168"/>
      <c r="F55" s="168"/>
      <c r="G55" s="168"/>
      <c r="H55" s="168"/>
      <c r="I55" s="169"/>
      <c r="J55" s="169"/>
      <c r="K55" s="169"/>
      <c r="L55" s="169"/>
      <c r="M55" s="169"/>
      <c r="N55" s="169"/>
      <c r="O55" s="169"/>
      <c r="P55" s="169"/>
      <c r="Q55" s="169"/>
      <c r="R55" s="169"/>
      <c r="S55" s="83"/>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142</v>
      </c>
      <c r="C56" s="99"/>
      <c r="D56" s="99"/>
      <c r="E56" s="99"/>
      <c r="F56" s="99"/>
      <c r="G56" s="99"/>
      <c r="H56" s="99"/>
      <c r="I56" s="100"/>
      <c r="J56" s="100"/>
      <c r="K56" s="100"/>
      <c r="L56" s="100"/>
      <c r="M56" s="100"/>
      <c r="N56" s="100"/>
      <c r="O56" s="100"/>
      <c r="P56" s="100"/>
      <c r="Q56" s="100"/>
      <c r="R56" s="100"/>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4" t="s">
        <v>137</v>
      </c>
      <c r="C57" s="99"/>
      <c r="D57" s="99"/>
      <c r="E57" s="99"/>
      <c r="F57" s="99"/>
      <c r="G57" s="116"/>
      <c r="H57" s="116"/>
      <c r="I57" s="116"/>
      <c r="J57" s="116"/>
      <c r="K57" s="116"/>
      <c r="L57" s="116"/>
      <c r="M57" s="116"/>
      <c r="N57" s="116"/>
      <c r="O57" s="116"/>
      <c r="P57" s="116"/>
      <c r="Q57" s="116"/>
      <c r="R57" s="116"/>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t="s">
        <v>170</v>
      </c>
      <c r="C58" s="99"/>
      <c r="D58" s="99"/>
      <c r="E58" s="99"/>
      <c r="F58" s="99"/>
      <c r="G58" s="115"/>
      <c r="H58" s="115"/>
      <c r="I58" s="115"/>
      <c r="J58" s="115"/>
      <c r="K58" s="115"/>
      <c r="L58" s="115"/>
      <c r="M58" s="115"/>
      <c r="N58" s="115"/>
      <c r="O58" s="115"/>
      <c r="P58" s="115"/>
      <c r="Q58" s="115"/>
      <c r="R58" s="115"/>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2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1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149"/>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A72" s="98"/>
      <c r="B72" s="117"/>
      <c r="C72" s="115"/>
      <c r="D72" s="109"/>
      <c r="E72" s="115"/>
      <c r="F72" s="115"/>
      <c r="G72" s="99"/>
      <c r="H72" s="99"/>
      <c r="I72" s="99"/>
      <c r="J72" s="100"/>
      <c r="K72" s="100"/>
      <c r="L72" s="100"/>
      <c r="M72" s="100"/>
      <c r="N72" s="100"/>
      <c r="O72" s="100"/>
      <c r="P72" s="100"/>
      <c r="Q72" s="100"/>
      <c r="R72" s="100"/>
      <c r="S72" s="100"/>
      <c r="T72" s="101"/>
      <c r="U72" s="79"/>
      <c r="V72" s="79"/>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R79" s="96"/>
      <c r="S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T82" s="96"/>
      <c r="AS82" s="94"/>
      <c r="AT82" s="94"/>
      <c r="AU82" s="94"/>
      <c r="AV82" s="94"/>
      <c r="AW82" s="94"/>
      <c r="AX82" s="94"/>
      <c r="AY82" s="94"/>
    </row>
    <row r="83" spans="15:51" x14ac:dyDescent="0.25">
      <c r="O83" s="96"/>
      <c r="Q83" s="96"/>
      <c r="R83" s="96"/>
      <c r="S83" s="96"/>
      <c r="AS83" s="94"/>
      <c r="AT83" s="94"/>
      <c r="AU83" s="94"/>
      <c r="AV83" s="94"/>
      <c r="AW83" s="94"/>
      <c r="AX83" s="94"/>
      <c r="AY83" s="94"/>
    </row>
    <row r="84" spans="15:51" x14ac:dyDescent="0.25">
      <c r="O84" s="12"/>
      <c r="P84" s="96"/>
      <c r="Q84" s="96"/>
      <c r="R84" s="96"/>
      <c r="S84" s="96"/>
      <c r="T84" s="96"/>
      <c r="AS84" s="94"/>
      <c r="AT84" s="94"/>
      <c r="AU84" s="94"/>
      <c r="AV84" s="94"/>
      <c r="AW84" s="94"/>
      <c r="AX84" s="94"/>
      <c r="AY84" s="94"/>
    </row>
    <row r="85" spans="15:51" x14ac:dyDescent="0.25">
      <c r="O85" s="12"/>
      <c r="P85" s="96"/>
      <c r="Q85" s="96"/>
      <c r="R85" s="96"/>
      <c r="S85" s="96"/>
      <c r="T85" s="96"/>
      <c r="U85" s="96"/>
      <c r="AS85" s="94"/>
      <c r="AT85" s="94"/>
      <c r="AU85" s="94"/>
      <c r="AV85" s="94"/>
      <c r="AW85" s="94"/>
      <c r="AX85" s="94"/>
      <c r="AY85" s="94"/>
    </row>
    <row r="86" spans="15:51" x14ac:dyDescent="0.25">
      <c r="O86" s="12"/>
      <c r="P86" s="96"/>
      <c r="T86" s="96"/>
      <c r="U86" s="96"/>
      <c r="AS86" s="94"/>
      <c r="AT86" s="94"/>
      <c r="AU86" s="94"/>
      <c r="AV86" s="94"/>
      <c r="AW86" s="94"/>
      <c r="AX86" s="94"/>
      <c r="AY86" s="94"/>
    </row>
    <row r="98" spans="45:51" x14ac:dyDescent="0.25">
      <c r="AS98" s="94"/>
      <c r="AT98" s="94"/>
      <c r="AU98" s="94"/>
      <c r="AV98" s="94"/>
      <c r="AW98" s="94"/>
      <c r="AX98" s="94"/>
      <c r="AY98" s="94"/>
    </row>
  </sheetData>
  <protectedRanges>
    <protectedRange sqref="S72: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2:R75" name="Range2_12_1_6_1_1"/>
    <protectedRange sqref="L72:M75" name="Range2_2_12_1_7_1_1"/>
    <protectedRange sqref="AS11:AS15" name="Range1_4_1_1_1_1"/>
    <protectedRange sqref="J11:J15 J26:J34" name="Range1_1_2_1_10_1_1_1_1"/>
    <protectedRange sqref="S38:S71" name="Range2_12_3_1_1_1_1"/>
    <protectedRange sqref="D38:H38 N59:R71 N38:R52" name="Range2_12_1_3_1_1_1_1"/>
    <protectedRange sqref="I38:M38 E59:M71 E39:M52" name="Range2_2_12_1_6_1_1_1_1"/>
    <protectedRange sqref="D59:D71 D39:D52" name="Range2_1_1_1_1_11_1_1_1_1_1_1"/>
    <protectedRange sqref="C59:C71 C39: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2:K75" name="Range2_2_12_1_4_1_1_1_1_1_1_1_1_1_1_1_1_1_1_1"/>
    <protectedRange sqref="I72:I75" name="Range2_2_12_1_7_1_1_2_2_1_2"/>
    <protectedRange sqref="F72:H75" name="Range2_2_12_1_3_1_2_1_1_1_1_2_1_1_1_1_1_1_1_1_1_1_1"/>
    <protectedRange sqref="E72: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Q10" name="Range1_16_3_1_1_1_1_1_4"/>
    <protectedRange sqref="N53:R54" name="Range2_12_1_3_1_1_1_1_2"/>
    <protectedRange sqref="I53:M54" name="Range2_2_12_1_6_1_1_1_1_3"/>
    <protectedRange sqref="E53:H53 G54:H54" name="Range2_2_12_1_6_1_1_1_1_2_2"/>
    <protectedRange sqref="D53" name="Range2_1_1_1_1_11_1_1_1_1_1_1_2_2"/>
    <protectedRange sqref="E54:F54" name="Range2_2_12_1_6_1_1_1_1_3_1_2_2_2"/>
    <protectedRange sqref="D54" name="Range2_1_1_1_1_11_1_1_1_1_1_1_3_1_2_2_2"/>
    <protectedRange sqref="C53" name="Range2_1_2_1_1_1_1_1_2_1_2"/>
    <protectedRange sqref="C54" name="Range2_1_2_1_1_1_1_1_3_1_2_2_1_2"/>
    <protectedRange sqref="N55:R56" name="Range2_12_1_3_1_1_1_1_2_1"/>
    <protectedRange sqref="I55:M56" name="Range2_2_12_1_6_1_1_1_1_3_1"/>
    <protectedRange sqref="I57:R58" name="Range2_12_5_1_1_1_2_2_1_1_1_1_1_1_1_1_1_1_1_2_1_1_1_2_1_1_1_1_1_1_1_1_1_1_1_1_1_1_1_1_2_1_1_1_1_1_1_1_1_1_2_1_1_3_1_1_1_3_1_1_1_1_1_1_1_1_1_1_1_1_1_1_1_1_1_1_1_1_1_1_2_1_1_1_1_1_1_1_1_1_1_1_2_2_1_2_1_1_1_1_1_1_1_1_1_1_1_1_1_2_2_2_2_2_2_2_2_3_1"/>
    <protectedRange sqref="E55:H55 G56:H56" name="Range2_2_12_1_6_1_1_1_1_2_2_1"/>
    <protectedRange sqref="D55" name="Range2_1_1_1_1_11_1_1_1_1_1_1_2_2_1"/>
    <protectedRange sqref="G57:H58" name="Range2_12_5_1_1_1_2_2_1_1_1_1_1_1_1_1_1_1_1_2_1_1_1_2_1_1_1_1_1_1_1_1_1_1_1_1_1_1_1_1_2_1_1_1_1_1_1_1_1_1_2_1_1_3_1_1_1_3_1_1_1_1_1_1_1_1_1_1_1_1_1_1_1_1_1_1_1_1_1_1_2_1_1_1_1_1_1_1_1_1_1_1_2_2_1_2_1_1_1_1_1_1_1_1_1_1_1_1_1_2_2_2_2_2_2_2_2_2_2_1"/>
    <protectedRange sqref="E56:F58" name="Range2_2_12_1_6_1_1_1_1_3_1_2_2_2_1"/>
    <protectedRange sqref="D56:D58" name="Range2_1_1_1_1_11_1_1_1_1_1_1_3_1_2_2_2_1"/>
    <protectedRange sqref="C55" name="Range2_1_2_1_1_1_1_1_2_1_2_1"/>
    <protectedRange sqref="C56:C58" name="Range2_1_2_1_1_1_1_1_3_1_2_2_1_2_1"/>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5"/>
    <protectedRange sqref="B47"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2"/>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34 AA11:AA34">
    <cfRule type="containsText" dxfId="1179" priority="36" operator="containsText" text="N/A">
      <formula>NOT(ISERROR(SEARCH("N/A",X11)))</formula>
    </cfRule>
    <cfRule type="cellIs" dxfId="1178" priority="49" operator="equal">
      <formula>0</formula>
    </cfRule>
  </conditionalFormatting>
  <conditionalFormatting sqref="AC11:AE34 X11:Y34 AA11:AA34">
    <cfRule type="cellIs" dxfId="1177" priority="48" operator="greaterThanOrEqual">
      <formula>1185</formula>
    </cfRule>
  </conditionalFormatting>
  <conditionalFormatting sqref="AC11:AE34 X11:Y34 AA11:AA34">
    <cfRule type="cellIs" dxfId="1176" priority="47" operator="between">
      <formula>0.1</formula>
      <formula>1184</formula>
    </cfRule>
  </conditionalFormatting>
  <conditionalFormatting sqref="X8">
    <cfRule type="cellIs" dxfId="1175" priority="46" operator="equal">
      <formula>0</formula>
    </cfRule>
  </conditionalFormatting>
  <conditionalFormatting sqref="X8">
    <cfRule type="cellIs" dxfId="1174" priority="45" operator="greaterThan">
      <formula>1179</formula>
    </cfRule>
  </conditionalFormatting>
  <conditionalFormatting sqref="X8">
    <cfRule type="cellIs" dxfId="1173" priority="44" operator="greaterThan">
      <formula>99</formula>
    </cfRule>
  </conditionalFormatting>
  <conditionalFormatting sqref="X8">
    <cfRule type="cellIs" dxfId="1172" priority="43" operator="greaterThan">
      <formula>0.99</formula>
    </cfRule>
  </conditionalFormatting>
  <conditionalFormatting sqref="AB8">
    <cfRule type="cellIs" dxfId="1171" priority="42" operator="equal">
      <formula>0</formula>
    </cfRule>
  </conditionalFormatting>
  <conditionalFormatting sqref="AB8">
    <cfRule type="cellIs" dxfId="1170" priority="41" operator="greaterThan">
      <formula>1179</formula>
    </cfRule>
  </conditionalFormatting>
  <conditionalFormatting sqref="AB8">
    <cfRule type="cellIs" dxfId="1169" priority="40" operator="greaterThan">
      <formula>99</formula>
    </cfRule>
  </conditionalFormatting>
  <conditionalFormatting sqref="AB8">
    <cfRule type="cellIs" dxfId="1168" priority="39" operator="greaterThan">
      <formula>0.99</formula>
    </cfRule>
  </conditionalFormatting>
  <conditionalFormatting sqref="AH11:AH31">
    <cfRule type="cellIs" dxfId="1167" priority="37" operator="greaterThan">
      <formula>$AH$8</formula>
    </cfRule>
    <cfRule type="cellIs" dxfId="1166" priority="38" operator="greaterThan">
      <formula>$AH$8</formula>
    </cfRule>
  </conditionalFormatting>
  <conditionalFormatting sqref="AB11:AB34">
    <cfRule type="containsText" dxfId="1165" priority="32" operator="containsText" text="N/A">
      <formula>NOT(ISERROR(SEARCH("N/A",AB11)))</formula>
    </cfRule>
    <cfRule type="cellIs" dxfId="1164" priority="35" operator="equal">
      <formula>0</formula>
    </cfRule>
  </conditionalFormatting>
  <conditionalFormatting sqref="AB11:AB34">
    <cfRule type="cellIs" dxfId="1163" priority="34" operator="greaterThanOrEqual">
      <formula>1185</formula>
    </cfRule>
  </conditionalFormatting>
  <conditionalFormatting sqref="AB11:AB34">
    <cfRule type="cellIs" dxfId="1162" priority="33" operator="between">
      <formula>0.1</formula>
      <formula>1184</formula>
    </cfRule>
  </conditionalFormatting>
  <conditionalFormatting sqref="AO11:AO34 AN11:AN35">
    <cfRule type="cellIs" dxfId="1161" priority="31" operator="equal">
      <formula>0</formula>
    </cfRule>
  </conditionalFormatting>
  <conditionalFormatting sqref="AO11:AO34 AN11:AN35">
    <cfRule type="cellIs" dxfId="1160" priority="30" operator="greaterThan">
      <formula>1179</formula>
    </cfRule>
  </conditionalFormatting>
  <conditionalFormatting sqref="AO11:AO34 AN11:AN35">
    <cfRule type="cellIs" dxfId="1159" priority="29" operator="greaterThan">
      <formula>99</formula>
    </cfRule>
  </conditionalFormatting>
  <conditionalFormatting sqref="AO11:AO34 AN11:AN35">
    <cfRule type="cellIs" dxfId="1158" priority="28" operator="greaterThan">
      <formula>0.99</formula>
    </cfRule>
  </conditionalFormatting>
  <conditionalFormatting sqref="AQ11:AQ34">
    <cfRule type="cellIs" dxfId="1157" priority="27" operator="equal">
      <formula>0</formula>
    </cfRule>
  </conditionalFormatting>
  <conditionalFormatting sqref="AQ11:AQ34">
    <cfRule type="cellIs" dxfId="1156" priority="26" operator="greaterThan">
      <formula>1179</formula>
    </cfRule>
  </conditionalFormatting>
  <conditionalFormatting sqref="AQ11:AQ34">
    <cfRule type="cellIs" dxfId="1155" priority="25" operator="greaterThan">
      <formula>99</formula>
    </cfRule>
  </conditionalFormatting>
  <conditionalFormatting sqref="AQ11:AQ34">
    <cfRule type="cellIs" dxfId="1154" priority="24" operator="greaterThan">
      <formula>0.99</formula>
    </cfRule>
  </conditionalFormatting>
  <conditionalFormatting sqref="Z11:Z34">
    <cfRule type="containsText" dxfId="1153" priority="20" operator="containsText" text="N/A">
      <formula>NOT(ISERROR(SEARCH("N/A",Z11)))</formula>
    </cfRule>
    <cfRule type="cellIs" dxfId="1152" priority="23" operator="equal">
      <formula>0</formula>
    </cfRule>
  </conditionalFormatting>
  <conditionalFormatting sqref="Z11:Z34">
    <cfRule type="cellIs" dxfId="1151" priority="22" operator="greaterThanOrEqual">
      <formula>1185</formula>
    </cfRule>
  </conditionalFormatting>
  <conditionalFormatting sqref="Z11:Z34">
    <cfRule type="cellIs" dxfId="1150" priority="21" operator="between">
      <formula>0.1</formula>
      <formula>1184</formula>
    </cfRule>
  </conditionalFormatting>
  <conditionalFormatting sqref="AJ11:AN35">
    <cfRule type="cellIs" dxfId="1149" priority="19" operator="equal">
      <formula>0</formula>
    </cfRule>
  </conditionalFormatting>
  <conditionalFormatting sqref="AJ11:AN35">
    <cfRule type="cellIs" dxfId="1148" priority="18" operator="greaterThan">
      <formula>1179</formula>
    </cfRule>
  </conditionalFormatting>
  <conditionalFormatting sqref="AJ11:AN35">
    <cfRule type="cellIs" dxfId="1147" priority="17" operator="greaterThan">
      <formula>99</formula>
    </cfRule>
  </conditionalFormatting>
  <conditionalFormatting sqref="AJ11:AN35">
    <cfRule type="cellIs" dxfId="1146" priority="16" operator="greaterThan">
      <formula>0.99</formula>
    </cfRule>
  </conditionalFormatting>
  <conditionalFormatting sqref="AP11:AP34">
    <cfRule type="cellIs" dxfId="1145" priority="15" operator="equal">
      <formula>0</formula>
    </cfRule>
  </conditionalFormatting>
  <conditionalFormatting sqref="AP11:AP34">
    <cfRule type="cellIs" dxfId="1144" priority="14" operator="greaterThan">
      <formula>1179</formula>
    </cfRule>
  </conditionalFormatting>
  <conditionalFormatting sqref="AP11:AP34">
    <cfRule type="cellIs" dxfId="1143" priority="13" operator="greaterThan">
      <formula>99</formula>
    </cfRule>
  </conditionalFormatting>
  <conditionalFormatting sqref="AP11:AP34">
    <cfRule type="cellIs" dxfId="1142" priority="12" operator="greaterThan">
      <formula>0.99</formula>
    </cfRule>
  </conditionalFormatting>
  <conditionalFormatting sqref="AH32:AH34">
    <cfRule type="cellIs" dxfId="1141" priority="10" operator="greaterThan">
      <formula>$AH$8</formula>
    </cfRule>
    <cfRule type="cellIs" dxfId="1140" priority="11" operator="greaterThan">
      <formula>$AH$8</formula>
    </cfRule>
  </conditionalFormatting>
  <conditionalFormatting sqref="AI11:AI34">
    <cfRule type="cellIs" dxfId="1139" priority="9" operator="greaterThan">
      <formula>$AI$8</formula>
    </cfRule>
  </conditionalFormatting>
  <conditionalFormatting sqref="AM20:AN34 AL11:AL34">
    <cfRule type="cellIs" dxfId="1138" priority="8" operator="equal">
      <formula>0</formula>
    </cfRule>
  </conditionalFormatting>
  <conditionalFormatting sqref="AM20:AN34 AL11:AL34">
    <cfRule type="cellIs" dxfId="1137" priority="7" operator="greaterThan">
      <formula>1179</formula>
    </cfRule>
  </conditionalFormatting>
  <conditionalFormatting sqref="AM20:AN34 AL11:AL34">
    <cfRule type="cellIs" dxfId="1136" priority="6" operator="greaterThan">
      <formula>99</formula>
    </cfRule>
  </conditionalFormatting>
  <conditionalFormatting sqref="AM20:AN34 AL11:AL34">
    <cfRule type="cellIs" dxfId="1135" priority="5" operator="greaterThan">
      <formula>0.99</formula>
    </cfRule>
  </conditionalFormatting>
  <conditionalFormatting sqref="AM16:AM34">
    <cfRule type="cellIs" dxfId="1134" priority="4" operator="equal">
      <formula>0</formula>
    </cfRule>
  </conditionalFormatting>
  <conditionalFormatting sqref="AM16:AM34">
    <cfRule type="cellIs" dxfId="1133" priority="3" operator="greaterThan">
      <formula>1179</formula>
    </cfRule>
  </conditionalFormatting>
  <conditionalFormatting sqref="AM16:AM34">
    <cfRule type="cellIs" dxfId="1132" priority="2" operator="greaterThan">
      <formula>99</formula>
    </cfRule>
  </conditionalFormatting>
  <conditionalFormatting sqref="AM16:AM34">
    <cfRule type="cellIs" dxfId="1131"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37" zoomScaleNormal="100" workbookViewId="0">
      <selection activeCell="B46" sqref="B46:B47"/>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191" t="s">
        <v>124</v>
      </c>
      <c r="Q3" s="192"/>
      <c r="R3" s="192"/>
      <c r="S3" s="192"/>
      <c r="T3" s="192"/>
      <c r="U3" s="19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191" t="s">
        <v>125</v>
      </c>
      <c r="Q4" s="192"/>
      <c r="R4" s="192"/>
      <c r="S4" s="192"/>
      <c r="T4" s="192"/>
      <c r="U4" s="19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191" t="s">
        <v>129</v>
      </c>
      <c r="Q5" s="192"/>
      <c r="R5" s="192"/>
      <c r="S5" s="192"/>
      <c r="T5" s="192"/>
      <c r="U5" s="193"/>
      <c r="V5" s="17"/>
      <c r="W5" s="17"/>
      <c r="X5" s="17"/>
      <c r="Y5" s="17"/>
      <c r="Z5" s="17"/>
      <c r="AH5" s="96"/>
      <c r="AI5" s="96"/>
      <c r="AJ5" s="96"/>
      <c r="AK5" s="96"/>
      <c r="AL5" s="12"/>
      <c r="AM5" s="96"/>
      <c r="AN5" s="96"/>
      <c r="AO5" s="96"/>
      <c r="AP5" s="96"/>
      <c r="AQ5" s="96"/>
      <c r="AR5" s="96"/>
      <c r="AS5" s="96"/>
    </row>
    <row r="6" spans="2:51" x14ac:dyDescent="0.25">
      <c r="B6" s="191" t="s">
        <v>6</v>
      </c>
      <c r="C6" s="193"/>
      <c r="D6" s="194" t="s">
        <v>7</v>
      </c>
      <c r="E6" s="195"/>
      <c r="F6" s="195"/>
      <c r="G6" s="195"/>
      <c r="H6" s="196"/>
      <c r="I6" s="96"/>
      <c r="J6" s="96"/>
      <c r="K6" s="172"/>
      <c r="L6" s="197">
        <v>41686</v>
      </c>
      <c r="M6" s="19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199" t="s">
        <v>8</v>
      </c>
      <c r="C7" s="200"/>
      <c r="D7" s="199" t="s">
        <v>9</v>
      </c>
      <c r="E7" s="201"/>
      <c r="F7" s="201"/>
      <c r="G7" s="200"/>
      <c r="H7" s="175" t="s">
        <v>10</v>
      </c>
      <c r="I7" s="108" t="s">
        <v>11</v>
      </c>
      <c r="J7" s="108" t="s">
        <v>12</v>
      </c>
      <c r="K7" s="108" t="s">
        <v>13</v>
      </c>
      <c r="L7" s="12"/>
      <c r="M7" s="12"/>
      <c r="N7" s="12"/>
      <c r="O7" s="175" t="s">
        <v>14</v>
      </c>
      <c r="P7" s="199" t="s">
        <v>15</v>
      </c>
      <c r="Q7" s="201"/>
      <c r="R7" s="201"/>
      <c r="S7" s="201"/>
      <c r="T7" s="200"/>
      <c r="U7" s="199" t="s">
        <v>16</v>
      </c>
      <c r="V7" s="200"/>
      <c r="W7" s="108" t="s">
        <v>17</v>
      </c>
      <c r="X7" s="199" t="s">
        <v>18</v>
      </c>
      <c r="Y7" s="200"/>
      <c r="Z7" s="199" t="s">
        <v>19</v>
      </c>
      <c r="AA7" s="200"/>
      <c r="AB7" s="199" t="s">
        <v>20</v>
      </c>
      <c r="AC7" s="200"/>
      <c r="AD7" s="199" t="s">
        <v>21</v>
      </c>
      <c r="AE7" s="200"/>
      <c r="AF7" s="108" t="s">
        <v>22</v>
      </c>
      <c r="AG7" s="108" t="s">
        <v>23</v>
      </c>
      <c r="AH7" s="108" t="s">
        <v>24</v>
      </c>
      <c r="AI7" s="108" t="s">
        <v>25</v>
      </c>
      <c r="AJ7" s="199" t="s">
        <v>26</v>
      </c>
      <c r="AK7" s="201"/>
      <c r="AL7" s="201"/>
      <c r="AM7" s="201"/>
      <c r="AN7" s="200"/>
      <c r="AO7" s="199" t="s">
        <v>27</v>
      </c>
      <c r="AP7" s="201"/>
      <c r="AQ7" s="200"/>
      <c r="AR7" s="108" t="s">
        <v>28</v>
      </c>
      <c r="AS7" s="27"/>
      <c r="AT7" s="12"/>
      <c r="AU7" s="12"/>
      <c r="AV7" s="12"/>
      <c r="AW7" s="12"/>
      <c r="AX7" s="12"/>
      <c r="AY7" s="12"/>
    </row>
    <row r="8" spans="2:51" x14ac:dyDescent="0.25">
      <c r="B8" s="202">
        <v>42560</v>
      </c>
      <c r="C8" s="203"/>
      <c r="D8" s="204" t="s">
        <v>29</v>
      </c>
      <c r="E8" s="205"/>
      <c r="F8" s="205"/>
      <c r="G8" s="206"/>
      <c r="H8" s="28"/>
      <c r="I8" s="204" t="s">
        <v>29</v>
      </c>
      <c r="J8" s="205"/>
      <c r="K8" s="206"/>
      <c r="L8" s="29"/>
      <c r="M8" s="29"/>
      <c r="N8" s="29"/>
      <c r="O8" s="28" t="s">
        <v>30</v>
      </c>
      <c r="P8" s="28" t="s">
        <v>30</v>
      </c>
      <c r="Q8" s="28" t="s">
        <v>31</v>
      </c>
      <c r="R8" s="28" t="s">
        <v>31</v>
      </c>
      <c r="S8" s="28" t="s">
        <v>30</v>
      </c>
      <c r="T8" s="28" t="s">
        <v>32</v>
      </c>
      <c r="U8" s="204" t="s">
        <v>33</v>
      </c>
      <c r="V8" s="206"/>
      <c r="W8" s="30" t="s">
        <v>34</v>
      </c>
      <c r="X8" s="207">
        <v>0</v>
      </c>
      <c r="Y8" s="208"/>
      <c r="Z8" s="209" t="s">
        <v>35</v>
      </c>
      <c r="AA8" s="210"/>
      <c r="AB8" s="207">
        <v>1185</v>
      </c>
      <c r="AC8" s="208"/>
      <c r="AD8" s="211">
        <v>800</v>
      </c>
      <c r="AE8" s="212"/>
      <c r="AF8" s="28"/>
      <c r="AG8" s="30">
        <f>AG34-AG10</f>
        <v>30488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13" t="s">
        <v>39</v>
      </c>
      <c r="C9" s="214"/>
      <c r="D9" s="213" t="s">
        <v>40</v>
      </c>
      <c r="E9" s="214"/>
      <c r="F9" s="213" t="s">
        <v>41</v>
      </c>
      <c r="G9" s="214"/>
      <c r="H9" s="215" t="s">
        <v>42</v>
      </c>
      <c r="I9" s="213" t="s">
        <v>43</v>
      </c>
      <c r="J9" s="217"/>
      <c r="K9" s="214"/>
      <c r="L9" s="108" t="s">
        <v>44</v>
      </c>
      <c r="M9" s="218" t="s">
        <v>45</v>
      </c>
      <c r="N9" s="33" t="s">
        <v>46</v>
      </c>
      <c r="O9" s="220" t="s">
        <v>47</v>
      </c>
      <c r="P9" s="220" t="s">
        <v>48</v>
      </c>
      <c r="Q9" s="34" t="s">
        <v>49</v>
      </c>
      <c r="R9" s="227" t="s">
        <v>50</v>
      </c>
      <c r="S9" s="228"/>
      <c r="T9" s="229"/>
      <c r="U9" s="173" t="s">
        <v>51</v>
      </c>
      <c r="V9" s="173" t="s">
        <v>52</v>
      </c>
      <c r="W9" s="233" t="s">
        <v>53</v>
      </c>
      <c r="X9" s="234" t="s">
        <v>54</v>
      </c>
      <c r="Y9" s="235"/>
      <c r="Z9" s="235"/>
      <c r="AA9" s="235"/>
      <c r="AB9" s="235"/>
      <c r="AC9" s="235"/>
      <c r="AD9" s="235"/>
      <c r="AE9" s="236"/>
      <c r="AF9" s="171" t="s">
        <v>55</v>
      </c>
      <c r="AG9" s="171" t="s">
        <v>56</v>
      </c>
      <c r="AH9" s="222" t="s">
        <v>57</v>
      </c>
      <c r="AI9" s="237" t="s">
        <v>58</v>
      </c>
      <c r="AJ9" s="173" t="s">
        <v>59</v>
      </c>
      <c r="AK9" s="173" t="s">
        <v>60</v>
      </c>
      <c r="AL9" s="173" t="s">
        <v>61</v>
      </c>
      <c r="AM9" s="173" t="s">
        <v>62</v>
      </c>
      <c r="AN9" s="173" t="s">
        <v>63</v>
      </c>
      <c r="AO9" s="173" t="s">
        <v>64</v>
      </c>
      <c r="AP9" s="173" t="s">
        <v>65</v>
      </c>
      <c r="AQ9" s="220" t="s">
        <v>66</v>
      </c>
      <c r="AR9" s="173" t="s">
        <v>67</v>
      </c>
      <c r="AS9" s="222" t="s">
        <v>68</v>
      </c>
      <c r="AV9" s="35" t="s">
        <v>69</v>
      </c>
      <c r="AW9" s="35" t="s">
        <v>70</v>
      </c>
      <c r="AY9" s="36" t="s">
        <v>71</v>
      </c>
    </row>
    <row r="10" spans="2:51" x14ac:dyDescent="0.25">
      <c r="B10" s="173" t="s">
        <v>72</v>
      </c>
      <c r="C10" s="173" t="s">
        <v>73</v>
      </c>
      <c r="D10" s="173" t="s">
        <v>74</v>
      </c>
      <c r="E10" s="173" t="s">
        <v>75</v>
      </c>
      <c r="F10" s="173" t="s">
        <v>74</v>
      </c>
      <c r="G10" s="173" t="s">
        <v>75</v>
      </c>
      <c r="H10" s="216"/>
      <c r="I10" s="173" t="s">
        <v>75</v>
      </c>
      <c r="J10" s="173" t="s">
        <v>75</v>
      </c>
      <c r="K10" s="173" t="s">
        <v>75</v>
      </c>
      <c r="L10" s="28" t="s">
        <v>29</v>
      </c>
      <c r="M10" s="219"/>
      <c r="N10" s="28" t="s">
        <v>29</v>
      </c>
      <c r="O10" s="221"/>
      <c r="P10" s="221"/>
      <c r="Q10" s="1">
        <f>'JULY 8'!Q34</f>
        <v>8433704</v>
      </c>
      <c r="R10" s="230"/>
      <c r="S10" s="231"/>
      <c r="T10" s="232"/>
      <c r="U10" s="173" t="s">
        <v>75</v>
      </c>
      <c r="V10" s="173" t="s">
        <v>75</v>
      </c>
      <c r="W10" s="233"/>
      <c r="X10" s="37" t="s">
        <v>76</v>
      </c>
      <c r="Y10" s="37" t="s">
        <v>77</v>
      </c>
      <c r="Z10" s="37" t="s">
        <v>78</v>
      </c>
      <c r="AA10" s="37" t="s">
        <v>79</v>
      </c>
      <c r="AB10" s="37" t="s">
        <v>80</v>
      </c>
      <c r="AC10" s="37" t="s">
        <v>81</v>
      </c>
      <c r="AD10" s="37" t="s">
        <v>82</v>
      </c>
      <c r="AE10" s="37" t="s">
        <v>83</v>
      </c>
      <c r="AF10" s="38"/>
      <c r="AG10" s="1">
        <f>'JULY 8'!AG34</f>
        <v>48178588</v>
      </c>
      <c r="AH10" s="222"/>
      <c r="AI10" s="238"/>
      <c r="AJ10" s="173" t="s">
        <v>84</v>
      </c>
      <c r="AK10" s="173" t="s">
        <v>84</v>
      </c>
      <c r="AL10" s="173" t="s">
        <v>84</v>
      </c>
      <c r="AM10" s="173" t="s">
        <v>84</v>
      </c>
      <c r="AN10" s="173" t="s">
        <v>84</v>
      </c>
      <c r="AO10" s="173" t="s">
        <v>84</v>
      </c>
      <c r="AP10" s="1">
        <f>'JULY 8'!AP34</f>
        <v>10997437</v>
      </c>
      <c r="AQ10" s="221"/>
      <c r="AR10" s="174" t="s">
        <v>85</v>
      </c>
      <c r="AS10" s="222"/>
      <c r="AV10" s="39" t="s">
        <v>86</v>
      </c>
      <c r="AW10" s="39" t="s">
        <v>87</v>
      </c>
      <c r="AY10" s="80" t="s">
        <v>126</v>
      </c>
    </row>
    <row r="11" spans="2:51" x14ac:dyDescent="0.25">
      <c r="B11" s="40">
        <v>2</v>
      </c>
      <c r="C11" s="40">
        <v>4.1666666666666664E-2</v>
      </c>
      <c r="D11" s="102">
        <v>6</v>
      </c>
      <c r="E11" s="41">
        <f t="shared" ref="E11:E34" si="0">D11/1.42</f>
        <v>4.2253521126760569</v>
      </c>
      <c r="F11" s="143">
        <v>75</v>
      </c>
      <c r="G11" s="41">
        <f>F11/1.42</f>
        <v>52.816901408450704</v>
      </c>
      <c r="H11" s="42" t="s">
        <v>88</v>
      </c>
      <c r="I11" s="42">
        <f>J11-(2/1.42)</f>
        <v>47.887323943661976</v>
      </c>
      <c r="J11" s="43">
        <f>(F11-5)/1.42</f>
        <v>49.295774647887328</v>
      </c>
      <c r="K11" s="42">
        <f>J11+(6/1.42)</f>
        <v>53.521126760563384</v>
      </c>
      <c r="L11" s="44">
        <v>14</v>
      </c>
      <c r="M11" s="45" t="s">
        <v>89</v>
      </c>
      <c r="N11" s="45">
        <v>11.4</v>
      </c>
      <c r="O11" s="103">
        <v>131</v>
      </c>
      <c r="P11" s="103">
        <v>110</v>
      </c>
      <c r="Q11" s="103">
        <v>8438456</v>
      </c>
      <c r="R11" s="46">
        <f>IF(ISBLANK(Q11),"-",Q11-Q10)</f>
        <v>4752</v>
      </c>
      <c r="S11" s="47">
        <f>R11*24/1000</f>
        <v>114.048</v>
      </c>
      <c r="T11" s="47">
        <f>R11/1000</f>
        <v>4.7519999999999998</v>
      </c>
      <c r="U11" s="104">
        <v>5.5</v>
      </c>
      <c r="V11" s="104">
        <f>U11</f>
        <v>5.5</v>
      </c>
      <c r="W11" s="105" t="s">
        <v>131</v>
      </c>
      <c r="X11" s="107">
        <v>0</v>
      </c>
      <c r="Y11" s="107">
        <v>0</v>
      </c>
      <c r="Z11" s="107">
        <v>1146</v>
      </c>
      <c r="AA11" s="107">
        <v>1185</v>
      </c>
      <c r="AB11" s="107">
        <v>1035</v>
      </c>
      <c r="AC11" s="48" t="s">
        <v>90</v>
      </c>
      <c r="AD11" s="48" t="s">
        <v>90</v>
      </c>
      <c r="AE11" s="48" t="s">
        <v>90</v>
      </c>
      <c r="AF11" s="106" t="s">
        <v>90</v>
      </c>
      <c r="AG11" s="112">
        <v>48179692</v>
      </c>
      <c r="AH11" s="49">
        <f>IF(ISBLANK(AG11),"-",AG11-AG10)</f>
        <v>1104</v>
      </c>
      <c r="AI11" s="50">
        <f>AH11/T11</f>
        <v>232.32323232323233</v>
      </c>
      <c r="AJ11" s="95">
        <v>0</v>
      </c>
      <c r="AK11" s="95">
        <v>0</v>
      </c>
      <c r="AL11" s="95">
        <v>1</v>
      </c>
      <c r="AM11" s="95">
        <v>1</v>
      </c>
      <c r="AN11" s="95">
        <v>1</v>
      </c>
      <c r="AO11" s="95">
        <v>0.7</v>
      </c>
      <c r="AP11" s="107">
        <v>10998131</v>
      </c>
      <c r="AQ11" s="107">
        <f t="shared" ref="AQ11:AQ34" si="1">AP11-AP10</f>
        <v>694</v>
      </c>
      <c r="AR11" s="51"/>
      <c r="AS11" s="52" t="s">
        <v>113</v>
      </c>
      <c r="AV11" s="39" t="s">
        <v>88</v>
      </c>
      <c r="AW11" s="39" t="s">
        <v>91</v>
      </c>
      <c r="AY11" s="80" t="s">
        <v>125</v>
      </c>
    </row>
    <row r="12" spans="2:51" x14ac:dyDescent="0.25">
      <c r="B12" s="40">
        <v>2.0416666666666701</v>
      </c>
      <c r="C12" s="40">
        <v>8.3333333333333329E-2</v>
      </c>
      <c r="D12" s="102">
        <v>6</v>
      </c>
      <c r="E12" s="41">
        <f t="shared" si="0"/>
        <v>4.2253521126760569</v>
      </c>
      <c r="F12" s="143">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133</v>
      </c>
      <c r="P12" s="103">
        <v>109</v>
      </c>
      <c r="Q12" s="103">
        <v>8443044</v>
      </c>
      <c r="R12" s="46">
        <f t="shared" ref="R12:R34" si="4">IF(ISBLANK(Q12),"-",Q12-Q11)</f>
        <v>4588</v>
      </c>
      <c r="S12" s="47">
        <f t="shared" ref="S12:S34" si="5">R12*24/1000</f>
        <v>110.11199999999999</v>
      </c>
      <c r="T12" s="47">
        <f t="shared" ref="T12:T34" si="6">R12/1000</f>
        <v>4.5880000000000001</v>
      </c>
      <c r="U12" s="104">
        <v>7.2</v>
      </c>
      <c r="V12" s="104">
        <f t="shared" ref="V12:V34" si="7">U12</f>
        <v>7.2</v>
      </c>
      <c r="W12" s="105" t="s">
        <v>131</v>
      </c>
      <c r="X12" s="107">
        <v>0</v>
      </c>
      <c r="Y12" s="107">
        <v>0</v>
      </c>
      <c r="Z12" s="107">
        <v>1146</v>
      </c>
      <c r="AA12" s="107">
        <v>1185</v>
      </c>
      <c r="AB12" s="107">
        <v>1036</v>
      </c>
      <c r="AC12" s="48" t="s">
        <v>90</v>
      </c>
      <c r="AD12" s="48" t="s">
        <v>90</v>
      </c>
      <c r="AE12" s="48" t="s">
        <v>90</v>
      </c>
      <c r="AF12" s="106" t="s">
        <v>90</v>
      </c>
      <c r="AG12" s="112">
        <v>48180756</v>
      </c>
      <c r="AH12" s="49">
        <f>IF(ISBLANK(AG12),"-",AG12-AG11)</f>
        <v>1064</v>
      </c>
      <c r="AI12" s="50">
        <f t="shared" ref="AI12:AI34" si="8">AH12/T12</f>
        <v>231.90932868352223</v>
      </c>
      <c r="AJ12" s="95">
        <v>0</v>
      </c>
      <c r="AK12" s="95">
        <v>0</v>
      </c>
      <c r="AL12" s="95">
        <v>1</v>
      </c>
      <c r="AM12" s="95">
        <v>1</v>
      </c>
      <c r="AN12" s="95">
        <v>1</v>
      </c>
      <c r="AO12" s="95">
        <v>0.7</v>
      </c>
      <c r="AP12" s="107">
        <v>10998851</v>
      </c>
      <c r="AQ12" s="107">
        <f t="shared" si="1"/>
        <v>720</v>
      </c>
      <c r="AR12" s="110">
        <v>1.2</v>
      </c>
      <c r="AS12" s="52" t="s">
        <v>113</v>
      </c>
      <c r="AV12" s="39" t="s">
        <v>92</v>
      </c>
      <c r="AW12" s="39" t="s">
        <v>93</v>
      </c>
      <c r="AY12" s="80" t="s">
        <v>124</v>
      </c>
    </row>
    <row r="13" spans="2:51" x14ac:dyDescent="0.25">
      <c r="B13" s="40">
        <v>2.0833333333333299</v>
      </c>
      <c r="C13" s="40">
        <v>0.125</v>
      </c>
      <c r="D13" s="102">
        <v>7</v>
      </c>
      <c r="E13" s="41">
        <f t="shared" si="0"/>
        <v>4.9295774647887329</v>
      </c>
      <c r="F13" s="143">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129</v>
      </c>
      <c r="P13" s="103">
        <v>111</v>
      </c>
      <c r="Q13" s="103">
        <v>8447528</v>
      </c>
      <c r="R13" s="46">
        <f t="shared" si="4"/>
        <v>4484</v>
      </c>
      <c r="S13" s="47">
        <f t="shared" si="5"/>
        <v>107.616</v>
      </c>
      <c r="T13" s="47">
        <f t="shared" si="6"/>
        <v>4.484</v>
      </c>
      <c r="U13" s="104">
        <v>8.6</v>
      </c>
      <c r="V13" s="104">
        <f t="shared" si="7"/>
        <v>8.6</v>
      </c>
      <c r="W13" s="105" t="s">
        <v>131</v>
      </c>
      <c r="X13" s="107">
        <v>0</v>
      </c>
      <c r="Y13" s="107">
        <v>0</v>
      </c>
      <c r="Z13" s="107">
        <v>1146</v>
      </c>
      <c r="AA13" s="107">
        <v>1185</v>
      </c>
      <c r="AB13" s="107">
        <v>1035</v>
      </c>
      <c r="AC13" s="48" t="s">
        <v>90</v>
      </c>
      <c r="AD13" s="48" t="s">
        <v>90</v>
      </c>
      <c r="AE13" s="48" t="s">
        <v>90</v>
      </c>
      <c r="AF13" s="106" t="s">
        <v>90</v>
      </c>
      <c r="AG13" s="112">
        <v>48181788</v>
      </c>
      <c r="AH13" s="49">
        <f>IF(ISBLANK(AG13),"-",AG13-AG12)</f>
        <v>1032</v>
      </c>
      <c r="AI13" s="50">
        <f t="shared" si="8"/>
        <v>230.15165031222122</v>
      </c>
      <c r="AJ13" s="95">
        <v>0</v>
      </c>
      <c r="AK13" s="95">
        <v>0</v>
      </c>
      <c r="AL13" s="95">
        <v>1</v>
      </c>
      <c r="AM13" s="95">
        <v>1</v>
      </c>
      <c r="AN13" s="95">
        <v>1</v>
      </c>
      <c r="AO13" s="95">
        <v>0.7</v>
      </c>
      <c r="AP13" s="107">
        <v>10999536</v>
      </c>
      <c r="AQ13" s="107">
        <f t="shared" si="1"/>
        <v>685</v>
      </c>
      <c r="AR13" s="51"/>
      <c r="AS13" s="52" t="s">
        <v>113</v>
      </c>
      <c r="AV13" s="39" t="s">
        <v>94</v>
      </c>
      <c r="AW13" s="39" t="s">
        <v>95</v>
      </c>
      <c r="AY13" s="80" t="s">
        <v>129</v>
      </c>
    </row>
    <row r="14" spans="2:51" x14ac:dyDescent="0.25">
      <c r="B14" s="40">
        <v>2.125</v>
      </c>
      <c r="C14" s="40">
        <v>0.16666666666666699</v>
      </c>
      <c r="D14" s="102">
        <v>6</v>
      </c>
      <c r="E14" s="41">
        <f t="shared" si="0"/>
        <v>4.2253521126760569</v>
      </c>
      <c r="F14" s="127">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116</v>
      </c>
      <c r="P14" s="103">
        <v>111</v>
      </c>
      <c r="Q14" s="103">
        <v>8451765</v>
      </c>
      <c r="R14" s="46">
        <f t="shared" si="4"/>
        <v>4237</v>
      </c>
      <c r="S14" s="47">
        <f t="shared" si="5"/>
        <v>101.688</v>
      </c>
      <c r="T14" s="47">
        <f t="shared" si="6"/>
        <v>4.2370000000000001</v>
      </c>
      <c r="U14" s="104">
        <v>9.5</v>
      </c>
      <c r="V14" s="104">
        <f t="shared" si="7"/>
        <v>9.5</v>
      </c>
      <c r="W14" s="105" t="s">
        <v>131</v>
      </c>
      <c r="X14" s="107">
        <v>0</v>
      </c>
      <c r="Y14" s="107">
        <v>0</v>
      </c>
      <c r="Z14" s="107">
        <v>1156</v>
      </c>
      <c r="AA14" s="107">
        <v>1185</v>
      </c>
      <c r="AB14" s="107">
        <v>1057</v>
      </c>
      <c r="AC14" s="48" t="s">
        <v>90</v>
      </c>
      <c r="AD14" s="48" t="s">
        <v>90</v>
      </c>
      <c r="AE14" s="48" t="s">
        <v>90</v>
      </c>
      <c r="AF14" s="106" t="s">
        <v>90</v>
      </c>
      <c r="AG14" s="112">
        <v>48182869</v>
      </c>
      <c r="AH14" s="49">
        <f t="shared" ref="AH14:AH34" si="9">IF(ISBLANK(AG14),"-",AG14-AG13)</f>
        <v>1081</v>
      </c>
      <c r="AI14" s="50">
        <f t="shared" si="8"/>
        <v>255.13334906773659</v>
      </c>
      <c r="AJ14" s="95">
        <v>0</v>
      </c>
      <c r="AK14" s="95">
        <v>0</v>
      </c>
      <c r="AL14" s="95">
        <v>1</v>
      </c>
      <c r="AM14" s="95">
        <v>1</v>
      </c>
      <c r="AN14" s="95">
        <v>1</v>
      </c>
      <c r="AO14" s="95">
        <v>0.7</v>
      </c>
      <c r="AP14" s="107">
        <v>11000212</v>
      </c>
      <c r="AQ14" s="107">
        <f>AP14-AP13</f>
        <v>676</v>
      </c>
      <c r="AR14" s="51"/>
      <c r="AS14" s="52" t="s">
        <v>113</v>
      </c>
      <c r="AT14" s="54"/>
      <c r="AV14" s="39" t="s">
        <v>96</v>
      </c>
      <c r="AW14" s="39" t="s">
        <v>97</v>
      </c>
      <c r="AY14" s="80" t="s">
        <v>140</v>
      </c>
    </row>
    <row r="15" spans="2:51" ht="14.25" customHeight="1" x14ac:dyDescent="0.25">
      <c r="B15" s="40">
        <v>2.1666666666666701</v>
      </c>
      <c r="C15" s="40">
        <v>0.20833333333333301</v>
      </c>
      <c r="D15" s="102">
        <v>7</v>
      </c>
      <c r="E15" s="41">
        <f t="shared" si="0"/>
        <v>4.9295774647887329</v>
      </c>
      <c r="F15" s="12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122</v>
      </c>
      <c r="P15" s="103">
        <v>119</v>
      </c>
      <c r="Q15" s="103">
        <v>8456118</v>
      </c>
      <c r="R15" s="46">
        <f t="shared" si="4"/>
        <v>4353</v>
      </c>
      <c r="S15" s="47">
        <f t="shared" si="5"/>
        <v>104.47199999999999</v>
      </c>
      <c r="T15" s="47">
        <f t="shared" si="6"/>
        <v>4.3529999999999998</v>
      </c>
      <c r="U15" s="104">
        <v>9.5</v>
      </c>
      <c r="V15" s="104">
        <f t="shared" si="7"/>
        <v>9.5</v>
      </c>
      <c r="W15" s="105" t="s">
        <v>131</v>
      </c>
      <c r="X15" s="107">
        <v>0</v>
      </c>
      <c r="Y15" s="107">
        <v>0</v>
      </c>
      <c r="Z15" s="107">
        <v>1157</v>
      </c>
      <c r="AA15" s="107">
        <v>1185</v>
      </c>
      <c r="AB15" s="107">
        <v>1057</v>
      </c>
      <c r="AC15" s="48" t="s">
        <v>90</v>
      </c>
      <c r="AD15" s="48" t="s">
        <v>90</v>
      </c>
      <c r="AE15" s="48" t="s">
        <v>90</v>
      </c>
      <c r="AF15" s="106" t="s">
        <v>90</v>
      </c>
      <c r="AG15" s="112">
        <v>48184020</v>
      </c>
      <c r="AH15" s="49">
        <f t="shared" si="9"/>
        <v>1151</v>
      </c>
      <c r="AI15" s="50">
        <f t="shared" si="8"/>
        <v>264.41534573857109</v>
      </c>
      <c r="AJ15" s="95">
        <v>0</v>
      </c>
      <c r="AK15" s="95">
        <v>0</v>
      </c>
      <c r="AL15" s="95">
        <v>1</v>
      </c>
      <c r="AM15" s="95">
        <v>1</v>
      </c>
      <c r="AN15" s="95">
        <v>1</v>
      </c>
      <c r="AO15" s="95">
        <v>0</v>
      </c>
      <c r="AP15" s="107">
        <v>11000212</v>
      </c>
      <c r="AQ15" s="107">
        <f>AP15-AP14</f>
        <v>0</v>
      </c>
      <c r="AR15" s="51"/>
      <c r="AS15" s="52" t="s">
        <v>113</v>
      </c>
      <c r="AV15" s="39" t="s">
        <v>98</v>
      </c>
      <c r="AW15" s="39" t="s">
        <v>99</v>
      </c>
      <c r="AY15" s="94"/>
    </row>
    <row r="16" spans="2:51" x14ac:dyDescent="0.25">
      <c r="B16" s="40">
        <v>2.2083333333333299</v>
      </c>
      <c r="C16" s="40">
        <v>0.25</v>
      </c>
      <c r="D16" s="102">
        <v>8</v>
      </c>
      <c r="E16" s="41">
        <f t="shared" si="0"/>
        <v>5.6338028169014089</v>
      </c>
      <c r="F16" s="12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132</v>
      </c>
      <c r="P16" s="103">
        <v>128</v>
      </c>
      <c r="Q16" s="103">
        <v>8461492</v>
      </c>
      <c r="R16" s="46">
        <f t="shared" si="4"/>
        <v>5374</v>
      </c>
      <c r="S16" s="47">
        <f t="shared" si="5"/>
        <v>128.976</v>
      </c>
      <c r="T16" s="47">
        <f t="shared" si="6"/>
        <v>5.3739999999999997</v>
      </c>
      <c r="U16" s="104">
        <v>9.5</v>
      </c>
      <c r="V16" s="104">
        <f t="shared" si="7"/>
        <v>9.5</v>
      </c>
      <c r="W16" s="105" t="s">
        <v>131</v>
      </c>
      <c r="X16" s="107">
        <v>0</v>
      </c>
      <c r="Y16" s="107">
        <v>0</v>
      </c>
      <c r="Z16" s="107">
        <v>1087</v>
      </c>
      <c r="AA16" s="107">
        <v>1185</v>
      </c>
      <c r="AB16" s="107">
        <v>1057</v>
      </c>
      <c r="AC16" s="48" t="s">
        <v>90</v>
      </c>
      <c r="AD16" s="48" t="s">
        <v>90</v>
      </c>
      <c r="AE16" s="48" t="s">
        <v>90</v>
      </c>
      <c r="AF16" s="106" t="s">
        <v>90</v>
      </c>
      <c r="AG16" s="112">
        <v>48185124</v>
      </c>
      <c r="AH16" s="49">
        <f t="shared" si="9"/>
        <v>1104</v>
      </c>
      <c r="AI16" s="50">
        <f t="shared" si="8"/>
        <v>205.43356903609975</v>
      </c>
      <c r="AJ16" s="95">
        <v>0</v>
      </c>
      <c r="AK16" s="95">
        <v>0</v>
      </c>
      <c r="AL16" s="95">
        <v>1</v>
      </c>
      <c r="AM16" s="95">
        <v>1</v>
      </c>
      <c r="AN16" s="95">
        <v>1</v>
      </c>
      <c r="AO16" s="95">
        <v>0</v>
      </c>
      <c r="AP16" s="107">
        <v>11000212</v>
      </c>
      <c r="AQ16" s="107">
        <f>AP16-AP15</f>
        <v>0</v>
      </c>
      <c r="AR16" s="53">
        <v>1.1599999999999999</v>
      </c>
      <c r="AS16" s="52" t="s">
        <v>101</v>
      </c>
      <c r="AV16" s="39" t="s">
        <v>102</v>
      </c>
      <c r="AW16" s="39" t="s">
        <v>103</v>
      </c>
      <c r="AY16" s="94"/>
    </row>
    <row r="17" spans="1:51" x14ac:dyDescent="0.25">
      <c r="B17" s="40">
        <v>2.25</v>
      </c>
      <c r="C17" s="40">
        <v>0.29166666666666702</v>
      </c>
      <c r="D17" s="102">
        <v>10</v>
      </c>
      <c r="E17" s="41">
        <f t="shared" si="0"/>
        <v>7.042253521126761</v>
      </c>
      <c r="F17" s="12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139</v>
      </c>
      <c r="P17" s="103">
        <v>137</v>
      </c>
      <c r="Q17" s="103">
        <v>8467018</v>
      </c>
      <c r="R17" s="46">
        <f t="shared" si="4"/>
        <v>5526</v>
      </c>
      <c r="S17" s="47">
        <f t="shared" si="5"/>
        <v>132.624</v>
      </c>
      <c r="T17" s="47">
        <f t="shared" si="6"/>
        <v>5.5259999999999998</v>
      </c>
      <c r="U17" s="104">
        <v>9.5</v>
      </c>
      <c r="V17" s="104">
        <f t="shared" si="7"/>
        <v>9.5</v>
      </c>
      <c r="W17" s="105" t="s">
        <v>131</v>
      </c>
      <c r="X17" s="107">
        <v>0</v>
      </c>
      <c r="Y17" s="107">
        <v>0</v>
      </c>
      <c r="Z17" s="107">
        <v>1116</v>
      </c>
      <c r="AA17" s="107">
        <v>1185</v>
      </c>
      <c r="AB17" s="107">
        <v>1117</v>
      </c>
      <c r="AC17" s="48" t="s">
        <v>90</v>
      </c>
      <c r="AD17" s="48" t="s">
        <v>90</v>
      </c>
      <c r="AE17" s="48" t="s">
        <v>90</v>
      </c>
      <c r="AF17" s="106" t="s">
        <v>90</v>
      </c>
      <c r="AG17" s="112">
        <v>48186224</v>
      </c>
      <c r="AH17" s="49">
        <f t="shared" si="9"/>
        <v>1100</v>
      </c>
      <c r="AI17" s="50">
        <f t="shared" si="8"/>
        <v>199.05899384726746</v>
      </c>
      <c r="AJ17" s="95">
        <v>0</v>
      </c>
      <c r="AK17" s="95">
        <v>0</v>
      </c>
      <c r="AL17" s="95">
        <v>1</v>
      </c>
      <c r="AM17" s="95">
        <v>1</v>
      </c>
      <c r="AN17" s="95">
        <v>1</v>
      </c>
      <c r="AO17" s="95">
        <v>0</v>
      </c>
      <c r="AP17" s="107">
        <v>11000212</v>
      </c>
      <c r="AQ17" s="107">
        <f t="shared" si="1"/>
        <v>0</v>
      </c>
      <c r="AR17" s="51"/>
      <c r="AS17" s="52" t="s">
        <v>101</v>
      </c>
      <c r="AT17" s="54"/>
      <c r="AV17" s="39" t="s">
        <v>104</v>
      </c>
      <c r="AW17" s="39" t="s">
        <v>105</v>
      </c>
      <c r="AY17" s="97"/>
    </row>
    <row r="18" spans="1:51" x14ac:dyDescent="0.25">
      <c r="B18" s="40">
        <v>2.2916666666666701</v>
      </c>
      <c r="C18" s="40">
        <v>0.33333333333333298</v>
      </c>
      <c r="D18" s="102">
        <v>9</v>
      </c>
      <c r="E18" s="41">
        <f t="shared" si="0"/>
        <v>6.3380281690140849</v>
      </c>
      <c r="F18" s="12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145</v>
      </c>
      <c r="P18" s="103">
        <v>140</v>
      </c>
      <c r="Q18" s="103">
        <v>8472654</v>
      </c>
      <c r="R18" s="46">
        <f t="shared" si="4"/>
        <v>5636</v>
      </c>
      <c r="S18" s="47">
        <f t="shared" si="5"/>
        <v>135.26400000000001</v>
      </c>
      <c r="T18" s="47">
        <f t="shared" si="6"/>
        <v>5.6360000000000001</v>
      </c>
      <c r="U18" s="104">
        <v>9.5</v>
      </c>
      <c r="V18" s="104">
        <f t="shared" si="7"/>
        <v>9.5</v>
      </c>
      <c r="W18" s="105" t="s">
        <v>131</v>
      </c>
      <c r="X18" s="107">
        <v>0</v>
      </c>
      <c r="Y18" s="107">
        <v>0</v>
      </c>
      <c r="Z18" s="107">
        <v>1188</v>
      </c>
      <c r="AA18" s="107">
        <v>1185</v>
      </c>
      <c r="AB18" s="107">
        <v>1188</v>
      </c>
      <c r="AC18" s="48" t="s">
        <v>90</v>
      </c>
      <c r="AD18" s="48" t="s">
        <v>90</v>
      </c>
      <c r="AE18" s="48" t="s">
        <v>90</v>
      </c>
      <c r="AF18" s="106" t="s">
        <v>90</v>
      </c>
      <c r="AG18" s="112">
        <v>48187428</v>
      </c>
      <c r="AH18" s="49">
        <f t="shared" si="9"/>
        <v>1204</v>
      </c>
      <c r="AI18" s="50">
        <f t="shared" si="8"/>
        <v>213.62668559261888</v>
      </c>
      <c r="AJ18" s="95">
        <v>0</v>
      </c>
      <c r="AK18" s="95">
        <v>0</v>
      </c>
      <c r="AL18" s="95">
        <v>1</v>
      </c>
      <c r="AM18" s="95">
        <v>1</v>
      </c>
      <c r="AN18" s="95">
        <v>1</v>
      </c>
      <c r="AO18" s="95">
        <v>0</v>
      </c>
      <c r="AP18" s="107">
        <v>11000212</v>
      </c>
      <c r="AQ18" s="107">
        <f t="shared" si="1"/>
        <v>0</v>
      </c>
      <c r="AR18" s="51"/>
      <c r="AS18" s="52" t="s">
        <v>101</v>
      </c>
      <c r="AV18" s="39" t="s">
        <v>106</v>
      </c>
      <c r="AW18" s="39" t="s">
        <v>107</v>
      </c>
      <c r="AY18" s="97"/>
    </row>
    <row r="19" spans="1:51" x14ac:dyDescent="0.25">
      <c r="A19" s="94" t="s">
        <v>130</v>
      </c>
      <c r="B19" s="40">
        <v>2.3333333333333299</v>
      </c>
      <c r="C19" s="40">
        <v>0.375</v>
      </c>
      <c r="D19" s="102">
        <v>8</v>
      </c>
      <c r="E19" s="41">
        <f t="shared" si="0"/>
        <v>5.6338028169014089</v>
      </c>
      <c r="F19" s="12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139</v>
      </c>
      <c r="P19" s="103">
        <v>148</v>
      </c>
      <c r="Q19" s="103">
        <v>8478738</v>
      </c>
      <c r="R19" s="46">
        <f t="shared" si="4"/>
        <v>6084</v>
      </c>
      <c r="S19" s="47">
        <f t="shared" si="5"/>
        <v>146.01599999999999</v>
      </c>
      <c r="T19" s="47">
        <f t="shared" si="6"/>
        <v>6.0839999999999996</v>
      </c>
      <c r="U19" s="104">
        <v>9.3000000000000007</v>
      </c>
      <c r="V19" s="104">
        <f t="shared" si="7"/>
        <v>9.3000000000000007</v>
      </c>
      <c r="W19" s="105" t="s">
        <v>127</v>
      </c>
      <c r="X19" s="107">
        <v>1005</v>
      </c>
      <c r="Y19" s="107">
        <v>0</v>
      </c>
      <c r="Z19" s="107">
        <v>1187</v>
      </c>
      <c r="AA19" s="107">
        <v>1185</v>
      </c>
      <c r="AB19" s="107">
        <v>1187</v>
      </c>
      <c r="AC19" s="48" t="s">
        <v>90</v>
      </c>
      <c r="AD19" s="48" t="s">
        <v>90</v>
      </c>
      <c r="AE19" s="48" t="s">
        <v>90</v>
      </c>
      <c r="AF19" s="106" t="s">
        <v>90</v>
      </c>
      <c r="AG19" s="112">
        <v>48188780</v>
      </c>
      <c r="AH19" s="49">
        <f t="shared" si="9"/>
        <v>1352</v>
      </c>
      <c r="AI19" s="50">
        <f t="shared" si="8"/>
        <v>222.22222222222223</v>
      </c>
      <c r="AJ19" s="95">
        <v>1</v>
      </c>
      <c r="AK19" s="95">
        <v>0</v>
      </c>
      <c r="AL19" s="95">
        <v>1</v>
      </c>
      <c r="AM19" s="95">
        <v>1</v>
      </c>
      <c r="AN19" s="95">
        <v>1</v>
      </c>
      <c r="AO19" s="95">
        <v>0</v>
      </c>
      <c r="AP19" s="107">
        <v>11000212</v>
      </c>
      <c r="AQ19" s="107">
        <f t="shared" si="1"/>
        <v>0</v>
      </c>
      <c r="AR19" s="51"/>
      <c r="AS19" s="52" t="s">
        <v>101</v>
      </c>
      <c r="AV19" s="39" t="s">
        <v>108</v>
      </c>
      <c r="AW19" s="39" t="s">
        <v>109</v>
      </c>
      <c r="AY19" s="97"/>
    </row>
    <row r="20" spans="1:51" x14ac:dyDescent="0.25">
      <c r="B20" s="40">
        <v>2.375</v>
      </c>
      <c r="C20" s="40">
        <v>0.41666666666666669</v>
      </c>
      <c r="D20" s="102">
        <v>8</v>
      </c>
      <c r="E20" s="41">
        <f t="shared" si="0"/>
        <v>5.6338028169014089</v>
      </c>
      <c r="F20" s="12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137</v>
      </c>
      <c r="P20" s="103">
        <v>152</v>
      </c>
      <c r="Q20" s="103">
        <v>8484968</v>
      </c>
      <c r="R20" s="46">
        <f t="shared" si="4"/>
        <v>6230</v>
      </c>
      <c r="S20" s="47">
        <f t="shared" si="5"/>
        <v>149.52000000000001</v>
      </c>
      <c r="T20" s="47">
        <f t="shared" si="6"/>
        <v>6.23</v>
      </c>
      <c r="U20" s="104">
        <v>8.8000000000000007</v>
      </c>
      <c r="V20" s="104">
        <f t="shared" si="7"/>
        <v>8.8000000000000007</v>
      </c>
      <c r="W20" s="105" t="s">
        <v>127</v>
      </c>
      <c r="X20" s="107">
        <v>1057</v>
      </c>
      <c r="Y20" s="107">
        <v>0</v>
      </c>
      <c r="Z20" s="107">
        <v>1187</v>
      </c>
      <c r="AA20" s="107">
        <v>1185</v>
      </c>
      <c r="AB20" s="107">
        <v>1187</v>
      </c>
      <c r="AC20" s="48" t="s">
        <v>90</v>
      </c>
      <c r="AD20" s="48" t="s">
        <v>90</v>
      </c>
      <c r="AE20" s="48" t="s">
        <v>90</v>
      </c>
      <c r="AF20" s="106" t="s">
        <v>90</v>
      </c>
      <c r="AG20" s="112">
        <v>48190164</v>
      </c>
      <c r="AH20" s="49">
        <f t="shared" si="9"/>
        <v>1384</v>
      </c>
      <c r="AI20" s="50">
        <f t="shared" si="8"/>
        <v>222.1508828250401</v>
      </c>
      <c r="AJ20" s="95">
        <v>1</v>
      </c>
      <c r="AK20" s="95">
        <v>0</v>
      </c>
      <c r="AL20" s="95">
        <v>1</v>
      </c>
      <c r="AM20" s="95">
        <v>1</v>
      </c>
      <c r="AN20" s="95">
        <v>1</v>
      </c>
      <c r="AO20" s="95">
        <v>0</v>
      </c>
      <c r="AP20" s="107">
        <v>11000212</v>
      </c>
      <c r="AQ20" s="107">
        <f t="shared" si="1"/>
        <v>0</v>
      </c>
      <c r="AR20" s="53">
        <v>1.0900000000000001</v>
      </c>
      <c r="AS20" s="52" t="s">
        <v>130</v>
      </c>
      <c r="AY20" s="97"/>
    </row>
    <row r="21" spans="1:51" x14ac:dyDescent="0.25">
      <c r="B21" s="40">
        <v>2.4166666666666701</v>
      </c>
      <c r="C21" s="40">
        <v>0.45833333333333298</v>
      </c>
      <c r="D21" s="102">
        <v>7</v>
      </c>
      <c r="E21" s="41">
        <f t="shared" si="0"/>
        <v>4.9295774647887329</v>
      </c>
      <c r="F21" s="12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131</v>
      </c>
      <c r="P21" s="103">
        <v>147</v>
      </c>
      <c r="Q21" s="103">
        <v>8491186</v>
      </c>
      <c r="R21" s="46">
        <f t="shared" si="4"/>
        <v>6218</v>
      </c>
      <c r="S21" s="47">
        <f t="shared" si="5"/>
        <v>149.232</v>
      </c>
      <c r="T21" s="47">
        <f t="shared" si="6"/>
        <v>6.218</v>
      </c>
      <c r="U21" s="104">
        <v>8</v>
      </c>
      <c r="V21" s="104">
        <f t="shared" si="7"/>
        <v>8</v>
      </c>
      <c r="W21" s="105" t="s">
        <v>127</v>
      </c>
      <c r="X21" s="107">
        <v>1128</v>
      </c>
      <c r="Y21" s="107">
        <v>0</v>
      </c>
      <c r="Z21" s="107">
        <v>1187</v>
      </c>
      <c r="AA21" s="107">
        <v>1185</v>
      </c>
      <c r="AB21" s="107">
        <v>1187</v>
      </c>
      <c r="AC21" s="48" t="s">
        <v>90</v>
      </c>
      <c r="AD21" s="48" t="s">
        <v>90</v>
      </c>
      <c r="AE21" s="48" t="s">
        <v>90</v>
      </c>
      <c r="AF21" s="106" t="s">
        <v>90</v>
      </c>
      <c r="AG21" s="112">
        <v>48191568</v>
      </c>
      <c r="AH21" s="49">
        <f t="shared" si="9"/>
        <v>1404</v>
      </c>
      <c r="AI21" s="50">
        <f t="shared" si="8"/>
        <v>225.79607590865231</v>
      </c>
      <c r="AJ21" s="95">
        <v>1</v>
      </c>
      <c r="AK21" s="95">
        <v>0</v>
      </c>
      <c r="AL21" s="95">
        <v>1</v>
      </c>
      <c r="AM21" s="95">
        <v>1</v>
      </c>
      <c r="AN21" s="95">
        <v>1</v>
      </c>
      <c r="AO21" s="95">
        <v>0</v>
      </c>
      <c r="AP21" s="107">
        <v>11000212</v>
      </c>
      <c r="AQ21" s="107">
        <f t="shared" si="1"/>
        <v>0</v>
      </c>
      <c r="AR21" s="51"/>
      <c r="AS21" s="52" t="s">
        <v>101</v>
      </c>
      <c r="AY21" s="97"/>
    </row>
    <row r="22" spans="1:51" x14ac:dyDescent="0.25">
      <c r="A22" s="94" t="s">
        <v>138</v>
      </c>
      <c r="B22" s="40">
        <v>2.4583333333333299</v>
      </c>
      <c r="C22" s="40">
        <v>0.5</v>
      </c>
      <c r="D22" s="102">
        <v>6</v>
      </c>
      <c r="E22" s="41">
        <f t="shared" si="0"/>
        <v>4.2253521126760569</v>
      </c>
      <c r="F22" s="12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129</v>
      </c>
      <c r="P22" s="103">
        <v>149</v>
      </c>
      <c r="Q22" s="103">
        <v>8497578</v>
      </c>
      <c r="R22" s="46">
        <f t="shared" si="4"/>
        <v>6392</v>
      </c>
      <c r="S22" s="47">
        <f t="shared" si="5"/>
        <v>153.40799999999999</v>
      </c>
      <c r="T22" s="47">
        <f t="shared" si="6"/>
        <v>6.3920000000000003</v>
      </c>
      <c r="U22" s="104">
        <v>7.1</v>
      </c>
      <c r="V22" s="104">
        <f t="shared" si="7"/>
        <v>7.1</v>
      </c>
      <c r="W22" s="105" t="s">
        <v>127</v>
      </c>
      <c r="X22" s="107">
        <v>1128</v>
      </c>
      <c r="Y22" s="107">
        <v>0</v>
      </c>
      <c r="Z22" s="107">
        <v>1187</v>
      </c>
      <c r="AA22" s="107">
        <v>1185</v>
      </c>
      <c r="AB22" s="107">
        <v>1187</v>
      </c>
      <c r="AC22" s="48" t="s">
        <v>90</v>
      </c>
      <c r="AD22" s="48" t="s">
        <v>90</v>
      </c>
      <c r="AE22" s="48" t="s">
        <v>90</v>
      </c>
      <c r="AF22" s="106" t="s">
        <v>90</v>
      </c>
      <c r="AG22" s="112">
        <v>48193016</v>
      </c>
      <c r="AH22" s="49">
        <f t="shared" si="9"/>
        <v>1448</v>
      </c>
      <c r="AI22" s="50">
        <f t="shared" si="8"/>
        <v>226.53316645807257</v>
      </c>
      <c r="AJ22" s="95">
        <v>1</v>
      </c>
      <c r="AK22" s="95">
        <v>0</v>
      </c>
      <c r="AL22" s="95">
        <v>1</v>
      </c>
      <c r="AM22" s="95">
        <v>1</v>
      </c>
      <c r="AN22" s="95">
        <v>1</v>
      </c>
      <c r="AO22" s="95">
        <v>0</v>
      </c>
      <c r="AP22" s="107">
        <v>11000212</v>
      </c>
      <c r="AQ22" s="107">
        <f t="shared" si="1"/>
        <v>0</v>
      </c>
      <c r="AR22" s="51"/>
      <c r="AS22" s="52" t="s">
        <v>101</v>
      </c>
      <c r="AV22" s="55" t="s">
        <v>110</v>
      </c>
      <c r="AY22" s="97"/>
    </row>
    <row r="23" spans="1:51" x14ac:dyDescent="0.25">
      <c r="B23" s="40">
        <v>2.5</v>
      </c>
      <c r="C23" s="40">
        <v>0.54166666666666696</v>
      </c>
      <c r="D23" s="102">
        <v>6</v>
      </c>
      <c r="E23" s="41">
        <f t="shared" si="0"/>
        <v>4.2253521126760569</v>
      </c>
      <c r="F23" s="125">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128</v>
      </c>
      <c r="P23" s="103">
        <v>143</v>
      </c>
      <c r="Q23" s="103">
        <v>8503614</v>
      </c>
      <c r="R23" s="46">
        <f t="shared" si="4"/>
        <v>6036</v>
      </c>
      <c r="S23" s="47">
        <f t="shared" si="5"/>
        <v>144.864</v>
      </c>
      <c r="T23" s="47">
        <f t="shared" si="6"/>
        <v>6.0359999999999996</v>
      </c>
      <c r="U23" s="104">
        <v>6.2</v>
      </c>
      <c r="V23" s="104">
        <f t="shared" si="7"/>
        <v>6.2</v>
      </c>
      <c r="W23" s="105" t="s">
        <v>127</v>
      </c>
      <c r="X23" s="107">
        <v>1127</v>
      </c>
      <c r="Y23" s="107">
        <v>0</v>
      </c>
      <c r="Z23" s="107">
        <v>1187</v>
      </c>
      <c r="AA23" s="107">
        <v>1185</v>
      </c>
      <c r="AB23" s="107">
        <v>1187</v>
      </c>
      <c r="AC23" s="48" t="s">
        <v>90</v>
      </c>
      <c r="AD23" s="48" t="s">
        <v>90</v>
      </c>
      <c r="AE23" s="48" t="s">
        <v>90</v>
      </c>
      <c r="AF23" s="106" t="s">
        <v>90</v>
      </c>
      <c r="AG23" s="112">
        <v>48194420</v>
      </c>
      <c r="AH23" s="49">
        <f t="shared" si="9"/>
        <v>1404</v>
      </c>
      <c r="AI23" s="50">
        <f t="shared" si="8"/>
        <v>232.60437375745528</v>
      </c>
      <c r="AJ23" s="95">
        <v>1</v>
      </c>
      <c r="AK23" s="95">
        <v>0</v>
      </c>
      <c r="AL23" s="95">
        <v>1</v>
      </c>
      <c r="AM23" s="95">
        <v>1</v>
      </c>
      <c r="AN23" s="95">
        <v>1</v>
      </c>
      <c r="AO23" s="95">
        <v>0</v>
      </c>
      <c r="AP23" s="107">
        <v>11000212</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5">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130</v>
      </c>
      <c r="P24" s="103">
        <v>138</v>
      </c>
      <c r="Q24" s="103">
        <v>8509188</v>
      </c>
      <c r="R24" s="46">
        <f t="shared" si="4"/>
        <v>5574</v>
      </c>
      <c r="S24" s="47">
        <f t="shared" si="5"/>
        <v>133.77600000000001</v>
      </c>
      <c r="T24" s="47">
        <f t="shared" si="6"/>
        <v>5.5739999999999998</v>
      </c>
      <c r="U24" s="104">
        <v>5.4</v>
      </c>
      <c r="V24" s="104">
        <f t="shared" si="7"/>
        <v>5.4</v>
      </c>
      <c r="W24" s="105" t="s">
        <v>127</v>
      </c>
      <c r="X24" s="107">
        <v>1127</v>
      </c>
      <c r="Y24" s="107">
        <v>0</v>
      </c>
      <c r="Z24" s="107">
        <v>1187</v>
      </c>
      <c r="AA24" s="107">
        <v>1185</v>
      </c>
      <c r="AB24" s="107">
        <v>1187</v>
      </c>
      <c r="AC24" s="48" t="s">
        <v>90</v>
      </c>
      <c r="AD24" s="48" t="s">
        <v>90</v>
      </c>
      <c r="AE24" s="48" t="s">
        <v>90</v>
      </c>
      <c r="AF24" s="106" t="s">
        <v>90</v>
      </c>
      <c r="AG24" s="112">
        <v>48195736</v>
      </c>
      <c r="AH24" s="49">
        <f>IF(ISBLANK(AG24),"-",AG24-AG23)</f>
        <v>1316</v>
      </c>
      <c r="AI24" s="50">
        <f t="shared" si="8"/>
        <v>236.09616074632223</v>
      </c>
      <c r="AJ24" s="95">
        <v>1</v>
      </c>
      <c r="AK24" s="95">
        <v>0</v>
      </c>
      <c r="AL24" s="95">
        <v>1</v>
      </c>
      <c r="AM24" s="95">
        <v>1</v>
      </c>
      <c r="AN24" s="95">
        <v>1</v>
      </c>
      <c r="AO24" s="95">
        <v>0</v>
      </c>
      <c r="AP24" s="107">
        <v>11000212</v>
      </c>
      <c r="AQ24" s="107">
        <f t="shared" si="1"/>
        <v>0</v>
      </c>
      <c r="AR24" s="53">
        <v>1.21</v>
      </c>
      <c r="AS24" s="52" t="s">
        <v>113</v>
      </c>
      <c r="AV24" s="58" t="s">
        <v>29</v>
      </c>
      <c r="AW24" s="58">
        <v>14.7</v>
      </c>
      <c r="AY24" s="97"/>
    </row>
    <row r="25" spans="1:51" x14ac:dyDescent="0.25">
      <c r="B25" s="40">
        <v>2.5833333333333299</v>
      </c>
      <c r="C25" s="40">
        <v>0.625</v>
      </c>
      <c r="D25" s="102">
        <v>5</v>
      </c>
      <c r="E25" s="41">
        <f t="shared" si="0"/>
        <v>3.5211267605633805</v>
      </c>
      <c r="F25" s="125">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135</v>
      </c>
      <c r="P25" s="103">
        <v>142</v>
      </c>
      <c r="Q25" s="103">
        <v>8515004</v>
      </c>
      <c r="R25" s="46">
        <f t="shared" si="4"/>
        <v>5816</v>
      </c>
      <c r="S25" s="47">
        <f t="shared" si="5"/>
        <v>139.584</v>
      </c>
      <c r="T25" s="47">
        <f t="shared" si="6"/>
        <v>5.8159999999999998</v>
      </c>
      <c r="U25" s="104">
        <v>5</v>
      </c>
      <c r="V25" s="104">
        <f t="shared" si="7"/>
        <v>5</v>
      </c>
      <c r="W25" s="105" t="s">
        <v>127</v>
      </c>
      <c r="X25" s="107">
        <v>1027</v>
      </c>
      <c r="Y25" s="107">
        <v>0</v>
      </c>
      <c r="Z25" s="107">
        <v>1187</v>
      </c>
      <c r="AA25" s="107">
        <v>1185</v>
      </c>
      <c r="AB25" s="107">
        <v>1187</v>
      </c>
      <c r="AC25" s="48" t="s">
        <v>90</v>
      </c>
      <c r="AD25" s="48" t="s">
        <v>90</v>
      </c>
      <c r="AE25" s="48" t="s">
        <v>90</v>
      </c>
      <c r="AF25" s="106" t="s">
        <v>90</v>
      </c>
      <c r="AG25" s="112">
        <v>48197054</v>
      </c>
      <c r="AH25" s="49">
        <f t="shared" si="9"/>
        <v>1318</v>
      </c>
      <c r="AI25" s="50">
        <f t="shared" si="8"/>
        <v>226.61623108665751</v>
      </c>
      <c r="AJ25" s="95">
        <v>1</v>
      </c>
      <c r="AK25" s="95">
        <v>0</v>
      </c>
      <c r="AL25" s="95">
        <v>1</v>
      </c>
      <c r="AM25" s="95">
        <v>1</v>
      </c>
      <c r="AN25" s="95">
        <v>1</v>
      </c>
      <c r="AO25" s="95">
        <v>0</v>
      </c>
      <c r="AP25" s="107">
        <v>11000212</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5">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138</v>
      </c>
      <c r="P26" s="103">
        <v>141</v>
      </c>
      <c r="Q26" s="103">
        <v>8520923</v>
      </c>
      <c r="R26" s="46">
        <f t="shared" si="4"/>
        <v>5919</v>
      </c>
      <c r="S26" s="47">
        <f t="shared" si="5"/>
        <v>142.05600000000001</v>
      </c>
      <c r="T26" s="47">
        <f t="shared" si="6"/>
        <v>5.9189999999999996</v>
      </c>
      <c r="U26" s="104">
        <v>4.5</v>
      </c>
      <c r="V26" s="104">
        <f t="shared" si="7"/>
        <v>4.5</v>
      </c>
      <c r="W26" s="105" t="s">
        <v>127</v>
      </c>
      <c r="X26" s="107">
        <v>1027</v>
      </c>
      <c r="Y26" s="107">
        <v>0</v>
      </c>
      <c r="Z26" s="107">
        <v>1187</v>
      </c>
      <c r="AA26" s="107">
        <v>1185</v>
      </c>
      <c r="AB26" s="107">
        <v>1187</v>
      </c>
      <c r="AC26" s="48" t="s">
        <v>90</v>
      </c>
      <c r="AD26" s="48" t="s">
        <v>90</v>
      </c>
      <c r="AE26" s="48" t="s">
        <v>90</v>
      </c>
      <c r="AF26" s="106" t="s">
        <v>90</v>
      </c>
      <c r="AG26" s="112">
        <v>48198416</v>
      </c>
      <c r="AH26" s="49">
        <f t="shared" si="9"/>
        <v>1362</v>
      </c>
      <c r="AI26" s="50">
        <f t="shared" si="8"/>
        <v>230.10643689812471</v>
      </c>
      <c r="AJ26" s="95">
        <v>1</v>
      </c>
      <c r="AK26" s="95">
        <v>0</v>
      </c>
      <c r="AL26" s="95">
        <v>1</v>
      </c>
      <c r="AM26" s="95">
        <v>1</v>
      </c>
      <c r="AN26" s="95">
        <v>1</v>
      </c>
      <c r="AO26" s="95">
        <v>0</v>
      </c>
      <c r="AP26" s="107">
        <v>11000212</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5">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137</v>
      </c>
      <c r="P27" s="103">
        <v>138</v>
      </c>
      <c r="Q27" s="103">
        <v>8526908</v>
      </c>
      <c r="R27" s="46">
        <f t="shared" si="4"/>
        <v>5985</v>
      </c>
      <c r="S27" s="47">
        <f t="shared" si="5"/>
        <v>143.63999999999999</v>
      </c>
      <c r="T27" s="47">
        <f t="shared" si="6"/>
        <v>5.9850000000000003</v>
      </c>
      <c r="U27" s="104">
        <v>4</v>
      </c>
      <c r="V27" s="104">
        <f t="shared" si="7"/>
        <v>4</v>
      </c>
      <c r="W27" s="105" t="s">
        <v>127</v>
      </c>
      <c r="X27" s="107">
        <v>1027</v>
      </c>
      <c r="Y27" s="107">
        <v>0</v>
      </c>
      <c r="Z27" s="107">
        <v>1187</v>
      </c>
      <c r="AA27" s="107">
        <v>1185</v>
      </c>
      <c r="AB27" s="107">
        <v>1187</v>
      </c>
      <c r="AC27" s="48" t="s">
        <v>90</v>
      </c>
      <c r="AD27" s="48" t="s">
        <v>90</v>
      </c>
      <c r="AE27" s="48" t="s">
        <v>90</v>
      </c>
      <c r="AF27" s="106" t="s">
        <v>90</v>
      </c>
      <c r="AG27" s="112">
        <v>48199764</v>
      </c>
      <c r="AH27" s="49">
        <f t="shared" si="9"/>
        <v>1348</v>
      </c>
      <c r="AI27" s="50">
        <f t="shared" si="8"/>
        <v>225.22974101921469</v>
      </c>
      <c r="AJ27" s="95">
        <v>1</v>
      </c>
      <c r="AK27" s="95">
        <v>0</v>
      </c>
      <c r="AL27" s="95">
        <v>1</v>
      </c>
      <c r="AM27" s="95">
        <v>1</v>
      </c>
      <c r="AN27" s="95">
        <v>1</v>
      </c>
      <c r="AO27" s="95">
        <v>0</v>
      </c>
      <c r="AP27" s="107">
        <v>11000212</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6">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136</v>
      </c>
      <c r="P28" s="103">
        <v>140</v>
      </c>
      <c r="Q28" s="103">
        <v>8532840</v>
      </c>
      <c r="R28" s="46">
        <f t="shared" si="4"/>
        <v>5932</v>
      </c>
      <c r="S28" s="47">
        <f t="shared" si="5"/>
        <v>142.36799999999999</v>
      </c>
      <c r="T28" s="47">
        <f t="shared" si="6"/>
        <v>5.9320000000000004</v>
      </c>
      <c r="U28" s="104">
        <v>3.6</v>
      </c>
      <c r="V28" s="104">
        <f t="shared" si="7"/>
        <v>3.6</v>
      </c>
      <c r="W28" s="105" t="s">
        <v>127</v>
      </c>
      <c r="X28" s="107">
        <v>1027</v>
      </c>
      <c r="Y28" s="107">
        <v>0</v>
      </c>
      <c r="Z28" s="107">
        <v>1187</v>
      </c>
      <c r="AA28" s="107">
        <v>1185</v>
      </c>
      <c r="AB28" s="107">
        <v>1187</v>
      </c>
      <c r="AC28" s="48" t="s">
        <v>90</v>
      </c>
      <c r="AD28" s="48" t="s">
        <v>90</v>
      </c>
      <c r="AE28" s="48" t="s">
        <v>90</v>
      </c>
      <c r="AF28" s="106" t="s">
        <v>90</v>
      </c>
      <c r="AG28" s="112">
        <v>48201120</v>
      </c>
      <c r="AH28" s="49">
        <f t="shared" si="9"/>
        <v>1356</v>
      </c>
      <c r="AI28" s="50">
        <f t="shared" si="8"/>
        <v>228.59069453809843</v>
      </c>
      <c r="AJ28" s="95">
        <v>1</v>
      </c>
      <c r="AK28" s="95">
        <v>0</v>
      </c>
      <c r="AL28" s="95">
        <v>1</v>
      </c>
      <c r="AM28" s="95">
        <v>1</v>
      </c>
      <c r="AN28" s="95">
        <v>1</v>
      </c>
      <c r="AO28" s="95">
        <v>0</v>
      </c>
      <c r="AP28" s="107">
        <v>11000212</v>
      </c>
      <c r="AQ28" s="107">
        <f t="shared" si="1"/>
        <v>0</v>
      </c>
      <c r="AR28" s="53">
        <v>1.18</v>
      </c>
      <c r="AS28" s="52" t="s">
        <v>113</v>
      </c>
      <c r="AV28" s="58" t="s">
        <v>116</v>
      </c>
      <c r="AW28" s="58">
        <v>101.325</v>
      </c>
      <c r="AY28" s="97"/>
    </row>
    <row r="29" spans="1:51" x14ac:dyDescent="0.25">
      <c r="A29" s="94" t="s">
        <v>130</v>
      </c>
      <c r="B29" s="40">
        <v>2.75</v>
      </c>
      <c r="C29" s="40">
        <v>0.79166666666666896</v>
      </c>
      <c r="D29" s="102">
        <v>4</v>
      </c>
      <c r="E29" s="41">
        <f t="shared" si="0"/>
        <v>2.8169014084507045</v>
      </c>
      <c r="F29" s="126">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136</v>
      </c>
      <c r="P29" s="103">
        <v>140</v>
      </c>
      <c r="Q29" s="103">
        <v>8538676</v>
      </c>
      <c r="R29" s="46">
        <f t="shared" si="4"/>
        <v>5836</v>
      </c>
      <c r="S29" s="47">
        <f t="shared" si="5"/>
        <v>140.06399999999999</v>
      </c>
      <c r="T29" s="47">
        <f t="shared" si="6"/>
        <v>5.8360000000000003</v>
      </c>
      <c r="U29" s="104">
        <v>3</v>
      </c>
      <c r="V29" s="104">
        <f t="shared" si="7"/>
        <v>3</v>
      </c>
      <c r="W29" s="105" t="s">
        <v>127</v>
      </c>
      <c r="X29" s="107">
        <v>1027</v>
      </c>
      <c r="Y29" s="107">
        <v>0</v>
      </c>
      <c r="Z29" s="107">
        <v>1187</v>
      </c>
      <c r="AA29" s="107">
        <v>1185</v>
      </c>
      <c r="AB29" s="107">
        <v>1187</v>
      </c>
      <c r="AC29" s="48" t="s">
        <v>90</v>
      </c>
      <c r="AD29" s="48" t="s">
        <v>90</v>
      </c>
      <c r="AE29" s="48" t="s">
        <v>90</v>
      </c>
      <c r="AF29" s="106" t="s">
        <v>90</v>
      </c>
      <c r="AG29" s="112">
        <v>48202468</v>
      </c>
      <c r="AH29" s="49">
        <f t="shared" si="9"/>
        <v>1348</v>
      </c>
      <c r="AI29" s="50">
        <f t="shared" si="8"/>
        <v>230.9801233721727</v>
      </c>
      <c r="AJ29" s="95">
        <v>1</v>
      </c>
      <c r="AK29" s="95">
        <v>0</v>
      </c>
      <c r="AL29" s="95">
        <v>1</v>
      </c>
      <c r="AM29" s="95">
        <v>1</v>
      </c>
      <c r="AN29" s="95">
        <v>1</v>
      </c>
      <c r="AO29" s="95">
        <v>0</v>
      </c>
      <c r="AP29" s="107">
        <v>11000212</v>
      </c>
      <c r="AQ29" s="107">
        <f t="shared" si="1"/>
        <v>0</v>
      </c>
      <c r="AR29" s="51"/>
      <c r="AS29" s="52" t="s">
        <v>113</v>
      </c>
      <c r="AY29" s="97"/>
    </row>
    <row r="30" spans="1:51" x14ac:dyDescent="0.25">
      <c r="B30" s="40">
        <v>2.7916666666666701</v>
      </c>
      <c r="C30" s="40">
        <v>0.83333333333333703</v>
      </c>
      <c r="D30" s="102">
        <v>4</v>
      </c>
      <c r="E30" s="41">
        <f t="shared" si="0"/>
        <v>2.8169014084507045</v>
      </c>
      <c r="F30" s="150">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137</v>
      </c>
      <c r="P30" s="103">
        <v>138</v>
      </c>
      <c r="Q30" s="103">
        <v>8544430</v>
      </c>
      <c r="R30" s="46">
        <f t="shared" si="4"/>
        <v>5754</v>
      </c>
      <c r="S30" s="47">
        <f t="shared" si="5"/>
        <v>138.096</v>
      </c>
      <c r="T30" s="47">
        <f t="shared" si="6"/>
        <v>5.7539999999999996</v>
      </c>
      <c r="U30" s="104">
        <v>3</v>
      </c>
      <c r="V30" s="104">
        <f t="shared" si="7"/>
        <v>3</v>
      </c>
      <c r="W30" s="105" t="s">
        <v>127</v>
      </c>
      <c r="X30" s="107">
        <v>1006</v>
      </c>
      <c r="Y30" s="107">
        <v>0</v>
      </c>
      <c r="Z30" s="107">
        <v>1187</v>
      </c>
      <c r="AA30" s="107">
        <v>1185</v>
      </c>
      <c r="AB30" s="107">
        <v>1187</v>
      </c>
      <c r="AC30" s="48" t="s">
        <v>90</v>
      </c>
      <c r="AD30" s="48" t="s">
        <v>90</v>
      </c>
      <c r="AE30" s="48" t="s">
        <v>90</v>
      </c>
      <c r="AF30" s="106" t="s">
        <v>90</v>
      </c>
      <c r="AG30" s="112">
        <v>48203796</v>
      </c>
      <c r="AH30" s="49">
        <f t="shared" si="9"/>
        <v>1328</v>
      </c>
      <c r="AI30" s="50">
        <f t="shared" si="8"/>
        <v>230.7959680222454</v>
      </c>
      <c r="AJ30" s="95">
        <v>1</v>
      </c>
      <c r="AK30" s="95">
        <v>0</v>
      </c>
      <c r="AL30" s="95">
        <v>1</v>
      </c>
      <c r="AM30" s="95">
        <v>1</v>
      </c>
      <c r="AN30" s="95">
        <v>1</v>
      </c>
      <c r="AO30" s="95">
        <v>0</v>
      </c>
      <c r="AP30" s="107">
        <v>11000212</v>
      </c>
      <c r="AQ30" s="107">
        <f t="shared" si="1"/>
        <v>0</v>
      </c>
      <c r="AR30" s="51"/>
      <c r="AS30" s="52" t="s">
        <v>113</v>
      </c>
      <c r="AV30" s="223" t="s">
        <v>117</v>
      </c>
      <c r="AW30" s="223"/>
      <c r="AY30" s="97"/>
    </row>
    <row r="31" spans="1:51" x14ac:dyDescent="0.25">
      <c r="B31" s="40">
        <v>2.8333333333333299</v>
      </c>
      <c r="C31" s="40">
        <v>0.875000000000004</v>
      </c>
      <c r="D31" s="102">
        <v>4</v>
      </c>
      <c r="E31" s="41">
        <f t="shared" si="0"/>
        <v>2.8169014084507045</v>
      </c>
      <c r="F31" s="127">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132</v>
      </c>
      <c r="P31" s="103">
        <v>138</v>
      </c>
      <c r="Q31" s="103">
        <v>8550328</v>
      </c>
      <c r="R31" s="46">
        <f t="shared" si="4"/>
        <v>5898</v>
      </c>
      <c r="S31" s="47">
        <f t="shared" si="5"/>
        <v>141.55199999999999</v>
      </c>
      <c r="T31" s="47">
        <f t="shared" si="6"/>
        <v>5.8979999999999997</v>
      </c>
      <c r="U31" s="104">
        <v>2.5</v>
      </c>
      <c r="V31" s="104">
        <f t="shared" si="7"/>
        <v>2.5</v>
      </c>
      <c r="W31" s="105" t="s">
        <v>127</v>
      </c>
      <c r="X31" s="107">
        <v>1087</v>
      </c>
      <c r="Y31" s="107">
        <v>0</v>
      </c>
      <c r="Z31" s="107">
        <v>1187</v>
      </c>
      <c r="AA31" s="107">
        <v>1185</v>
      </c>
      <c r="AB31" s="107">
        <v>1187</v>
      </c>
      <c r="AC31" s="48" t="s">
        <v>90</v>
      </c>
      <c r="AD31" s="48" t="s">
        <v>90</v>
      </c>
      <c r="AE31" s="48" t="s">
        <v>90</v>
      </c>
      <c r="AF31" s="106" t="s">
        <v>90</v>
      </c>
      <c r="AG31" s="112">
        <v>48205176</v>
      </c>
      <c r="AH31" s="49">
        <f t="shared" si="9"/>
        <v>1380</v>
      </c>
      <c r="AI31" s="50">
        <f t="shared" si="8"/>
        <v>233.97761953204477</v>
      </c>
      <c r="AJ31" s="95">
        <v>1</v>
      </c>
      <c r="AK31" s="95">
        <v>0</v>
      </c>
      <c r="AL31" s="95">
        <v>1</v>
      </c>
      <c r="AM31" s="95">
        <v>1</v>
      </c>
      <c r="AN31" s="95">
        <v>1</v>
      </c>
      <c r="AO31" s="95">
        <v>0</v>
      </c>
      <c r="AP31" s="107">
        <v>11000212</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7">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134</v>
      </c>
      <c r="P32" s="103">
        <v>134</v>
      </c>
      <c r="Q32" s="103">
        <v>8556302</v>
      </c>
      <c r="R32" s="46">
        <f t="shared" si="4"/>
        <v>5974</v>
      </c>
      <c r="S32" s="47">
        <f t="shared" si="5"/>
        <v>143.376</v>
      </c>
      <c r="T32" s="47">
        <f t="shared" si="6"/>
        <v>5.9740000000000002</v>
      </c>
      <c r="U32" s="104">
        <v>2.2999999999999998</v>
      </c>
      <c r="V32" s="104">
        <f t="shared" si="7"/>
        <v>2.2999999999999998</v>
      </c>
      <c r="W32" s="105" t="s">
        <v>127</v>
      </c>
      <c r="X32" s="107">
        <v>1086</v>
      </c>
      <c r="Y32" s="107">
        <v>0</v>
      </c>
      <c r="Z32" s="107">
        <v>1186</v>
      </c>
      <c r="AA32" s="107">
        <v>1185</v>
      </c>
      <c r="AB32" s="107">
        <v>1187</v>
      </c>
      <c r="AC32" s="48" t="s">
        <v>90</v>
      </c>
      <c r="AD32" s="48" t="s">
        <v>90</v>
      </c>
      <c r="AE32" s="48" t="s">
        <v>90</v>
      </c>
      <c r="AF32" s="106" t="s">
        <v>90</v>
      </c>
      <c r="AG32" s="112">
        <v>48206586</v>
      </c>
      <c r="AH32" s="49">
        <f t="shared" si="9"/>
        <v>1410</v>
      </c>
      <c r="AI32" s="50">
        <f t="shared" si="8"/>
        <v>236.02276531637094</v>
      </c>
      <c r="AJ32" s="95">
        <v>1</v>
      </c>
      <c r="AK32" s="95">
        <v>0</v>
      </c>
      <c r="AL32" s="95">
        <v>1</v>
      </c>
      <c r="AM32" s="95">
        <v>1</v>
      </c>
      <c r="AN32" s="95">
        <v>1</v>
      </c>
      <c r="AO32" s="95">
        <v>0</v>
      </c>
      <c r="AP32" s="107">
        <v>11000212</v>
      </c>
      <c r="AQ32" s="107">
        <f t="shared" si="1"/>
        <v>0</v>
      </c>
      <c r="AR32" s="53">
        <v>1.1200000000000001</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7">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134</v>
      </c>
      <c r="P33" s="103">
        <v>123</v>
      </c>
      <c r="Q33" s="103">
        <v>8561683</v>
      </c>
      <c r="R33" s="46">
        <f t="shared" si="4"/>
        <v>5381</v>
      </c>
      <c r="S33" s="47">
        <f t="shared" si="5"/>
        <v>129.14400000000001</v>
      </c>
      <c r="T33" s="47">
        <f t="shared" si="6"/>
        <v>5.3810000000000002</v>
      </c>
      <c r="U33" s="104">
        <v>2.5</v>
      </c>
      <c r="V33" s="104">
        <f t="shared" si="7"/>
        <v>2.5</v>
      </c>
      <c r="W33" s="105" t="s">
        <v>131</v>
      </c>
      <c r="X33" s="107">
        <v>0</v>
      </c>
      <c r="Y33" s="107">
        <v>0</v>
      </c>
      <c r="Z33" s="107">
        <v>1187</v>
      </c>
      <c r="AA33" s="107">
        <v>1185</v>
      </c>
      <c r="AB33" s="107">
        <v>1187</v>
      </c>
      <c r="AC33" s="48" t="s">
        <v>90</v>
      </c>
      <c r="AD33" s="48" t="s">
        <v>90</v>
      </c>
      <c r="AE33" s="48" t="s">
        <v>90</v>
      </c>
      <c r="AF33" s="106" t="s">
        <v>90</v>
      </c>
      <c r="AG33" s="112">
        <v>48207856</v>
      </c>
      <c r="AH33" s="49">
        <f t="shared" si="9"/>
        <v>1270</v>
      </c>
      <c r="AI33" s="50">
        <f t="shared" si="8"/>
        <v>236.01561048132317</v>
      </c>
      <c r="AJ33" s="95">
        <v>0</v>
      </c>
      <c r="AK33" s="95">
        <v>0</v>
      </c>
      <c r="AL33" s="95">
        <v>1</v>
      </c>
      <c r="AM33" s="95">
        <v>1</v>
      </c>
      <c r="AN33" s="95">
        <v>1</v>
      </c>
      <c r="AO33" s="95">
        <v>0.5</v>
      </c>
      <c r="AP33" s="107">
        <v>11000610</v>
      </c>
      <c r="AQ33" s="107">
        <f t="shared" si="1"/>
        <v>398</v>
      </c>
      <c r="AR33" s="51"/>
      <c r="AS33" s="52" t="s">
        <v>113</v>
      </c>
      <c r="AY33" s="97"/>
    </row>
    <row r="34" spans="2:51" x14ac:dyDescent="0.25">
      <c r="B34" s="40">
        <v>2.9583333333333299</v>
      </c>
      <c r="C34" s="40">
        <v>1</v>
      </c>
      <c r="D34" s="102">
        <v>4</v>
      </c>
      <c r="E34" s="41">
        <f t="shared" si="0"/>
        <v>2.8169014084507045</v>
      </c>
      <c r="F34" s="127">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136</v>
      </c>
      <c r="P34" s="103">
        <v>121</v>
      </c>
      <c r="Q34" s="103">
        <v>8566800</v>
      </c>
      <c r="R34" s="46">
        <f t="shared" si="4"/>
        <v>5117</v>
      </c>
      <c r="S34" s="47">
        <f t="shared" si="5"/>
        <v>122.80800000000001</v>
      </c>
      <c r="T34" s="47">
        <f t="shared" si="6"/>
        <v>5.117</v>
      </c>
      <c r="U34" s="104">
        <v>2.9</v>
      </c>
      <c r="V34" s="104">
        <f t="shared" si="7"/>
        <v>2.9</v>
      </c>
      <c r="W34" s="105" t="s">
        <v>131</v>
      </c>
      <c r="X34" s="107">
        <v>0</v>
      </c>
      <c r="Y34" s="107">
        <v>0</v>
      </c>
      <c r="Z34" s="107">
        <v>1187</v>
      </c>
      <c r="AA34" s="107">
        <v>1185</v>
      </c>
      <c r="AB34" s="107">
        <v>1187</v>
      </c>
      <c r="AC34" s="48" t="s">
        <v>90</v>
      </c>
      <c r="AD34" s="48" t="s">
        <v>90</v>
      </c>
      <c r="AE34" s="48" t="s">
        <v>90</v>
      </c>
      <c r="AF34" s="106" t="s">
        <v>90</v>
      </c>
      <c r="AG34" s="112">
        <v>48209076</v>
      </c>
      <c r="AH34" s="49">
        <f t="shared" si="9"/>
        <v>1220</v>
      </c>
      <c r="AI34" s="50">
        <f t="shared" si="8"/>
        <v>238.42094977525895</v>
      </c>
      <c r="AJ34" s="95">
        <v>0</v>
      </c>
      <c r="AK34" s="95">
        <v>0</v>
      </c>
      <c r="AL34" s="95">
        <v>1</v>
      </c>
      <c r="AM34" s="95">
        <v>1</v>
      </c>
      <c r="AN34" s="95">
        <v>1</v>
      </c>
      <c r="AO34" s="95">
        <v>0.5</v>
      </c>
      <c r="AP34" s="107">
        <v>11000965</v>
      </c>
      <c r="AQ34" s="107">
        <f t="shared" si="1"/>
        <v>355</v>
      </c>
      <c r="AR34" s="51"/>
      <c r="AS34" s="52" t="s">
        <v>113</v>
      </c>
      <c r="AV34" s="56" t="s">
        <v>119</v>
      </c>
      <c r="AW34" s="62" t="s">
        <v>30</v>
      </c>
      <c r="AY34" s="97"/>
    </row>
    <row r="35" spans="2:51" x14ac:dyDescent="0.25">
      <c r="B35" s="89"/>
      <c r="C35" s="90"/>
      <c r="D35" s="89"/>
      <c r="E35" s="92"/>
      <c r="F35" s="92"/>
      <c r="G35" s="93"/>
      <c r="H35" s="91"/>
      <c r="I35" s="92"/>
      <c r="J35" s="92"/>
      <c r="K35" s="93"/>
      <c r="L35" s="224" t="s">
        <v>120</v>
      </c>
      <c r="M35" s="225"/>
      <c r="N35" s="226"/>
      <c r="O35" s="63"/>
      <c r="P35" s="111"/>
      <c r="Q35" s="111"/>
      <c r="R35" s="64">
        <f>SUM(R11:R34)</f>
        <v>133096</v>
      </c>
      <c r="S35" s="65">
        <f>AVERAGE(S11:S34)</f>
        <v>133.096</v>
      </c>
      <c r="T35" s="65">
        <f>SUM(T11:T34)</f>
        <v>133.096</v>
      </c>
      <c r="U35" s="104"/>
      <c r="V35" s="91"/>
      <c r="W35" s="57"/>
      <c r="X35" s="85"/>
      <c r="Y35" s="86"/>
      <c r="Z35" s="86"/>
      <c r="AA35" s="86"/>
      <c r="AB35" s="87"/>
      <c r="AC35" s="85"/>
      <c r="AD35" s="86"/>
      <c r="AE35" s="87"/>
      <c r="AF35" s="88"/>
      <c r="AG35" s="66">
        <f>AG34-AG10</f>
        <v>30488</v>
      </c>
      <c r="AH35" s="67">
        <f>SUM(AH11:AH34)</f>
        <v>30488</v>
      </c>
      <c r="AI35" s="68">
        <f>$AH$35/$T35</f>
        <v>229.06774057822923</v>
      </c>
      <c r="AJ35" s="95"/>
      <c r="AK35" s="95"/>
      <c r="AL35" s="95"/>
      <c r="AM35" s="95"/>
      <c r="AN35" s="95"/>
      <c r="AO35" s="69"/>
      <c r="AP35" s="70">
        <f>AP34-AP10</f>
        <v>3528</v>
      </c>
      <c r="AQ35" s="71">
        <f>SUM(AQ11:AQ34)</f>
        <v>3528</v>
      </c>
      <c r="AR35" s="72">
        <f>AVERAGE(AR11:AR34)</f>
        <v>1.1599999999999999</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4" t="s">
        <v>149</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4" t="s">
        <v>148</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47" t="s">
        <v>147</v>
      </c>
      <c r="C41" s="144"/>
      <c r="D41" s="144"/>
      <c r="E41" s="144"/>
      <c r="F41" s="144"/>
      <c r="G41" s="144"/>
      <c r="H41" s="144"/>
      <c r="I41" s="145"/>
      <c r="J41" s="145"/>
      <c r="K41" s="145"/>
      <c r="L41" s="145"/>
      <c r="M41" s="145"/>
      <c r="N41" s="145"/>
      <c r="O41" s="145"/>
      <c r="P41" s="145"/>
      <c r="Q41" s="145"/>
      <c r="R41" s="145"/>
      <c r="S41" s="146"/>
      <c r="T41" s="146"/>
      <c r="U41" s="146"/>
      <c r="V41" s="146"/>
      <c r="W41" s="98"/>
      <c r="X41" s="98"/>
      <c r="Y41" s="98"/>
      <c r="Z41" s="98"/>
      <c r="AA41" s="98"/>
      <c r="AB41" s="98"/>
      <c r="AC41" s="98"/>
      <c r="AD41" s="98"/>
      <c r="AE41" s="98"/>
      <c r="AM41" s="20"/>
      <c r="AN41" s="96"/>
      <c r="AO41" s="96"/>
      <c r="AP41" s="96"/>
      <c r="AQ41" s="96"/>
      <c r="AR41" s="98"/>
      <c r="AV41" s="73"/>
      <c r="AW41" s="73"/>
      <c r="AY41" s="97"/>
    </row>
    <row r="42" spans="2:51" x14ac:dyDescent="0.25">
      <c r="B42" s="148" t="s">
        <v>145</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4" t="s">
        <v>150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184</v>
      </c>
      <c r="C44" s="99"/>
      <c r="D44" s="99"/>
      <c r="E44" s="99"/>
      <c r="F44" s="99"/>
      <c r="G44" s="9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4" t="s">
        <v>151</v>
      </c>
      <c r="C45" s="99"/>
      <c r="D45" s="99"/>
      <c r="E45" s="99"/>
      <c r="F45" s="99"/>
      <c r="G45" s="9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24" t="s">
        <v>180</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185</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4" t="s">
        <v>186</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4" t="s">
        <v>133</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4" t="s">
        <v>135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4" t="s">
        <v>136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4" t="s">
        <v>143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67" t="s">
        <v>139</v>
      </c>
      <c r="C53" s="168"/>
      <c r="D53" s="168"/>
      <c r="E53" s="168"/>
      <c r="F53" s="168"/>
      <c r="G53" s="168"/>
      <c r="H53" s="168"/>
      <c r="I53" s="169"/>
      <c r="J53" s="169"/>
      <c r="K53" s="169"/>
      <c r="L53" s="169"/>
      <c r="M53" s="169"/>
      <c r="N53" s="169"/>
      <c r="O53" s="169"/>
      <c r="P53" s="169"/>
      <c r="Q53" s="169"/>
      <c r="R53" s="169"/>
      <c r="S53" s="170"/>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141</v>
      </c>
      <c r="C54" s="99"/>
      <c r="D54" s="99"/>
      <c r="E54" s="99"/>
      <c r="F54" s="99"/>
      <c r="G54" s="99"/>
      <c r="H54" s="99"/>
      <c r="I54" s="100"/>
      <c r="J54" s="100"/>
      <c r="K54" s="100"/>
      <c r="L54" s="100"/>
      <c r="M54" s="100"/>
      <c r="N54" s="100"/>
      <c r="O54" s="100"/>
      <c r="P54" s="100"/>
      <c r="Q54" s="100"/>
      <c r="R54" s="100"/>
      <c r="S54" s="83"/>
      <c r="T54" s="83"/>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4" t="s">
        <v>137</v>
      </c>
      <c r="C55" s="99"/>
      <c r="D55" s="99"/>
      <c r="E55" s="99"/>
      <c r="F55" s="99"/>
      <c r="G55" s="99"/>
      <c r="H55" s="99"/>
      <c r="I55" s="100"/>
      <c r="J55" s="100"/>
      <c r="K55" s="100"/>
      <c r="L55" s="100"/>
      <c r="M55" s="100"/>
      <c r="N55" s="100"/>
      <c r="O55" s="100"/>
      <c r="P55" s="100"/>
      <c r="Q55" s="100"/>
      <c r="R55" s="100"/>
      <c r="S55" s="83"/>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171</v>
      </c>
      <c r="C56" s="99"/>
      <c r="D56" s="99"/>
      <c r="E56" s="99"/>
      <c r="F56" s="99"/>
      <c r="G56" s="99"/>
      <c r="H56" s="99"/>
      <c r="I56" s="100"/>
      <c r="J56" s="100"/>
      <c r="K56" s="100"/>
      <c r="L56" s="100"/>
      <c r="M56" s="100"/>
      <c r="N56" s="100"/>
      <c r="O56" s="100"/>
      <c r="P56" s="100"/>
      <c r="Q56" s="100"/>
      <c r="R56" s="100"/>
      <c r="S56" s="156"/>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24"/>
      <c r="C57" s="99"/>
      <c r="D57" s="99"/>
      <c r="E57" s="99"/>
      <c r="F57" s="99"/>
      <c r="G57" s="116"/>
      <c r="H57" s="116"/>
      <c r="I57" s="116"/>
      <c r="J57" s="116"/>
      <c r="K57" s="116"/>
      <c r="L57" s="116"/>
      <c r="M57" s="116"/>
      <c r="N57" s="116"/>
      <c r="O57" s="116"/>
      <c r="P57" s="116"/>
      <c r="Q57" s="116"/>
      <c r="R57" s="116"/>
      <c r="S57" s="156"/>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14"/>
      <c r="C58" s="99"/>
      <c r="D58" s="99"/>
      <c r="E58" s="99"/>
      <c r="F58" s="99"/>
      <c r="G58" s="115"/>
      <c r="H58" s="115"/>
      <c r="I58" s="115"/>
      <c r="J58" s="115"/>
      <c r="K58" s="115"/>
      <c r="L58" s="115"/>
      <c r="M58" s="115"/>
      <c r="N58" s="115"/>
      <c r="O58" s="115"/>
      <c r="P58" s="115"/>
      <c r="Q58" s="115"/>
      <c r="R58" s="115"/>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2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11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149"/>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A72" s="98"/>
      <c r="B72" s="117"/>
      <c r="C72" s="115"/>
      <c r="D72" s="109"/>
      <c r="E72" s="115"/>
      <c r="F72" s="115"/>
      <c r="G72" s="99"/>
      <c r="H72" s="99"/>
      <c r="I72" s="99"/>
      <c r="J72" s="100"/>
      <c r="K72" s="100"/>
      <c r="L72" s="100"/>
      <c r="M72" s="100"/>
      <c r="N72" s="100"/>
      <c r="O72" s="100"/>
      <c r="P72" s="100"/>
      <c r="Q72" s="100"/>
      <c r="R72" s="100"/>
      <c r="S72" s="100"/>
      <c r="T72" s="101"/>
      <c r="U72" s="79"/>
      <c r="V72" s="79"/>
      <c r="AS72" s="94"/>
      <c r="AT72" s="94"/>
      <c r="AU72" s="94"/>
      <c r="AV72" s="94"/>
      <c r="AW72" s="94"/>
      <c r="AX72" s="94"/>
      <c r="AY72" s="94"/>
    </row>
    <row r="73" spans="1:51" x14ac:dyDescent="0.25">
      <c r="A73" s="98"/>
      <c r="B73" s="118"/>
      <c r="C73" s="119"/>
      <c r="D73" s="120"/>
      <c r="E73" s="119"/>
      <c r="F73" s="119"/>
      <c r="G73" s="119"/>
      <c r="H73" s="119"/>
      <c r="I73" s="119"/>
      <c r="J73" s="121"/>
      <c r="K73" s="121"/>
      <c r="L73" s="121"/>
      <c r="M73" s="121"/>
      <c r="N73" s="121"/>
      <c r="O73" s="121"/>
      <c r="P73" s="121"/>
      <c r="Q73" s="121"/>
      <c r="R73" s="121"/>
      <c r="S73" s="121"/>
      <c r="T73" s="122"/>
      <c r="U73" s="123"/>
      <c r="V73" s="123"/>
      <c r="AS73" s="94"/>
      <c r="AT73" s="94"/>
      <c r="AU73" s="94"/>
      <c r="AV73" s="94"/>
      <c r="AW73" s="94"/>
      <c r="AX73" s="94"/>
      <c r="AY73" s="94"/>
    </row>
    <row r="74" spans="1:51" x14ac:dyDescent="0.25">
      <c r="A74" s="98"/>
      <c r="B74" s="118"/>
      <c r="C74" s="119"/>
      <c r="D74" s="120"/>
      <c r="E74" s="119"/>
      <c r="F74" s="119"/>
      <c r="G74" s="119"/>
      <c r="H74" s="119"/>
      <c r="I74" s="119"/>
      <c r="J74" s="121"/>
      <c r="K74" s="121"/>
      <c r="L74" s="121"/>
      <c r="M74" s="121"/>
      <c r="N74" s="121"/>
      <c r="O74" s="121"/>
      <c r="P74" s="121"/>
      <c r="Q74" s="121"/>
      <c r="R74" s="121"/>
      <c r="S74" s="121"/>
      <c r="T74" s="122"/>
      <c r="U74" s="123"/>
      <c r="V74" s="123"/>
      <c r="AS74" s="94"/>
      <c r="AT74" s="94"/>
      <c r="AU74" s="94"/>
      <c r="AV74" s="94"/>
      <c r="AW74" s="94"/>
      <c r="AX74" s="94"/>
      <c r="AY74" s="94"/>
    </row>
    <row r="75" spans="1:51" x14ac:dyDescent="0.25">
      <c r="A75" s="98"/>
      <c r="B75" s="118"/>
      <c r="C75" s="119"/>
      <c r="D75" s="120"/>
      <c r="E75" s="119"/>
      <c r="F75" s="119"/>
      <c r="G75" s="119"/>
      <c r="H75" s="119"/>
      <c r="I75" s="119"/>
      <c r="J75" s="121"/>
      <c r="K75" s="121"/>
      <c r="L75" s="121"/>
      <c r="M75" s="121"/>
      <c r="N75" s="121"/>
      <c r="O75" s="121"/>
      <c r="P75" s="121"/>
      <c r="Q75" s="121"/>
      <c r="R75" s="121"/>
      <c r="S75" s="121"/>
      <c r="T75" s="122"/>
      <c r="U75" s="123"/>
      <c r="V75" s="123"/>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R79" s="96"/>
      <c r="S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T82" s="96"/>
      <c r="AS82" s="94"/>
      <c r="AT82" s="94"/>
      <c r="AU82" s="94"/>
      <c r="AV82" s="94"/>
      <c r="AW82" s="94"/>
      <c r="AX82" s="94"/>
      <c r="AY82" s="94"/>
    </row>
    <row r="83" spans="15:51" x14ac:dyDescent="0.25">
      <c r="O83" s="96"/>
      <c r="Q83" s="96"/>
      <c r="R83" s="96"/>
      <c r="S83" s="96"/>
      <c r="AS83" s="94"/>
      <c r="AT83" s="94"/>
      <c r="AU83" s="94"/>
      <c r="AV83" s="94"/>
      <c r="AW83" s="94"/>
      <c r="AX83" s="94"/>
      <c r="AY83" s="94"/>
    </row>
    <row r="84" spans="15:51" x14ac:dyDescent="0.25">
      <c r="O84" s="12"/>
      <c r="P84" s="96"/>
      <c r="Q84" s="96"/>
      <c r="R84" s="96"/>
      <c r="S84" s="96"/>
      <c r="T84" s="96"/>
      <c r="AS84" s="94"/>
      <c r="AT84" s="94"/>
      <c r="AU84" s="94"/>
      <c r="AV84" s="94"/>
      <c r="AW84" s="94"/>
      <c r="AX84" s="94"/>
      <c r="AY84" s="94"/>
    </row>
    <row r="85" spans="15:51" x14ac:dyDescent="0.25">
      <c r="O85" s="12"/>
      <c r="P85" s="96"/>
      <c r="Q85" s="96"/>
      <c r="R85" s="96"/>
      <c r="S85" s="96"/>
      <c r="T85" s="96"/>
      <c r="U85" s="96"/>
      <c r="AS85" s="94"/>
      <c r="AT85" s="94"/>
      <c r="AU85" s="94"/>
      <c r="AV85" s="94"/>
      <c r="AW85" s="94"/>
      <c r="AX85" s="94"/>
      <c r="AY85" s="94"/>
    </row>
    <row r="86" spans="15:51" x14ac:dyDescent="0.25">
      <c r="O86" s="12"/>
      <c r="P86" s="96"/>
      <c r="T86" s="96"/>
      <c r="U86" s="96"/>
      <c r="AS86" s="94"/>
      <c r="AT86" s="94"/>
      <c r="AU86" s="94"/>
      <c r="AV86" s="94"/>
      <c r="AW86" s="94"/>
      <c r="AX86" s="94"/>
      <c r="AY86" s="94"/>
    </row>
    <row r="98" spans="45:51" x14ac:dyDescent="0.25">
      <c r="AS98" s="94"/>
      <c r="AT98" s="94"/>
      <c r="AU98" s="94"/>
      <c r="AV98" s="94"/>
      <c r="AW98" s="94"/>
      <c r="AX98" s="94"/>
      <c r="AY98" s="94"/>
    </row>
  </sheetData>
  <protectedRanges>
    <protectedRange sqref="S72: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2:R75" name="Range2_12_1_6_1_1"/>
    <protectedRange sqref="L72:M75" name="Range2_2_12_1_7_1_1"/>
    <protectedRange sqref="AS11:AS15" name="Range1_4_1_1_1_1"/>
    <protectedRange sqref="J11:J15 J26:J34" name="Range1_1_2_1_10_1_1_1_1"/>
    <protectedRange sqref="S38:S71" name="Range2_12_3_1_1_1_1"/>
    <protectedRange sqref="D38:H38 N59:R71 N38:R52" name="Range2_12_1_3_1_1_1_1"/>
    <protectedRange sqref="I38:M38 E59:M71 E39:M52" name="Range2_2_12_1_6_1_1_1_1"/>
    <protectedRange sqref="D59:D71 D39:D52" name="Range2_1_1_1_1_11_1_1_1_1_1_1"/>
    <protectedRange sqref="C59:C71 C39:C52" name="Range2_1_2_1_1_1_1_1"/>
    <protectedRange sqref="C38" name="Range2_3_1_1_1_1_1"/>
    <protectedRange sqref="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2:K75" name="Range2_2_12_1_4_1_1_1_1_1_1_1_1_1_1_1_1_1_1_1"/>
    <protectedRange sqref="I72:I75" name="Range2_2_12_1_7_1_1_2_2_1_2"/>
    <protectedRange sqref="F72:H75" name="Range2_2_12_1_3_1_2_1_1_1_1_2_1_1_1_1_1_1_1_1_1_1_1"/>
    <protectedRange sqref="E72: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Q10" name="Range1_16_3_1_1_1_1_1_4"/>
    <protectedRange sqref="N54:R54" name="Range2_12_1_3_1_1_1_1_2"/>
    <protectedRange sqref="I54:M54" name="Range2_2_12_1_6_1_1_1_1_3"/>
    <protectedRange sqref="G54:H54" name="Range2_2_12_1_6_1_1_1_1_2_2"/>
    <protectedRange sqref="E54:F54" name="Range2_2_12_1_6_1_1_1_1_3_1_2_2_2"/>
    <protectedRange sqref="D54" name="Range2_1_1_1_1_11_1_1_1_1_1_1_3_1_2_2_2"/>
    <protectedRange sqref="C54" name="Range2_1_2_1_1_1_1_1_3_1_2_2_1_2"/>
    <protectedRange sqref="N55:R56 N53:R53" name="Range2_12_1_3_1_1_1_1_2_1"/>
    <protectedRange sqref="I55:M56 I53:M53" name="Range2_2_12_1_6_1_1_1_1_3_1"/>
    <protectedRange sqref="I57:R58" name="Range2_12_5_1_1_1_2_2_1_1_1_1_1_1_1_1_1_1_1_2_1_1_1_2_1_1_1_1_1_1_1_1_1_1_1_1_1_1_1_1_2_1_1_1_1_1_1_1_1_1_2_1_1_3_1_1_1_3_1_1_1_1_1_1_1_1_1_1_1_1_1_1_1_1_1_1_1_1_1_1_2_1_1_1_1_1_1_1_1_1_1_1_2_2_1_2_1_1_1_1_1_1_1_1_1_1_1_1_1_2_2_2_2_2_2_2_2_3_1"/>
    <protectedRange sqref="E55:H55 G56:H56 E53:H53" name="Range2_2_12_1_6_1_1_1_1_2_2_1"/>
    <protectedRange sqref="D55 D53" name="Range2_1_1_1_1_11_1_1_1_1_1_1_2_2_1"/>
    <protectedRange sqref="G57:H58" name="Range2_12_5_1_1_1_2_2_1_1_1_1_1_1_1_1_1_1_1_2_1_1_1_2_1_1_1_1_1_1_1_1_1_1_1_1_1_1_1_1_2_1_1_1_1_1_1_1_1_1_2_1_1_3_1_1_1_3_1_1_1_1_1_1_1_1_1_1_1_1_1_1_1_1_1_1_1_1_1_1_2_1_1_1_1_1_1_1_1_1_1_1_2_2_1_2_1_1_1_1_1_1_1_1_1_1_1_1_1_2_2_2_2_2_2_2_2_2_2_1"/>
    <protectedRange sqref="E56:F58" name="Range2_2_12_1_6_1_1_1_1_3_1_2_2_2_1"/>
    <protectedRange sqref="D56:D58" name="Range2_1_1_1_1_11_1_1_1_1_1_1_3_1_2_2_2_1"/>
    <protectedRange sqref="C55 C53" name="Range2_1_2_1_1_1_1_1_2_1_2_1"/>
    <protectedRange sqref="C56:C58" name="Range2_1_2_1_1_1_1_1_3_1_2_2_1_2_1"/>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47"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1130" priority="36" operator="containsText" text="N/A">
      <formula>NOT(ISERROR(SEARCH("N/A",X11)))</formula>
    </cfRule>
    <cfRule type="cellIs" dxfId="1129" priority="49" operator="equal">
      <formula>0</formula>
    </cfRule>
  </conditionalFormatting>
  <conditionalFormatting sqref="AC11:AE34 X11:Y34 AA11:AA34">
    <cfRule type="cellIs" dxfId="1128" priority="48" operator="greaterThanOrEqual">
      <formula>1185</formula>
    </cfRule>
  </conditionalFormatting>
  <conditionalFormatting sqref="AC11:AE34 X11:Y34 AA11:AA34">
    <cfRule type="cellIs" dxfId="1127" priority="47" operator="between">
      <formula>0.1</formula>
      <formula>1184</formula>
    </cfRule>
  </conditionalFormatting>
  <conditionalFormatting sqref="X8">
    <cfRule type="cellIs" dxfId="1126" priority="46" operator="equal">
      <formula>0</formula>
    </cfRule>
  </conditionalFormatting>
  <conditionalFormatting sqref="X8">
    <cfRule type="cellIs" dxfId="1125" priority="45" operator="greaterThan">
      <formula>1179</formula>
    </cfRule>
  </conditionalFormatting>
  <conditionalFormatting sqref="X8">
    <cfRule type="cellIs" dxfId="1124" priority="44" operator="greaterThan">
      <formula>99</formula>
    </cfRule>
  </conditionalFormatting>
  <conditionalFormatting sqref="X8">
    <cfRule type="cellIs" dxfId="1123" priority="43" operator="greaterThan">
      <formula>0.99</formula>
    </cfRule>
  </conditionalFormatting>
  <conditionalFormatting sqref="AB8">
    <cfRule type="cellIs" dxfId="1122" priority="42" operator="equal">
      <formula>0</formula>
    </cfRule>
  </conditionalFormatting>
  <conditionalFormatting sqref="AB8">
    <cfRule type="cellIs" dxfId="1121" priority="41" operator="greaterThan">
      <formula>1179</formula>
    </cfRule>
  </conditionalFormatting>
  <conditionalFormatting sqref="AB8">
    <cfRule type="cellIs" dxfId="1120" priority="40" operator="greaterThan">
      <formula>99</formula>
    </cfRule>
  </conditionalFormatting>
  <conditionalFormatting sqref="AB8">
    <cfRule type="cellIs" dxfId="1119" priority="39" operator="greaterThan">
      <formula>0.99</formula>
    </cfRule>
  </conditionalFormatting>
  <conditionalFormatting sqref="AH11:AH31">
    <cfRule type="cellIs" dxfId="1118" priority="37" operator="greaterThan">
      <formula>$AH$8</formula>
    </cfRule>
    <cfRule type="cellIs" dxfId="1117" priority="38" operator="greaterThan">
      <formula>$AH$8</formula>
    </cfRule>
  </conditionalFormatting>
  <conditionalFormatting sqref="AB11:AB34">
    <cfRule type="containsText" dxfId="1116" priority="32" operator="containsText" text="N/A">
      <formula>NOT(ISERROR(SEARCH("N/A",AB11)))</formula>
    </cfRule>
    <cfRule type="cellIs" dxfId="1115" priority="35" operator="equal">
      <formula>0</formula>
    </cfRule>
  </conditionalFormatting>
  <conditionalFormatting sqref="AB11:AB34">
    <cfRule type="cellIs" dxfId="1114" priority="34" operator="greaterThanOrEqual">
      <formula>1185</formula>
    </cfRule>
  </conditionalFormatting>
  <conditionalFormatting sqref="AB11:AB34">
    <cfRule type="cellIs" dxfId="1113" priority="33" operator="between">
      <formula>0.1</formula>
      <formula>1184</formula>
    </cfRule>
  </conditionalFormatting>
  <conditionalFormatting sqref="AO11:AO34 AN11:AN35">
    <cfRule type="cellIs" dxfId="1112" priority="31" operator="equal">
      <formula>0</formula>
    </cfRule>
  </conditionalFormatting>
  <conditionalFormatting sqref="AO11:AO34 AN11:AN35">
    <cfRule type="cellIs" dxfId="1111" priority="30" operator="greaterThan">
      <formula>1179</formula>
    </cfRule>
  </conditionalFormatting>
  <conditionalFormatting sqref="AO11:AO34 AN11:AN35">
    <cfRule type="cellIs" dxfId="1110" priority="29" operator="greaterThan">
      <formula>99</formula>
    </cfRule>
  </conditionalFormatting>
  <conditionalFormatting sqref="AO11:AO34 AN11:AN35">
    <cfRule type="cellIs" dxfId="1109" priority="28" operator="greaterThan">
      <formula>0.99</formula>
    </cfRule>
  </conditionalFormatting>
  <conditionalFormatting sqref="AQ11:AQ34">
    <cfRule type="cellIs" dxfId="1108" priority="27" operator="equal">
      <formula>0</formula>
    </cfRule>
  </conditionalFormatting>
  <conditionalFormatting sqref="AQ11:AQ34">
    <cfRule type="cellIs" dxfId="1107" priority="26" operator="greaterThan">
      <formula>1179</formula>
    </cfRule>
  </conditionalFormatting>
  <conditionalFormatting sqref="AQ11:AQ34">
    <cfRule type="cellIs" dxfId="1106" priority="25" operator="greaterThan">
      <formula>99</formula>
    </cfRule>
  </conditionalFormatting>
  <conditionalFormatting sqref="AQ11:AQ34">
    <cfRule type="cellIs" dxfId="1105" priority="24" operator="greaterThan">
      <formula>0.99</formula>
    </cfRule>
  </conditionalFormatting>
  <conditionalFormatting sqref="Z11:Z34">
    <cfRule type="containsText" dxfId="1104" priority="20" operator="containsText" text="N/A">
      <formula>NOT(ISERROR(SEARCH("N/A",Z11)))</formula>
    </cfRule>
    <cfRule type="cellIs" dxfId="1103" priority="23" operator="equal">
      <formula>0</formula>
    </cfRule>
  </conditionalFormatting>
  <conditionalFormatting sqref="Z11:Z34">
    <cfRule type="cellIs" dxfId="1102" priority="22" operator="greaterThanOrEqual">
      <formula>1185</formula>
    </cfRule>
  </conditionalFormatting>
  <conditionalFormatting sqref="Z11:Z34">
    <cfRule type="cellIs" dxfId="1101" priority="21" operator="between">
      <formula>0.1</formula>
      <formula>1184</formula>
    </cfRule>
  </conditionalFormatting>
  <conditionalFormatting sqref="AJ11:AN35">
    <cfRule type="cellIs" dxfId="1100" priority="19" operator="equal">
      <formula>0</formula>
    </cfRule>
  </conditionalFormatting>
  <conditionalFormatting sqref="AJ11:AN35">
    <cfRule type="cellIs" dxfId="1099" priority="18" operator="greaterThan">
      <formula>1179</formula>
    </cfRule>
  </conditionalFormatting>
  <conditionalFormatting sqref="AJ11:AN35">
    <cfRule type="cellIs" dxfId="1098" priority="17" operator="greaterThan">
      <formula>99</formula>
    </cfRule>
  </conditionalFormatting>
  <conditionalFormatting sqref="AJ11:AN35">
    <cfRule type="cellIs" dxfId="1097" priority="16" operator="greaterThan">
      <formula>0.99</formula>
    </cfRule>
  </conditionalFormatting>
  <conditionalFormatting sqref="AP11:AP34">
    <cfRule type="cellIs" dxfId="1096" priority="15" operator="equal">
      <formula>0</formula>
    </cfRule>
  </conditionalFormatting>
  <conditionalFormatting sqref="AP11:AP34">
    <cfRule type="cellIs" dxfId="1095" priority="14" operator="greaterThan">
      <formula>1179</formula>
    </cfRule>
  </conditionalFormatting>
  <conditionalFormatting sqref="AP11:AP34">
    <cfRule type="cellIs" dxfId="1094" priority="13" operator="greaterThan">
      <formula>99</formula>
    </cfRule>
  </conditionalFormatting>
  <conditionalFormatting sqref="AP11:AP34">
    <cfRule type="cellIs" dxfId="1093" priority="12" operator="greaterThan">
      <formula>0.99</formula>
    </cfRule>
  </conditionalFormatting>
  <conditionalFormatting sqref="AH32:AH34">
    <cfRule type="cellIs" dxfId="1092" priority="10" operator="greaterThan">
      <formula>$AH$8</formula>
    </cfRule>
    <cfRule type="cellIs" dxfId="1091" priority="11" operator="greaterThan">
      <formula>$AH$8</formula>
    </cfRule>
  </conditionalFormatting>
  <conditionalFormatting sqref="AI11:AI34">
    <cfRule type="cellIs" dxfId="1090" priority="9" operator="greaterThan">
      <formula>$AI$8</formula>
    </cfRule>
  </conditionalFormatting>
  <conditionalFormatting sqref="AM20:AN34 AL11:AL34 AL27:AN31">
    <cfRule type="cellIs" dxfId="1089" priority="8" operator="equal">
      <formula>0</formula>
    </cfRule>
  </conditionalFormatting>
  <conditionalFormatting sqref="AM20:AN34 AL11:AL34 AL27:AN31">
    <cfRule type="cellIs" dxfId="1088" priority="7" operator="greaterThan">
      <formula>1179</formula>
    </cfRule>
  </conditionalFormatting>
  <conditionalFormatting sqref="AM20:AN34 AL11:AL34 AL27:AN31">
    <cfRule type="cellIs" dxfId="1087" priority="6" operator="greaterThan">
      <formula>99</formula>
    </cfRule>
  </conditionalFormatting>
  <conditionalFormatting sqref="AM20:AN34 AL11:AL34 AL27:AN31">
    <cfRule type="cellIs" dxfId="1086" priority="5" operator="greaterThan">
      <formula>0.99</formula>
    </cfRule>
  </conditionalFormatting>
  <conditionalFormatting sqref="AM16:AM34">
    <cfRule type="cellIs" dxfId="1085" priority="4" operator="equal">
      <formula>0</formula>
    </cfRule>
  </conditionalFormatting>
  <conditionalFormatting sqref="AM16:AM34">
    <cfRule type="cellIs" dxfId="1084" priority="3" operator="greaterThan">
      <formula>1179</formula>
    </cfRule>
  </conditionalFormatting>
  <conditionalFormatting sqref="AM16:AM34">
    <cfRule type="cellIs" dxfId="1083" priority="2" operator="greaterThan">
      <formula>99</formula>
    </cfRule>
  </conditionalFormatting>
  <conditionalFormatting sqref="AM16:AM34">
    <cfRule type="cellIs" dxfId="1082"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JULY 1</vt:lpstr>
      <vt:lpstr>JULY 2</vt:lpstr>
      <vt:lpstr>JULY 3</vt:lpstr>
      <vt:lpstr>JULY 4</vt:lpstr>
      <vt:lpstr>JULY 5</vt:lpstr>
      <vt:lpstr>JULY 6</vt:lpstr>
      <vt:lpstr>JULY 7</vt:lpstr>
      <vt:lpstr>JULY 8</vt:lpstr>
      <vt:lpstr>JULY 9</vt:lpstr>
      <vt:lpstr>JULY 10</vt:lpstr>
      <vt:lpstr>JULY 11</vt:lpstr>
      <vt:lpstr>JULY 12</vt:lpstr>
      <vt:lpstr>JULY 13</vt:lpstr>
      <vt:lpstr>JULY 14</vt:lpstr>
      <vt:lpstr>JULY 15</vt:lpstr>
      <vt:lpstr>JULY 16</vt:lpstr>
      <vt:lpstr>JULY 17</vt:lpstr>
      <vt:lpstr>JULY 18</vt:lpstr>
      <vt:lpstr>JULY 19</vt:lpstr>
      <vt:lpstr>JULY 20</vt:lpstr>
      <vt:lpstr>JULY 21</vt:lpstr>
      <vt:lpstr>JULY 22</vt:lpstr>
      <vt:lpstr>JULY 23</vt:lpstr>
      <vt:lpstr>JULY 24</vt:lpstr>
      <vt:lpstr>JULY 25</vt:lpstr>
      <vt:lpstr>JULY 26</vt:lpstr>
      <vt:lpstr>JULY 27</vt:lpstr>
      <vt:lpstr>JULY 28</vt:lpstr>
      <vt:lpstr>JULY 29</vt:lpstr>
      <vt:lpstr>JULY 30</vt:lpstr>
      <vt:lpstr>JULY 31</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villamorbooster</dc:creator>
  <cp:lastModifiedBy>Fidel A. Ramos</cp:lastModifiedBy>
  <cp:lastPrinted>2016-06-08T16:12:31Z</cp:lastPrinted>
  <dcterms:created xsi:type="dcterms:W3CDTF">2014-06-30T06:13:27Z</dcterms:created>
  <dcterms:modified xsi:type="dcterms:W3CDTF">2016-07-31T16:05:01Z</dcterms:modified>
</cp:coreProperties>
</file>